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8_{5E32A2F3-DCA7-4A72-A5D0-235D750D91C2}" xr6:coauthVersionLast="47" xr6:coauthVersionMax="47" xr10:uidLastSave="{00000000-0000-0000-0000-000000000000}"/>
  <bookViews>
    <workbookView xWindow="-120" yWindow="-120" windowWidth="29040" windowHeight="15840" tabRatio="650" firstSheet="5" activeTab="5" xr2:uid="{00000000-000D-0000-FFFF-FFFF00000000}"/>
  </bookViews>
  <sheets>
    <sheet name="Mode d'emploi" sheetId="6" r:id="rId1"/>
    <sheet name="Cycles trimestriels HO" sheetId="7" r:id="rId2"/>
    <sheet name="Cycle trimestriel Légumes" sheetId="18" r:id="rId3"/>
    <sheet name="Cycle trimestriel composite" sheetId="19" r:id="rId4"/>
    <sheet name="Cycle trimestriel VPO" sheetId="20" r:id="rId5"/>
    <sheet name="Cycle trimesriel sauces" sheetId="21" r:id="rId6"/>
    <sheet name="Cycle trimestriel desserts" sheetId="22" r:id="rId7"/>
    <sheet name="Cycle trimestriel Laitages" sheetId="23" r:id="rId8"/>
    <sheet name="Cycles trimestriels VPO" sheetId="5" r:id="rId9"/>
    <sheet name="Cycles trimestriels Produits" sheetId="24" r:id="rId10"/>
    <sheet name="Menus Hors d'Oeuvres " sheetId="25" r:id="rId11"/>
  </sheets>
  <definedNames>
    <definedName name="_xlnm._FilterDatabase" localSheetId="5" hidden="1">'Cycle trimesriel sauces'!#REF!</definedName>
    <definedName name="_xlnm._FilterDatabase" localSheetId="3" hidden="1">'Cycle trimestriel composite'!#REF!</definedName>
    <definedName name="_xlnm._FilterDatabase" localSheetId="6" hidden="1">'Cycle trimestriel desserts'!#REF!</definedName>
    <definedName name="_xlnm._FilterDatabase" localSheetId="7" hidden="1">'Cycle trimestriel Laitages'!#REF!</definedName>
    <definedName name="_xlnm._FilterDatabase" localSheetId="2" hidden="1">'Cycle trimestriel Légumes'!#REF!</definedName>
    <definedName name="_xlnm._FilterDatabase" localSheetId="4" hidden="1">'Cycle trimestriel VPO'!#REF!</definedName>
    <definedName name="_xlnm._FilterDatabase" localSheetId="1" hidden="1">'Cycles trimestriels HO'!#REF!</definedName>
    <definedName name="_xlnm._FilterDatabase" localSheetId="9" hidden="1">'Cycles trimestriels Produits'!#REF!</definedName>
    <definedName name="_xlnm._FilterDatabase" localSheetId="8" hidden="1">'Cycles trimestriels VPO'!#REF!</definedName>
    <definedName name="_xlnm._FilterDatabase" localSheetId="10" hidden="1">'Menus Hors d''Oeuvres '!$Y$1:$AB$316</definedName>
    <definedName name="_xlnm.Print_Titles" localSheetId="5">'Cycle trimesriel sauces'!$B:$S,'Cycle trimesriel sauces'!$1:$6</definedName>
    <definedName name="_xlnm.Print_Titles" localSheetId="3">'Cycle trimestriel composite'!$B:$S,'Cycle trimestriel composite'!$1:$6</definedName>
    <definedName name="_xlnm.Print_Titles" localSheetId="6">'Cycle trimestriel desserts'!$B:$S,'Cycle trimestriel desserts'!$1:$6</definedName>
    <definedName name="_xlnm.Print_Titles" localSheetId="7">'Cycle trimestriel Laitages'!$B:$S,'Cycle trimestriel Laitages'!$1:$6</definedName>
    <definedName name="_xlnm.Print_Titles" localSheetId="2">'Cycle trimestriel Légumes'!$B:$S,'Cycle trimestriel Légumes'!$1:$6</definedName>
    <definedName name="_xlnm.Print_Titles" localSheetId="4">'Cycle trimestriel VPO'!$B:$S,'Cycle trimestriel VPO'!$1:$6</definedName>
    <definedName name="_xlnm.Print_Titles" localSheetId="1">'Cycles trimestriels HO'!$B:$S,'Cycles trimestriels HO'!$1:$6</definedName>
    <definedName name="_xlnm.Print_Titles" localSheetId="9">'Cycles trimestriels Produits'!$B:$L,'Cycles trimestriels Produits'!$1:$6</definedName>
    <definedName name="_xlnm.Print_Titles" localSheetId="8">'Cycles trimestriels VPO'!$B:$G,'Cycles trimestriels VPO'!$1:$6</definedName>
    <definedName name="_xlnm.Print_Titles" localSheetId="10">'Menus Hors d''Oeuvres '!$1:$6</definedName>
    <definedName name="_xlnm.Print_Area" localSheetId="5">'Cycle trimesriel sauces'!$A$1:$DW$177</definedName>
    <definedName name="_xlnm.Print_Area" localSheetId="3">'Cycle trimestriel composite'!$A$1:$DW$112</definedName>
    <definedName name="_xlnm.Print_Area" localSheetId="6">'Cycle trimestriel desserts'!$A$1:$DW$120</definedName>
    <definedName name="_xlnm.Print_Area" localSheetId="7">'Cycle trimestriel Laitages'!$A$1:$DW$95</definedName>
    <definedName name="_xlnm.Print_Area" localSheetId="2">'Cycle trimestriel Légumes'!$A$1:$DW$180</definedName>
    <definedName name="_xlnm.Print_Area" localSheetId="4">'Cycle trimestriel VPO'!$A$1:$DW$199</definedName>
    <definedName name="_xlnm.Print_Area" localSheetId="1">'Cycles trimestriels HO'!$A$1:$DW$141</definedName>
    <definedName name="_xlnm.Print_Area" localSheetId="9">'Cycles trimestriels Produits'!$A$1:$DP$73</definedName>
    <definedName name="_xlnm.Print_Area" localSheetId="8">'Cycles trimestriels VPO'!$A$1:$DK$110</definedName>
    <definedName name="_xlnm.Print_Area" localSheetId="10">'Menus Hors d''Oeuvres '!$A$1:$AA$316</definedName>
    <definedName name="_xlnm.Print_Area" localSheetId="0">'Mode d''emploi'!$A$1:$T$88</definedName>
  </definedNames>
  <calcPr calcId="191029"/>
</workbook>
</file>

<file path=xl/calcChain.xml><?xml version="1.0" encoding="utf-8"?>
<calcChain xmlns="http://schemas.openxmlformats.org/spreadsheetml/2006/main">
  <c r="J7" i="24" l="1"/>
  <c r="L8" i="7"/>
  <c r="C3" i="25"/>
  <c r="L3" i="25"/>
  <c r="C9" i="25"/>
  <c r="J20" i="25"/>
  <c r="Q20" i="25"/>
  <c r="R20" i="25"/>
  <c r="R21" i="25"/>
  <c r="S20" i="25"/>
  <c r="S21" i="25" s="1"/>
  <c r="T20" i="25"/>
  <c r="T22" i="25" s="1"/>
  <c r="U20" i="25"/>
  <c r="U22" i="25" s="1"/>
  <c r="J21" i="25"/>
  <c r="Q21" i="25"/>
  <c r="T21" i="25"/>
  <c r="U21" i="25"/>
  <c r="J22" i="25"/>
  <c r="Q22" i="25"/>
  <c r="R22" i="25"/>
  <c r="S22" i="25"/>
  <c r="R31" i="25"/>
  <c r="T31" i="25"/>
  <c r="U31" i="25"/>
  <c r="R32" i="25"/>
  <c r="T32" i="25"/>
  <c r="U32" i="25"/>
  <c r="Q39" i="25"/>
  <c r="R39" i="25"/>
  <c r="S39" i="25"/>
  <c r="T39" i="25"/>
  <c r="U39" i="25"/>
  <c r="Q40" i="25"/>
  <c r="R40" i="25"/>
  <c r="S40" i="25"/>
  <c r="T40" i="25"/>
  <c r="U40" i="25"/>
  <c r="Q47" i="25"/>
  <c r="R47" i="25"/>
  <c r="S47" i="25"/>
  <c r="T47" i="25"/>
  <c r="U47" i="25"/>
  <c r="Q48" i="25"/>
  <c r="R48" i="25"/>
  <c r="S48" i="25"/>
  <c r="T48" i="25"/>
  <c r="U48" i="25"/>
  <c r="Q55" i="25"/>
  <c r="R55" i="25"/>
  <c r="S55" i="25"/>
  <c r="T55" i="25"/>
  <c r="U55" i="25"/>
  <c r="Q56" i="25"/>
  <c r="R56" i="25"/>
  <c r="S56" i="25"/>
  <c r="T56" i="25"/>
  <c r="U56" i="25"/>
  <c r="Q63" i="25"/>
  <c r="R63" i="25"/>
  <c r="S63" i="25"/>
  <c r="T63" i="25"/>
  <c r="U63" i="25"/>
  <c r="Q64" i="25"/>
  <c r="R64" i="25"/>
  <c r="S64" i="25"/>
  <c r="T64" i="25"/>
  <c r="U64" i="25"/>
  <c r="Q71" i="25"/>
  <c r="R71" i="25"/>
  <c r="S71" i="25"/>
  <c r="T71" i="25"/>
  <c r="U71" i="25"/>
  <c r="Q72" i="25"/>
  <c r="R72" i="25"/>
  <c r="S72" i="25"/>
  <c r="T72" i="25"/>
  <c r="U72" i="25"/>
  <c r="Q79" i="25"/>
  <c r="R79" i="25"/>
  <c r="S79" i="25"/>
  <c r="T79" i="25"/>
  <c r="U79" i="25"/>
  <c r="Q80" i="25"/>
  <c r="R80" i="25"/>
  <c r="S80" i="25"/>
  <c r="T80" i="25"/>
  <c r="U80" i="25"/>
  <c r="Q87" i="25"/>
  <c r="R87" i="25"/>
  <c r="S87" i="25"/>
  <c r="T87" i="25"/>
  <c r="U87" i="25"/>
  <c r="Q88" i="25"/>
  <c r="R88" i="25"/>
  <c r="S88" i="25"/>
  <c r="T88" i="25"/>
  <c r="U88" i="25"/>
  <c r="Q95" i="25"/>
  <c r="R95" i="25"/>
  <c r="S95" i="25"/>
  <c r="T95" i="25"/>
  <c r="U95" i="25"/>
  <c r="Q96" i="25"/>
  <c r="R96" i="25"/>
  <c r="S96" i="25"/>
  <c r="T96" i="25"/>
  <c r="U96" i="25"/>
  <c r="U102" i="25"/>
  <c r="Z102" i="25"/>
  <c r="U103" i="25"/>
  <c r="U104" i="25"/>
  <c r="V104" i="25"/>
  <c r="C102" i="25" s="1"/>
  <c r="W104" i="25"/>
  <c r="C103" i="25" s="1"/>
  <c r="R26" i="25" s="1"/>
  <c r="X104" i="25"/>
  <c r="C104" i="25"/>
  <c r="Y104" i="25"/>
  <c r="C105" i="25" s="1"/>
  <c r="Z104" i="25"/>
  <c r="C106" i="25"/>
  <c r="U26" i="25"/>
  <c r="U105" i="25"/>
  <c r="U106" i="25"/>
  <c r="Q109" i="25"/>
  <c r="Q110" i="25"/>
  <c r="R110" i="25"/>
  <c r="S110" i="25"/>
  <c r="T110" i="25"/>
  <c r="U110" i="25"/>
  <c r="Q111" i="25"/>
  <c r="R111" i="25"/>
  <c r="Q114" i="25"/>
  <c r="R114" i="25"/>
  <c r="S114" i="25"/>
  <c r="T114" i="25"/>
  <c r="U114" i="25"/>
  <c r="Q115" i="25"/>
  <c r="R115" i="25"/>
  <c r="U115" i="25"/>
  <c r="Q117" i="25"/>
  <c r="R117" i="25"/>
  <c r="S117" i="25"/>
  <c r="T117" i="25"/>
  <c r="U117" i="25"/>
  <c r="Q119" i="25"/>
  <c r="R119" i="25"/>
  <c r="Q120" i="25"/>
  <c r="R120" i="25"/>
  <c r="Q121" i="25"/>
  <c r="R121" i="25"/>
  <c r="Q122" i="25"/>
  <c r="U125" i="25"/>
  <c r="Z125" i="25"/>
  <c r="Y35" i="25" s="1"/>
  <c r="U126" i="25"/>
  <c r="U127" i="25"/>
  <c r="V127" i="25"/>
  <c r="C125" i="25" s="1"/>
  <c r="Q34" i="25" s="1"/>
  <c r="W127" i="25"/>
  <c r="C126" i="25"/>
  <c r="R34" i="25" s="1"/>
  <c r="X127" i="25"/>
  <c r="C127" i="25"/>
  <c r="Y127" i="25"/>
  <c r="C128" i="25" s="1"/>
  <c r="T34" i="25" s="1"/>
  <c r="Z127" i="25"/>
  <c r="C129" i="25" s="1"/>
  <c r="U128" i="25"/>
  <c r="U129" i="25"/>
  <c r="Q132" i="25"/>
  <c r="R132" i="25"/>
  <c r="S132" i="25"/>
  <c r="T132" i="25"/>
  <c r="U132" i="25"/>
  <c r="Q134" i="25"/>
  <c r="R134" i="25"/>
  <c r="S134" i="25"/>
  <c r="T134" i="25"/>
  <c r="U134" i="25"/>
  <c r="Q136" i="25"/>
  <c r="R136" i="25"/>
  <c r="S136" i="25"/>
  <c r="T136" i="25"/>
  <c r="U136" i="25"/>
  <c r="Q138" i="25"/>
  <c r="R138" i="25"/>
  <c r="S138" i="25"/>
  <c r="T138" i="25"/>
  <c r="U138" i="25"/>
  <c r="Q140" i="25"/>
  <c r="R140" i="25"/>
  <c r="S140" i="25"/>
  <c r="T140" i="25"/>
  <c r="U140" i="25"/>
  <c r="Q142" i="25"/>
  <c r="R142" i="25"/>
  <c r="Q144" i="25"/>
  <c r="R144" i="25"/>
  <c r="S144" i="25"/>
  <c r="T144" i="25"/>
  <c r="U144" i="25"/>
  <c r="Q145" i="25"/>
  <c r="R145" i="25"/>
  <c r="S145" i="25"/>
  <c r="T145" i="25"/>
  <c r="U145" i="25"/>
  <c r="Q146" i="25"/>
  <c r="R146" i="25"/>
  <c r="S146" i="25"/>
  <c r="T146" i="25"/>
  <c r="U146" i="25"/>
  <c r="Q147" i="25"/>
  <c r="R147" i="25"/>
  <c r="S147" i="25"/>
  <c r="T147" i="25"/>
  <c r="U147" i="25"/>
  <c r="Q148" i="25"/>
  <c r="R148" i="25"/>
  <c r="S148" i="25"/>
  <c r="T148" i="25"/>
  <c r="U148" i="25"/>
  <c r="Q150" i="25"/>
  <c r="R150" i="25"/>
  <c r="S150" i="25"/>
  <c r="T150" i="25"/>
  <c r="U150" i="25"/>
  <c r="Q151" i="25"/>
  <c r="R151" i="25"/>
  <c r="S151" i="25"/>
  <c r="T151" i="25"/>
  <c r="U151" i="25"/>
  <c r="Q152" i="25"/>
  <c r="R152" i="25"/>
  <c r="U155" i="25"/>
  <c r="Z155" i="25"/>
  <c r="U156" i="25"/>
  <c r="U157" i="25"/>
  <c r="V157" i="25"/>
  <c r="C155" i="25" s="1"/>
  <c r="W157" i="25"/>
  <c r="C156" i="25" s="1"/>
  <c r="R42" i="25" s="1"/>
  <c r="X157" i="25"/>
  <c r="C157" i="25" s="1"/>
  <c r="Y157" i="25"/>
  <c r="C158" i="25" s="1"/>
  <c r="Z157" i="25"/>
  <c r="C159" i="25" s="1"/>
  <c r="U158" i="25"/>
  <c r="U159" i="25"/>
  <c r="Q162" i="25"/>
  <c r="R162" i="25"/>
  <c r="Q165" i="25"/>
  <c r="R165" i="25"/>
  <c r="S165" i="25"/>
  <c r="T165" i="25"/>
  <c r="U165" i="25"/>
  <c r="Q167" i="25"/>
  <c r="R167" i="25"/>
  <c r="S167" i="25"/>
  <c r="T167" i="25"/>
  <c r="U167" i="25"/>
  <c r="Q169" i="25"/>
  <c r="R169" i="25"/>
  <c r="S169" i="25"/>
  <c r="T169" i="25"/>
  <c r="U169" i="25"/>
  <c r="Q170" i="25"/>
  <c r="R170" i="25"/>
  <c r="S170" i="25"/>
  <c r="T170" i="25"/>
  <c r="U170" i="25"/>
  <c r="Q171" i="25"/>
  <c r="R171" i="25"/>
  <c r="S171" i="25"/>
  <c r="T171" i="25"/>
  <c r="U171" i="25"/>
  <c r="Q172" i="25"/>
  <c r="R172" i="25"/>
  <c r="Q175" i="25"/>
  <c r="R175" i="25"/>
  <c r="S175" i="25"/>
  <c r="T175" i="25"/>
  <c r="U175" i="25"/>
  <c r="Q176" i="25"/>
  <c r="R176" i="25"/>
  <c r="S176" i="25"/>
  <c r="T176" i="25"/>
  <c r="U176" i="25"/>
  <c r="Q177" i="25"/>
  <c r="R177" i="25"/>
  <c r="S177" i="25"/>
  <c r="T177" i="25"/>
  <c r="U177" i="25"/>
  <c r="Q178" i="25"/>
  <c r="R178" i="25"/>
  <c r="S178" i="25"/>
  <c r="T178" i="25"/>
  <c r="U178" i="25"/>
  <c r="U181" i="25"/>
  <c r="Z181" i="25"/>
  <c r="U182" i="25"/>
  <c r="U183" i="25"/>
  <c r="V183" i="25"/>
  <c r="C181" i="25" s="1"/>
  <c r="W183" i="25"/>
  <c r="C182" i="25" s="1"/>
  <c r="R50" i="25" s="1"/>
  <c r="X183" i="25"/>
  <c r="C183" i="25" s="1"/>
  <c r="S50" i="25" s="1"/>
  <c r="Y183" i="25"/>
  <c r="C184" i="25" s="1"/>
  <c r="Z183" i="25"/>
  <c r="C185" i="25" s="1"/>
  <c r="U50" i="25" s="1"/>
  <c r="U184" i="25"/>
  <c r="U185" i="25"/>
  <c r="Q191" i="25"/>
  <c r="R191" i="25"/>
  <c r="S191" i="25"/>
  <c r="T191" i="25"/>
  <c r="U191" i="25"/>
  <c r="Q195" i="25"/>
  <c r="R195" i="25"/>
  <c r="S195" i="25"/>
  <c r="T195" i="25"/>
  <c r="U195" i="25"/>
  <c r="Q196" i="25"/>
  <c r="R196" i="25"/>
  <c r="S196" i="25"/>
  <c r="T196" i="25"/>
  <c r="U196" i="25"/>
  <c r="Q200" i="25"/>
  <c r="R200" i="25"/>
  <c r="S200" i="25"/>
  <c r="T200" i="25"/>
  <c r="U200" i="25"/>
  <c r="U204" i="25"/>
  <c r="Z204" i="25"/>
  <c r="U205" i="25"/>
  <c r="C206" i="25"/>
  <c r="S58" i="25" s="1"/>
  <c r="U206" i="25"/>
  <c r="V206" i="25"/>
  <c r="C204" i="25"/>
  <c r="W206" i="25"/>
  <c r="C205" i="25" s="1"/>
  <c r="X206" i="25"/>
  <c r="Y206" i="25"/>
  <c r="C207" i="25"/>
  <c r="T58" i="25"/>
  <c r="Z206" i="25"/>
  <c r="C208" i="25" s="1"/>
  <c r="U58" i="25" s="1"/>
  <c r="U207" i="25"/>
  <c r="U208" i="25"/>
  <c r="Q213" i="25"/>
  <c r="R213" i="25"/>
  <c r="S213" i="25"/>
  <c r="T213" i="25"/>
  <c r="U213" i="25"/>
  <c r="Q216" i="25"/>
  <c r="R216" i="25"/>
  <c r="S216" i="25"/>
  <c r="T216" i="25"/>
  <c r="U216" i="25"/>
  <c r="Q219" i="25"/>
  <c r="R219" i="25"/>
  <c r="Q220" i="25"/>
  <c r="R220" i="25"/>
  <c r="S220" i="25"/>
  <c r="T220" i="25"/>
  <c r="U220" i="25"/>
  <c r="Q223" i="25"/>
  <c r="R223" i="25"/>
  <c r="S223" i="25"/>
  <c r="U226" i="25"/>
  <c r="Z226" i="25"/>
  <c r="Y67" i="25"/>
  <c r="U227" i="25"/>
  <c r="U228" i="25"/>
  <c r="V228" i="25"/>
  <c r="C226" i="25"/>
  <c r="Q66" i="25" s="1"/>
  <c r="W228" i="25"/>
  <c r="C227" i="25" s="1"/>
  <c r="R66" i="25" s="1"/>
  <c r="X228" i="25"/>
  <c r="C228" i="25" s="1"/>
  <c r="S66" i="25" s="1"/>
  <c r="Y228" i="25"/>
  <c r="C229" i="25" s="1"/>
  <c r="Z228" i="25"/>
  <c r="C230" i="25" s="1"/>
  <c r="U66" i="25" s="1"/>
  <c r="U229" i="25"/>
  <c r="U230" i="25"/>
  <c r="Q233" i="25"/>
  <c r="Q234" i="25"/>
  <c r="R234" i="25"/>
  <c r="S234" i="25"/>
  <c r="T234" i="25"/>
  <c r="U234" i="25"/>
  <c r="Q238" i="25"/>
  <c r="R238" i="25"/>
  <c r="Q242" i="25"/>
  <c r="R242" i="25"/>
  <c r="Q243" i="25"/>
  <c r="R243" i="25"/>
  <c r="S243" i="25"/>
  <c r="T243" i="25"/>
  <c r="U243" i="25"/>
  <c r="Q244" i="25"/>
  <c r="R244" i="25"/>
  <c r="S244" i="25"/>
  <c r="T244" i="25"/>
  <c r="U244" i="25"/>
  <c r="Q246" i="25"/>
  <c r="R246" i="25"/>
  <c r="Q247" i="25"/>
  <c r="R247" i="25"/>
  <c r="Q249" i="25"/>
  <c r="R249" i="25"/>
  <c r="S249" i="25"/>
  <c r="T249" i="25"/>
  <c r="U249" i="25"/>
  <c r="B250" i="25"/>
  <c r="Q250" i="25"/>
  <c r="R250" i="25"/>
  <c r="B251" i="25"/>
  <c r="B252" i="25"/>
  <c r="Q252" i="25"/>
  <c r="R252" i="25"/>
  <c r="U255" i="25"/>
  <c r="Z255" i="25"/>
  <c r="Y75" i="25" s="1"/>
  <c r="U256" i="25"/>
  <c r="U257" i="25"/>
  <c r="V257" i="25"/>
  <c r="C255" i="25" s="1"/>
  <c r="Q74" i="25" s="1"/>
  <c r="W257" i="25"/>
  <c r="C256" i="25"/>
  <c r="R74" i="25" s="1"/>
  <c r="X257" i="25"/>
  <c r="C257" i="25"/>
  <c r="S74" i="25"/>
  <c r="Y257" i="25"/>
  <c r="C258" i="25" s="1"/>
  <c r="Z257" i="25"/>
  <c r="U258" i="25"/>
  <c r="C259" i="25"/>
  <c r="U74" i="25" s="1"/>
  <c r="U259" i="25"/>
  <c r="Q262" i="25"/>
  <c r="R262" i="25"/>
  <c r="Q263" i="25"/>
  <c r="R263" i="25"/>
  <c r="Q265" i="25"/>
  <c r="R265" i="25"/>
  <c r="S265" i="25"/>
  <c r="T265" i="25"/>
  <c r="U265" i="25"/>
  <c r="U269" i="25"/>
  <c r="Z269" i="25"/>
  <c r="Y83" i="25" s="1"/>
  <c r="U270" i="25"/>
  <c r="U271" i="25"/>
  <c r="V271" i="25"/>
  <c r="C269" i="25" s="1"/>
  <c r="Q82" i="25" s="1"/>
  <c r="W271" i="25"/>
  <c r="C270" i="25" s="1"/>
  <c r="R82" i="25" s="1"/>
  <c r="X271" i="25"/>
  <c r="C271" i="25"/>
  <c r="S82" i="25"/>
  <c r="Y271" i="25"/>
  <c r="C272" i="25" s="1"/>
  <c r="T82" i="25" s="1"/>
  <c r="Z271" i="25"/>
  <c r="U272" i="25"/>
  <c r="C273" i="25"/>
  <c r="U82" i="25" s="1"/>
  <c r="U273" i="25"/>
  <c r="Q277" i="25"/>
  <c r="R277" i="25"/>
  <c r="S277" i="25"/>
  <c r="T277" i="25"/>
  <c r="U277" i="25"/>
  <c r="Q280" i="25"/>
  <c r="R280" i="25"/>
  <c r="Q283" i="25"/>
  <c r="R283" i="25"/>
  <c r="Q284" i="25"/>
  <c r="R284" i="25"/>
  <c r="Q285" i="25"/>
  <c r="R285" i="25"/>
  <c r="Q286" i="25"/>
  <c r="R286" i="25"/>
  <c r="S286" i="25"/>
  <c r="T286" i="25"/>
  <c r="U286" i="25"/>
  <c r="C289" i="25"/>
  <c r="Q90" i="25" s="1"/>
  <c r="U289" i="25"/>
  <c r="Z289" i="25"/>
  <c r="Y91" i="25"/>
  <c r="U290" i="25"/>
  <c r="U291" i="25"/>
  <c r="V291" i="25"/>
  <c r="W291" i="25"/>
  <c r="C290" i="25" s="1"/>
  <c r="R90" i="25" s="1"/>
  <c r="X291" i="25"/>
  <c r="C291" i="25" s="1"/>
  <c r="S90" i="25" s="1"/>
  <c r="Y291" i="25"/>
  <c r="C292" i="25" s="1"/>
  <c r="Z291" i="25"/>
  <c r="C293" i="25" s="1"/>
  <c r="U90" i="25" s="1"/>
  <c r="U292" i="25"/>
  <c r="U293" i="25"/>
  <c r="Q296" i="25"/>
  <c r="R296" i="25"/>
  <c r="S296" i="25"/>
  <c r="T296" i="25"/>
  <c r="U296" i="25"/>
  <c r="R297" i="25"/>
  <c r="S297" i="25"/>
  <c r="T297" i="25"/>
  <c r="U297" i="25"/>
  <c r="Q298" i="25"/>
  <c r="R298" i="25"/>
  <c r="S298" i="25"/>
  <c r="T298" i="25"/>
  <c r="U298" i="25"/>
  <c r="Q299" i="25"/>
  <c r="R299" i="25"/>
  <c r="S299" i="25"/>
  <c r="T299" i="25"/>
  <c r="U299" i="25"/>
  <c r="Q300" i="25"/>
  <c r="R300" i="25"/>
  <c r="S300" i="25"/>
  <c r="T300" i="25"/>
  <c r="U300" i="25"/>
  <c r="Q301" i="25"/>
  <c r="R301" i="25"/>
  <c r="S301" i="25"/>
  <c r="T301" i="25"/>
  <c r="U301" i="25"/>
  <c r="Q303" i="25"/>
  <c r="R303" i="25"/>
  <c r="S303" i="25"/>
  <c r="T303" i="25"/>
  <c r="U303" i="25"/>
  <c r="Q304" i="25"/>
  <c r="R304" i="25"/>
  <c r="S304" i="25"/>
  <c r="T304" i="25"/>
  <c r="U304" i="25"/>
  <c r="Q305" i="25"/>
  <c r="R305" i="25"/>
  <c r="S305" i="25"/>
  <c r="T305" i="25"/>
  <c r="U305" i="25"/>
  <c r="Q306" i="25"/>
  <c r="R306" i="25"/>
  <c r="S306" i="25"/>
  <c r="T306" i="25"/>
  <c r="U306" i="25"/>
  <c r="Q307" i="25"/>
  <c r="R307" i="25"/>
  <c r="S307" i="25"/>
  <c r="T307" i="25"/>
  <c r="U307" i="25"/>
  <c r="Q308" i="25"/>
  <c r="R308" i="25"/>
  <c r="S308" i="25"/>
  <c r="T308" i="25"/>
  <c r="U308" i="25"/>
  <c r="Q310" i="25"/>
  <c r="R310" i="25"/>
  <c r="S310" i="25"/>
  <c r="T310" i="25"/>
  <c r="U310" i="25"/>
  <c r="Q312" i="25"/>
  <c r="R312" i="25"/>
  <c r="S312" i="25"/>
  <c r="T312" i="25"/>
  <c r="U312" i="25"/>
  <c r="Q313" i="25"/>
  <c r="R313" i="25"/>
  <c r="S313" i="25"/>
  <c r="T313" i="25"/>
  <c r="U313" i="25"/>
  <c r="Q314" i="25"/>
  <c r="R314" i="25"/>
  <c r="S314" i="25"/>
  <c r="T314" i="25"/>
  <c r="U314" i="25"/>
  <c r="E7" i="5"/>
  <c r="Q7" i="23"/>
  <c r="Q7" i="22"/>
  <c r="Q7" i="21"/>
  <c r="Q7" i="20"/>
  <c r="Q7" i="19"/>
  <c r="Q7" i="18"/>
  <c r="C86" i="6"/>
  <c r="D35" i="6" s="1"/>
  <c r="Q7" i="7"/>
  <c r="J72" i="24"/>
  <c r="B44" i="24"/>
  <c r="B50" i="24"/>
  <c r="B51" i="24"/>
  <c r="B52" i="24" s="1"/>
  <c r="J71" i="24"/>
  <c r="J70" i="24"/>
  <c r="J69" i="24"/>
  <c r="J68" i="24"/>
  <c r="J67" i="24"/>
  <c r="J66" i="24"/>
  <c r="J65" i="24"/>
  <c r="J64" i="24"/>
  <c r="J63" i="24"/>
  <c r="J62" i="24"/>
  <c r="J61" i="24"/>
  <c r="I60" i="24"/>
  <c r="H60" i="24"/>
  <c r="G60" i="24"/>
  <c r="F60" i="24"/>
  <c r="E60" i="24"/>
  <c r="D60" i="24"/>
  <c r="D8" i="24"/>
  <c r="D18" i="24"/>
  <c r="D32" i="24"/>
  <c r="C6" i="24" s="1"/>
  <c r="D38" i="24"/>
  <c r="D42" i="24"/>
  <c r="D48" i="24"/>
  <c r="B34" i="24"/>
  <c r="B20" i="24"/>
  <c r="B21" i="24"/>
  <c r="B10" i="24"/>
  <c r="I48" i="24"/>
  <c r="H48" i="24"/>
  <c r="G48" i="24"/>
  <c r="F48" i="24"/>
  <c r="E48" i="24"/>
  <c r="I42" i="24"/>
  <c r="H42" i="24"/>
  <c r="G42" i="24"/>
  <c r="F42" i="24"/>
  <c r="E42" i="24"/>
  <c r="I38" i="24"/>
  <c r="H38" i="24"/>
  <c r="G38" i="24"/>
  <c r="F38" i="24"/>
  <c r="E38" i="24"/>
  <c r="I32" i="24"/>
  <c r="H32" i="24"/>
  <c r="G32" i="24"/>
  <c r="F32" i="24"/>
  <c r="E32" i="24"/>
  <c r="I18" i="24"/>
  <c r="H18" i="24"/>
  <c r="G18" i="24"/>
  <c r="F18" i="24"/>
  <c r="E18" i="24"/>
  <c r="I8" i="24"/>
  <c r="H8" i="24"/>
  <c r="G8" i="24"/>
  <c r="F8" i="24"/>
  <c r="E8" i="24"/>
  <c r="J40" i="24"/>
  <c r="J39" i="24"/>
  <c r="M3" i="24"/>
  <c r="N3" i="24"/>
  <c r="O3" i="24"/>
  <c r="P3" i="24"/>
  <c r="Q3" i="24"/>
  <c r="R3" i="24"/>
  <c r="S3" i="24"/>
  <c r="T3" i="24"/>
  <c r="U3" i="24"/>
  <c r="V3" i="24"/>
  <c r="W3" i="24"/>
  <c r="X3" i="24"/>
  <c r="Y3" i="24"/>
  <c r="Z3" i="24"/>
  <c r="AA3" i="24"/>
  <c r="AB3" i="24"/>
  <c r="AC3" i="24"/>
  <c r="AD3" i="24"/>
  <c r="AE3" i="24"/>
  <c r="AF3" i="24"/>
  <c r="AG3" i="24"/>
  <c r="AH3" i="24"/>
  <c r="AI3" i="24"/>
  <c r="AJ3" i="24"/>
  <c r="AK3" i="24"/>
  <c r="AL3" i="24"/>
  <c r="AM3" i="24"/>
  <c r="AN3" i="24"/>
  <c r="AO3" i="24"/>
  <c r="AP3" i="24"/>
  <c r="AQ3" i="24"/>
  <c r="AR3" i="24"/>
  <c r="AS3" i="24"/>
  <c r="AT3" i="24"/>
  <c r="AU3" i="24"/>
  <c r="AV3" i="24"/>
  <c r="AW3" i="24"/>
  <c r="AX3" i="24"/>
  <c r="AY3" i="24"/>
  <c r="AZ3" i="24"/>
  <c r="BA3" i="24"/>
  <c r="BB3" i="24"/>
  <c r="BC3" i="24"/>
  <c r="BD3" i="24"/>
  <c r="BE3" i="24"/>
  <c r="BF3" i="24"/>
  <c r="BG3" i="24"/>
  <c r="BH3" i="24"/>
  <c r="BI3" i="24"/>
  <c r="BJ3" i="24"/>
  <c r="BK3" i="24"/>
  <c r="BL3" i="24"/>
  <c r="BM3" i="24"/>
  <c r="BN3" i="24"/>
  <c r="BO3" i="24"/>
  <c r="BP3" i="24"/>
  <c r="BQ3" i="24"/>
  <c r="BR3" i="24"/>
  <c r="BS3" i="24"/>
  <c r="BT3" i="24"/>
  <c r="BU3" i="24"/>
  <c r="BV3" i="24"/>
  <c r="BW3" i="24"/>
  <c r="BX3" i="24"/>
  <c r="BY3" i="24"/>
  <c r="BZ3" i="24"/>
  <c r="CA3" i="24"/>
  <c r="CB3" i="24"/>
  <c r="CC3" i="24"/>
  <c r="CD3" i="24"/>
  <c r="CE3" i="24"/>
  <c r="CF3" i="24"/>
  <c r="CG3" i="24"/>
  <c r="CH3" i="24"/>
  <c r="CI3" i="24"/>
  <c r="CJ3" i="24"/>
  <c r="CK3" i="24"/>
  <c r="CL3" i="24"/>
  <c r="CM3" i="24"/>
  <c r="CN3" i="24"/>
  <c r="CO3" i="24"/>
  <c r="CP3" i="24"/>
  <c r="CQ3" i="24"/>
  <c r="CR3" i="24"/>
  <c r="CS3" i="24"/>
  <c r="CT3" i="24"/>
  <c r="CU3" i="24"/>
  <c r="CV3" i="24"/>
  <c r="CW3" i="24"/>
  <c r="CX3" i="24"/>
  <c r="CY3" i="24"/>
  <c r="CZ3" i="24"/>
  <c r="DA3" i="24"/>
  <c r="DB3" i="24"/>
  <c r="DC3" i="24"/>
  <c r="DD3" i="24"/>
  <c r="DE3" i="24"/>
  <c r="DF3" i="24"/>
  <c r="DG3" i="24"/>
  <c r="DH3" i="24"/>
  <c r="DI3" i="24"/>
  <c r="DJ3" i="24"/>
  <c r="DK3" i="24"/>
  <c r="DL3" i="24"/>
  <c r="DM3" i="24"/>
  <c r="DN3" i="24"/>
  <c r="DO3" i="24"/>
  <c r="M4" i="24"/>
  <c r="W4" i="24"/>
  <c r="AE4" i="24"/>
  <c r="AN4" i="24"/>
  <c r="AX4" i="24"/>
  <c r="BF4" i="24"/>
  <c r="BO4" i="24"/>
  <c r="BY4" i="24"/>
  <c r="CG4" i="24"/>
  <c r="CP4" i="24"/>
  <c r="CZ4" i="24"/>
  <c r="DH4" i="24"/>
  <c r="J9" i="24"/>
  <c r="J10" i="24"/>
  <c r="J11" i="24"/>
  <c r="J12" i="24"/>
  <c r="J13" i="24"/>
  <c r="J14" i="24"/>
  <c r="J15" i="24"/>
  <c r="J16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6" i="24"/>
  <c r="J35" i="24"/>
  <c r="J34" i="24"/>
  <c r="J33" i="24"/>
  <c r="J43" i="24"/>
  <c r="J44" i="24"/>
  <c r="J45" i="24"/>
  <c r="J46" i="24"/>
  <c r="J49" i="24"/>
  <c r="J50" i="24"/>
  <c r="J51" i="24"/>
  <c r="J57" i="24"/>
  <c r="J58" i="24"/>
  <c r="B37" i="6"/>
  <c r="B38" i="6" s="1"/>
  <c r="P35" i="6"/>
  <c r="N35" i="6"/>
  <c r="L35" i="6"/>
  <c r="J35" i="6"/>
  <c r="H35" i="6"/>
  <c r="F35" i="6"/>
  <c r="D8" i="18"/>
  <c r="C6" i="18" s="1"/>
  <c r="D130" i="18"/>
  <c r="Q95" i="23"/>
  <c r="Q94" i="23"/>
  <c r="Q93" i="23"/>
  <c r="Q92" i="23"/>
  <c r="Q91" i="23"/>
  <c r="Q90" i="23"/>
  <c r="Q89" i="23"/>
  <c r="Q88" i="23"/>
  <c r="Q87" i="23"/>
  <c r="Q86" i="23"/>
  <c r="Q85" i="23"/>
  <c r="Q84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9" i="23"/>
  <c r="Q68" i="23"/>
  <c r="Q67" i="23"/>
  <c r="Q66" i="23"/>
  <c r="Q65" i="23"/>
  <c r="Q64" i="23"/>
  <c r="Q63" i="23"/>
  <c r="Q62" i="23"/>
  <c r="Q61" i="23"/>
  <c r="Q60" i="23"/>
  <c r="Q59" i="23"/>
  <c r="Q58" i="23"/>
  <c r="Q57" i="23"/>
  <c r="Q56" i="23"/>
  <c r="Q53" i="23"/>
  <c r="Q52" i="23"/>
  <c r="Q51" i="23"/>
  <c r="Q50" i="23"/>
  <c r="Q49" i="23"/>
  <c r="Q48" i="23"/>
  <c r="Q47" i="23"/>
  <c r="Q44" i="23"/>
  <c r="Q43" i="23"/>
  <c r="Q42" i="23"/>
  <c r="Q41" i="23"/>
  <c r="Q40" i="23"/>
  <c r="Q39" i="23"/>
  <c r="Q38" i="23"/>
  <c r="Q37" i="23"/>
  <c r="Q34" i="23"/>
  <c r="Q33" i="23"/>
  <c r="Q32" i="23"/>
  <c r="Q31" i="23"/>
  <c r="Q30" i="23"/>
  <c r="Q27" i="23"/>
  <c r="Q26" i="23"/>
  <c r="Q25" i="23"/>
  <c r="Q24" i="23"/>
  <c r="Q23" i="23"/>
  <c r="Q22" i="23"/>
  <c r="Q12" i="23"/>
  <c r="Q11" i="23"/>
  <c r="Q9" i="23"/>
  <c r="B10" i="23"/>
  <c r="B11" i="23"/>
  <c r="B12" i="23"/>
  <c r="B16" i="23"/>
  <c r="B17" i="23" s="1"/>
  <c r="B23" i="23"/>
  <c r="B24" i="23"/>
  <c r="B31" i="23"/>
  <c r="B32" i="23" s="1"/>
  <c r="B38" i="23"/>
  <c r="B39" i="23"/>
  <c r="B48" i="23"/>
  <c r="B49" i="23" s="1"/>
  <c r="B57" i="23"/>
  <c r="B58" i="23"/>
  <c r="B59" i="23" s="1"/>
  <c r="B85" i="23"/>
  <c r="B86" i="23"/>
  <c r="P83" i="23"/>
  <c r="N83" i="23"/>
  <c r="L83" i="23"/>
  <c r="J83" i="23"/>
  <c r="H83" i="23"/>
  <c r="F83" i="23"/>
  <c r="P55" i="23"/>
  <c r="N55" i="23"/>
  <c r="L55" i="23"/>
  <c r="J55" i="23"/>
  <c r="H55" i="23"/>
  <c r="F55" i="23"/>
  <c r="P46" i="23"/>
  <c r="N46" i="23"/>
  <c r="L46" i="23"/>
  <c r="J46" i="23"/>
  <c r="H46" i="23"/>
  <c r="F46" i="23"/>
  <c r="P36" i="23"/>
  <c r="N36" i="23"/>
  <c r="L36" i="23"/>
  <c r="J36" i="23"/>
  <c r="H36" i="23"/>
  <c r="F36" i="23"/>
  <c r="P29" i="23"/>
  <c r="N29" i="23"/>
  <c r="L29" i="23"/>
  <c r="J29" i="23"/>
  <c r="H29" i="23"/>
  <c r="F29" i="23"/>
  <c r="P21" i="23"/>
  <c r="N21" i="23"/>
  <c r="L21" i="23"/>
  <c r="J21" i="23"/>
  <c r="H21" i="23"/>
  <c r="F21" i="23"/>
  <c r="P14" i="23"/>
  <c r="N14" i="23"/>
  <c r="L14" i="23"/>
  <c r="J14" i="23"/>
  <c r="H14" i="23"/>
  <c r="F14" i="23"/>
  <c r="P8" i="23"/>
  <c r="N8" i="23"/>
  <c r="L8" i="23"/>
  <c r="J8" i="23"/>
  <c r="H8" i="23"/>
  <c r="F8" i="23"/>
  <c r="Q10" i="23"/>
  <c r="Q15" i="23"/>
  <c r="Q16" i="23"/>
  <c r="Q17" i="23"/>
  <c r="Q18" i="23"/>
  <c r="Q19" i="23"/>
  <c r="T3" i="23"/>
  <c r="U3" i="23"/>
  <c r="V3" i="23"/>
  <c r="W3" i="23"/>
  <c r="X3" i="23"/>
  <c r="Y3" i="23"/>
  <c r="Z3" i="23"/>
  <c r="AA3" i="23"/>
  <c r="AB3" i="23"/>
  <c r="AC3" i="23"/>
  <c r="AD3" i="23"/>
  <c r="AE3" i="23"/>
  <c r="AF3" i="23"/>
  <c r="AG3" i="23"/>
  <c r="AH3" i="23"/>
  <c r="AI3" i="23"/>
  <c r="AJ3" i="23"/>
  <c r="AK3" i="23"/>
  <c r="AL3" i="23"/>
  <c r="AM3" i="23"/>
  <c r="AN3" i="23"/>
  <c r="AO3" i="23"/>
  <c r="AP3" i="23"/>
  <c r="AQ3" i="23"/>
  <c r="AR3" i="23"/>
  <c r="AS3" i="23"/>
  <c r="AT3" i="23"/>
  <c r="AU3" i="23"/>
  <c r="AV3" i="23"/>
  <c r="AW3" i="23"/>
  <c r="AX3" i="23"/>
  <c r="AY3" i="23"/>
  <c r="AZ3" i="23"/>
  <c r="BA3" i="23"/>
  <c r="BB3" i="23"/>
  <c r="BC3" i="23"/>
  <c r="BD3" i="23"/>
  <c r="BE3" i="23"/>
  <c r="BF3" i="23"/>
  <c r="BG3" i="23"/>
  <c r="BH3" i="23"/>
  <c r="BI3" i="23"/>
  <c r="BJ3" i="23"/>
  <c r="BK3" i="23"/>
  <c r="BL3" i="23"/>
  <c r="BM3" i="23"/>
  <c r="BN3" i="23"/>
  <c r="BO3" i="23"/>
  <c r="BP3" i="23"/>
  <c r="BQ3" i="23"/>
  <c r="BR3" i="23"/>
  <c r="BS3" i="23"/>
  <c r="BT3" i="23"/>
  <c r="BU3" i="23"/>
  <c r="BV3" i="23"/>
  <c r="BW3" i="23"/>
  <c r="BX3" i="23"/>
  <c r="BY3" i="23"/>
  <c r="BZ3" i="23"/>
  <c r="CA3" i="23"/>
  <c r="CB3" i="23"/>
  <c r="CC3" i="23"/>
  <c r="CD3" i="23"/>
  <c r="CE3" i="23"/>
  <c r="CF3" i="23"/>
  <c r="CG3" i="23"/>
  <c r="CH3" i="23"/>
  <c r="CI3" i="23"/>
  <c r="CJ3" i="23"/>
  <c r="CK3" i="23"/>
  <c r="CL3" i="23"/>
  <c r="CM3" i="23"/>
  <c r="CN3" i="23"/>
  <c r="CO3" i="23"/>
  <c r="CP3" i="23"/>
  <c r="CQ3" i="23"/>
  <c r="CR3" i="23"/>
  <c r="CS3" i="23"/>
  <c r="CT3" i="23"/>
  <c r="CU3" i="23"/>
  <c r="CV3" i="23"/>
  <c r="CW3" i="23"/>
  <c r="CX3" i="23"/>
  <c r="CY3" i="23"/>
  <c r="CZ3" i="23"/>
  <c r="DA3" i="23"/>
  <c r="DB3" i="23"/>
  <c r="DC3" i="23"/>
  <c r="DD3" i="23"/>
  <c r="DE3" i="23"/>
  <c r="DF3" i="23"/>
  <c r="DG3" i="23"/>
  <c r="DH3" i="23"/>
  <c r="DI3" i="23"/>
  <c r="DJ3" i="23"/>
  <c r="DK3" i="23"/>
  <c r="DL3" i="23"/>
  <c r="DM3" i="23"/>
  <c r="DN3" i="23"/>
  <c r="DO3" i="23"/>
  <c r="DP3" i="23"/>
  <c r="DQ3" i="23"/>
  <c r="DR3" i="23"/>
  <c r="DS3" i="23"/>
  <c r="DT3" i="23"/>
  <c r="DU3" i="23"/>
  <c r="DV3" i="23"/>
  <c r="T4" i="23"/>
  <c r="AD4" i="23"/>
  <c r="AL4" i="23"/>
  <c r="AU4" i="23"/>
  <c r="BE4" i="23"/>
  <c r="BM4" i="23"/>
  <c r="BV4" i="23"/>
  <c r="CF4" i="23"/>
  <c r="CN4" i="23"/>
  <c r="CW4" i="23"/>
  <c r="DG4" i="23"/>
  <c r="DO4" i="23"/>
  <c r="B14" i="22"/>
  <c r="B15" i="22" s="1"/>
  <c r="B25" i="22"/>
  <c r="B26" i="22" s="1"/>
  <c r="B34" i="22"/>
  <c r="B35" i="22" s="1"/>
  <c r="B44" i="22"/>
  <c r="B45" i="22"/>
  <c r="D55" i="22"/>
  <c r="B61" i="22"/>
  <c r="B62" i="22"/>
  <c r="B70" i="22"/>
  <c r="B71" i="22"/>
  <c r="B73" i="22" s="1"/>
  <c r="B102" i="22"/>
  <c r="B104" i="22" s="1"/>
  <c r="P100" i="22"/>
  <c r="N100" i="22"/>
  <c r="L100" i="22"/>
  <c r="J100" i="22"/>
  <c r="H100" i="22"/>
  <c r="F100" i="22"/>
  <c r="P68" i="22"/>
  <c r="N68" i="22"/>
  <c r="L68" i="22"/>
  <c r="J68" i="22"/>
  <c r="H68" i="22"/>
  <c r="F68" i="22"/>
  <c r="P59" i="22"/>
  <c r="N59" i="22"/>
  <c r="L59" i="22"/>
  <c r="J59" i="22"/>
  <c r="H59" i="22"/>
  <c r="F59" i="22"/>
  <c r="P42" i="22"/>
  <c r="N42" i="22"/>
  <c r="L42" i="22"/>
  <c r="J42" i="22"/>
  <c r="H42" i="22"/>
  <c r="F42" i="22"/>
  <c r="P32" i="22"/>
  <c r="N32" i="22"/>
  <c r="L32" i="22"/>
  <c r="J32" i="22"/>
  <c r="H32" i="22"/>
  <c r="F32" i="22"/>
  <c r="P12" i="22"/>
  <c r="N12" i="22"/>
  <c r="L12" i="22"/>
  <c r="J12" i="22"/>
  <c r="H12" i="22"/>
  <c r="F12" i="22"/>
  <c r="P8" i="22"/>
  <c r="N8" i="22"/>
  <c r="L8" i="22"/>
  <c r="J8" i="22"/>
  <c r="H8" i="22"/>
  <c r="F8" i="22"/>
  <c r="Q120" i="22"/>
  <c r="Q119" i="22"/>
  <c r="Q118" i="22"/>
  <c r="Q117" i="22"/>
  <c r="Q116" i="22"/>
  <c r="Q115" i="22"/>
  <c r="Q114" i="22"/>
  <c r="Q113" i="22"/>
  <c r="Q112" i="22"/>
  <c r="Q111" i="22"/>
  <c r="Q110" i="22"/>
  <c r="Q109" i="22"/>
  <c r="Q108" i="22"/>
  <c r="Q107" i="22"/>
  <c r="Q106" i="22"/>
  <c r="Q105" i="22"/>
  <c r="Q104" i="22"/>
  <c r="Q103" i="22"/>
  <c r="Q102" i="22"/>
  <c r="Q101" i="22"/>
  <c r="Q98" i="22"/>
  <c r="Q97" i="22"/>
  <c r="Q96" i="22"/>
  <c r="Q95" i="22"/>
  <c r="Q94" i="22"/>
  <c r="Q93" i="22"/>
  <c r="Q92" i="22"/>
  <c r="Q91" i="22"/>
  <c r="Q90" i="22"/>
  <c r="Q89" i="22"/>
  <c r="Q88" i="22"/>
  <c r="Q87" i="22"/>
  <c r="Q86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6" i="22"/>
  <c r="Q65" i="22"/>
  <c r="Q64" i="22"/>
  <c r="Q63" i="22"/>
  <c r="Q62" i="22"/>
  <c r="Q61" i="22"/>
  <c r="Q60" i="22"/>
  <c r="Q57" i="22"/>
  <c r="Q56" i="22"/>
  <c r="Q53" i="22"/>
  <c r="Q52" i="22"/>
  <c r="Q51" i="22"/>
  <c r="Q50" i="22"/>
  <c r="Q49" i="22"/>
  <c r="Q48" i="22"/>
  <c r="Q47" i="22"/>
  <c r="Q46" i="22"/>
  <c r="Q45" i="22"/>
  <c r="Q44" i="22"/>
  <c r="Q43" i="22"/>
  <c r="Q40" i="22"/>
  <c r="Q39" i="22"/>
  <c r="Q38" i="22"/>
  <c r="Q37" i="22"/>
  <c r="Q36" i="22"/>
  <c r="Q35" i="22"/>
  <c r="Q34" i="22"/>
  <c r="Q33" i="22"/>
  <c r="Q30" i="22"/>
  <c r="Q29" i="22"/>
  <c r="Q28" i="22"/>
  <c r="Q27" i="22"/>
  <c r="Q26" i="22"/>
  <c r="Q25" i="22"/>
  <c r="Q24" i="22"/>
  <c r="Q21" i="22"/>
  <c r="Q20" i="22"/>
  <c r="Q19" i="22"/>
  <c r="Q18" i="22"/>
  <c r="Q17" i="22"/>
  <c r="Q16" i="22"/>
  <c r="Q15" i="22"/>
  <c r="Q14" i="22"/>
  <c r="P55" i="22"/>
  <c r="N55" i="22"/>
  <c r="L55" i="22"/>
  <c r="J55" i="22"/>
  <c r="H55" i="22"/>
  <c r="F55" i="22"/>
  <c r="P23" i="22"/>
  <c r="N23" i="22"/>
  <c r="L23" i="22"/>
  <c r="J23" i="22"/>
  <c r="H23" i="22"/>
  <c r="F2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AH3" i="22"/>
  <c r="AI3" i="22"/>
  <c r="AJ3" i="22"/>
  <c r="AK3" i="22"/>
  <c r="AL3" i="22"/>
  <c r="AM3" i="22"/>
  <c r="AN3" i="22"/>
  <c r="AO3" i="22"/>
  <c r="AP3" i="22"/>
  <c r="AQ3" i="22"/>
  <c r="AR3" i="22"/>
  <c r="AS3" i="22"/>
  <c r="AT3" i="22"/>
  <c r="AU3" i="22"/>
  <c r="AV3" i="22"/>
  <c r="AW3" i="22"/>
  <c r="AX3" i="22"/>
  <c r="AY3" i="22"/>
  <c r="AZ3" i="22"/>
  <c r="BA3" i="22"/>
  <c r="BB3" i="22"/>
  <c r="BC3" i="22"/>
  <c r="BD3" i="22"/>
  <c r="BE3" i="22"/>
  <c r="BF3" i="22"/>
  <c r="BG3" i="22"/>
  <c r="BH3" i="22"/>
  <c r="BI3" i="22"/>
  <c r="BJ3" i="22"/>
  <c r="BK3" i="22"/>
  <c r="BL3" i="22"/>
  <c r="BM3" i="22"/>
  <c r="BN3" i="22"/>
  <c r="BO3" i="22"/>
  <c r="BP3" i="22"/>
  <c r="BQ3" i="22"/>
  <c r="BR3" i="22"/>
  <c r="BS3" i="22"/>
  <c r="BT3" i="22"/>
  <c r="BU3" i="22"/>
  <c r="BV3" i="22"/>
  <c r="BW3" i="22"/>
  <c r="BX3" i="22"/>
  <c r="BY3" i="22"/>
  <c r="BZ3" i="22"/>
  <c r="CA3" i="22"/>
  <c r="CB3" i="22"/>
  <c r="CC3" i="22"/>
  <c r="CD3" i="22"/>
  <c r="CE3" i="22"/>
  <c r="CF3" i="22"/>
  <c r="CG3" i="22"/>
  <c r="CH3" i="22"/>
  <c r="CI3" i="22"/>
  <c r="CJ3" i="22"/>
  <c r="CK3" i="22"/>
  <c r="CL3" i="22"/>
  <c r="CM3" i="22"/>
  <c r="CN3" i="22"/>
  <c r="CO3" i="22"/>
  <c r="CP3" i="22"/>
  <c r="CQ3" i="22"/>
  <c r="CR3" i="22"/>
  <c r="CS3" i="22"/>
  <c r="CT3" i="22"/>
  <c r="CU3" i="22"/>
  <c r="CV3" i="22"/>
  <c r="CW3" i="22"/>
  <c r="CX3" i="22"/>
  <c r="CY3" i="22"/>
  <c r="CZ3" i="22"/>
  <c r="DA3" i="22"/>
  <c r="DB3" i="22"/>
  <c r="DC3" i="22"/>
  <c r="DD3" i="22"/>
  <c r="DE3" i="22"/>
  <c r="DF3" i="22"/>
  <c r="DG3" i="22"/>
  <c r="DH3" i="22"/>
  <c r="DI3" i="22"/>
  <c r="DJ3" i="22"/>
  <c r="DK3" i="22"/>
  <c r="DL3" i="22"/>
  <c r="DM3" i="22"/>
  <c r="DN3" i="22"/>
  <c r="DO3" i="22"/>
  <c r="DP3" i="22"/>
  <c r="DQ3" i="22"/>
  <c r="DR3" i="22"/>
  <c r="DS3" i="22"/>
  <c r="DT3" i="22"/>
  <c r="DU3" i="22"/>
  <c r="DV3" i="22"/>
  <c r="T4" i="22"/>
  <c r="AD4" i="22"/>
  <c r="AL4" i="22"/>
  <c r="AU4" i="22"/>
  <c r="BE4" i="22"/>
  <c r="BM4" i="22"/>
  <c r="BV4" i="22"/>
  <c r="CF4" i="22"/>
  <c r="CN4" i="22"/>
  <c r="CW4" i="22"/>
  <c r="DG4" i="22"/>
  <c r="DO4" i="22"/>
  <c r="Q9" i="22"/>
  <c r="Q10" i="22"/>
  <c r="Q13" i="22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4" i="21"/>
  <c r="Q153" i="21"/>
  <c r="Q152" i="21"/>
  <c r="Q151" i="21"/>
  <c r="Q150" i="21"/>
  <c r="Q147" i="21"/>
  <c r="Q146" i="21"/>
  <c r="Q145" i="21"/>
  <c r="Q143" i="21"/>
  <c r="Q142" i="21"/>
  <c r="Q141" i="21"/>
  <c r="Q140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08" i="21"/>
  <c r="Q107" i="21"/>
  <c r="Q106" i="21"/>
  <c r="Q105" i="21"/>
  <c r="Q104" i="21"/>
  <c r="Q103" i="21"/>
  <c r="Q100" i="21"/>
  <c r="Q99" i="21"/>
  <c r="Q98" i="21"/>
  <c r="Q97" i="21"/>
  <c r="Q96" i="21"/>
  <c r="Q95" i="21"/>
  <c r="Q94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3" i="21"/>
  <c r="Q42" i="21"/>
  <c r="Q39" i="21"/>
  <c r="Q38" i="21"/>
  <c r="Q37" i="21"/>
  <c r="Q36" i="21"/>
  <c r="Q35" i="21"/>
  <c r="Q32" i="21"/>
  <c r="Q31" i="21"/>
  <c r="Q30" i="21"/>
  <c r="Q29" i="21"/>
  <c r="Q28" i="21"/>
  <c r="Q27" i="21"/>
  <c r="Q26" i="21"/>
  <c r="Q25" i="21"/>
  <c r="Q22" i="21"/>
  <c r="Q21" i="21"/>
  <c r="Q20" i="21"/>
  <c r="Q19" i="21"/>
  <c r="Q18" i="21"/>
  <c r="Q17" i="21"/>
  <c r="Q16" i="21"/>
  <c r="Q15" i="21"/>
  <c r="Q14" i="21"/>
  <c r="Q13" i="21"/>
  <c r="Q12" i="21"/>
  <c r="Q9" i="21"/>
  <c r="B10" i="21"/>
  <c r="B26" i="21"/>
  <c r="B27" i="21"/>
  <c r="B28" i="21"/>
  <c r="B29" i="21" s="1"/>
  <c r="B36" i="21"/>
  <c r="B37" i="21" s="1"/>
  <c r="D41" i="21"/>
  <c r="B47" i="21"/>
  <c r="B49" i="21" s="1"/>
  <c r="B61" i="21"/>
  <c r="B80" i="21"/>
  <c r="B81" i="21"/>
  <c r="B95" i="21"/>
  <c r="B96" i="21" s="1"/>
  <c r="B104" i="21"/>
  <c r="B105" i="21" s="1"/>
  <c r="B112" i="21"/>
  <c r="B113" i="21"/>
  <c r="B151" i="21"/>
  <c r="B152" i="21" s="1"/>
  <c r="B158" i="21"/>
  <c r="B159" i="21"/>
  <c r="B12" i="20"/>
  <c r="B20" i="20"/>
  <c r="B49" i="20"/>
  <c r="B61" i="20"/>
  <c r="D75" i="20"/>
  <c r="B82" i="20"/>
  <c r="B83" i="20"/>
  <c r="B84" i="20" s="1"/>
  <c r="B85" i="20" s="1"/>
  <c r="D95" i="20"/>
  <c r="B104" i="20"/>
  <c r="B105" i="20"/>
  <c r="B142" i="20"/>
  <c r="B143" i="20" s="1"/>
  <c r="B150" i="20"/>
  <c r="B151" i="20" s="1"/>
  <c r="B152" i="20" s="1"/>
  <c r="B161" i="20"/>
  <c r="B162" i="20"/>
  <c r="B163" i="20" s="1"/>
  <c r="B164" i="20" s="1"/>
  <c r="B183" i="20"/>
  <c r="B184" i="20" s="1"/>
  <c r="P156" i="21"/>
  <c r="N156" i="21"/>
  <c r="L156" i="21"/>
  <c r="J156" i="21"/>
  <c r="H156" i="21"/>
  <c r="F156" i="21"/>
  <c r="P149" i="21"/>
  <c r="N149" i="21"/>
  <c r="L149" i="21"/>
  <c r="J149" i="21"/>
  <c r="H149" i="21"/>
  <c r="F149" i="21"/>
  <c r="P110" i="21"/>
  <c r="N110" i="21"/>
  <c r="L110" i="21"/>
  <c r="J110" i="21"/>
  <c r="H110" i="21"/>
  <c r="F110" i="21"/>
  <c r="P102" i="21"/>
  <c r="N102" i="21"/>
  <c r="L102" i="21"/>
  <c r="J102" i="21"/>
  <c r="H102" i="21"/>
  <c r="F102" i="21"/>
  <c r="P93" i="21"/>
  <c r="N93" i="21"/>
  <c r="L93" i="21"/>
  <c r="J93" i="21"/>
  <c r="H93" i="21"/>
  <c r="F93" i="21"/>
  <c r="H8" i="20"/>
  <c r="P78" i="21"/>
  <c r="N78" i="21"/>
  <c r="L78" i="21"/>
  <c r="J78" i="21"/>
  <c r="H78" i="21"/>
  <c r="F78" i="21"/>
  <c r="P59" i="21"/>
  <c r="N59" i="21"/>
  <c r="L59" i="21"/>
  <c r="J59" i="21"/>
  <c r="H59" i="21"/>
  <c r="F59" i="21"/>
  <c r="P45" i="21"/>
  <c r="N45" i="21"/>
  <c r="L45" i="21"/>
  <c r="J45" i="21"/>
  <c r="H45" i="21"/>
  <c r="F45" i="21"/>
  <c r="P41" i="21"/>
  <c r="N41" i="21"/>
  <c r="L41" i="21"/>
  <c r="J41" i="21"/>
  <c r="H41" i="21"/>
  <c r="F41" i="21"/>
  <c r="P34" i="21"/>
  <c r="N34" i="21"/>
  <c r="L34" i="21"/>
  <c r="J34" i="21"/>
  <c r="H34" i="21"/>
  <c r="F34" i="21"/>
  <c r="P24" i="21"/>
  <c r="N24" i="21"/>
  <c r="L24" i="21"/>
  <c r="J24" i="21"/>
  <c r="H24" i="21"/>
  <c r="F24" i="21"/>
  <c r="P8" i="21"/>
  <c r="N8" i="21"/>
  <c r="L8" i="21"/>
  <c r="J8" i="21"/>
  <c r="H8" i="21"/>
  <c r="F8" i="21"/>
  <c r="Q11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G3" i="21"/>
  <c r="AH3" i="21"/>
  <c r="AI3" i="21"/>
  <c r="AJ3" i="21"/>
  <c r="AK3" i="21"/>
  <c r="AL3" i="21"/>
  <c r="AM3" i="21"/>
  <c r="AN3" i="21"/>
  <c r="AO3" i="21"/>
  <c r="AP3" i="21"/>
  <c r="AQ3" i="21"/>
  <c r="AR3" i="21"/>
  <c r="AS3" i="21"/>
  <c r="AT3" i="21"/>
  <c r="AU3" i="21"/>
  <c r="AV3" i="21"/>
  <c r="AW3" i="21"/>
  <c r="AX3" i="21"/>
  <c r="AY3" i="21"/>
  <c r="AZ3" i="21"/>
  <c r="BA3" i="21"/>
  <c r="BB3" i="21"/>
  <c r="BC3" i="21"/>
  <c r="BD3" i="21"/>
  <c r="BE3" i="21"/>
  <c r="BF3" i="21"/>
  <c r="BG3" i="21"/>
  <c r="BH3" i="21"/>
  <c r="BI3" i="21"/>
  <c r="BJ3" i="21"/>
  <c r="BK3" i="21"/>
  <c r="BL3" i="21"/>
  <c r="BM3" i="21"/>
  <c r="BN3" i="21"/>
  <c r="BO3" i="21"/>
  <c r="BP3" i="21"/>
  <c r="BQ3" i="21"/>
  <c r="BR3" i="21"/>
  <c r="BS3" i="21"/>
  <c r="BT3" i="21"/>
  <c r="BU3" i="21"/>
  <c r="BV3" i="21"/>
  <c r="BW3" i="21"/>
  <c r="BX3" i="21"/>
  <c r="BY3" i="21"/>
  <c r="BZ3" i="21"/>
  <c r="CA3" i="21"/>
  <c r="CB3" i="21"/>
  <c r="CC3" i="21"/>
  <c r="CD3" i="21"/>
  <c r="CE3" i="21"/>
  <c r="CF3" i="21"/>
  <c r="CG3" i="21"/>
  <c r="CH3" i="21"/>
  <c r="CI3" i="21"/>
  <c r="CJ3" i="21"/>
  <c r="CK3" i="21"/>
  <c r="CL3" i="21"/>
  <c r="CM3" i="21"/>
  <c r="CN3" i="21"/>
  <c r="CO3" i="21"/>
  <c r="CP3" i="21"/>
  <c r="CQ3" i="21"/>
  <c r="CR3" i="21"/>
  <c r="CS3" i="21"/>
  <c r="CT3" i="21"/>
  <c r="CU3" i="21"/>
  <c r="CV3" i="21"/>
  <c r="CW3" i="21"/>
  <c r="CX3" i="21"/>
  <c r="CY3" i="21"/>
  <c r="CZ3" i="21"/>
  <c r="DA3" i="21"/>
  <c r="DB3" i="21"/>
  <c r="DC3" i="21"/>
  <c r="DD3" i="21"/>
  <c r="DE3" i="21"/>
  <c r="DF3" i="21"/>
  <c r="DG3" i="21"/>
  <c r="DH3" i="21"/>
  <c r="DI3" i="21"/>
  <c r="DJ3" i="21"/>
  <c r="DK3" i="21"/>
  <c r="DL3" i="21"/>
  <c r="DM3" i="21"/>
  <c r="DN3" i="21"/>
  <c r="DO3" i="21"/>
  <c r="DP3" i="21"/>
  <c r="DQ3" i="21"/>
  <c r="DR3" i="21"/>
  <c r="DS3" i="21"/>
  <c r="DT3" i="21"/>
  <c r="DU3" i="21"/>
  <c r="DV3" i="21"/>
  <c r="T4" i="21"/>
  <c r="AD4" i="21"/>
  <c r="AL4" i="21"/>
  <c r="AU4" i="21"/>
  <c r="BE4" i="21"/>
  <c r="BM4" i="21"/>
  <c r="BV4" i="21"/>
  <c r="CF4" i="21"/>
  <c r="CN4" i="21"/>
  <c r="CW4" i="21"/>
  <c r="DG4" i="21"/>
  <c r="DO4" i="21"/>
  <c r="Q10" i="21"/>
  <c r="F79" i="20"/>
  <c r="P181" i="20"/>
  <c r="N181" i="20"/>
  <c r="L181" i="20"/>
  <c r="J181" i="20"/>
  <c r="H181" i="20"/>
  <c r="F181" i="20"/>
  <c r="P158" i="20"/>
  <c r="N158" i="20"/>
  <c r="L158" i="20"/>
  <c r="J158" i="20"/>
  <c r="H158" i="20"/>
  <c r="F158" i="20"/>
  <c r="F148" i="20"/>
  <c r="H148" i="20"/>
  <c r="J148" i="20"/>
  <c r="L148" i="20"/>
  <c r="N148" i="20"/>
  <c r="P148" i="20"/>
  <c r="P138" i="20"/>
  <c r="N138" i="20"/>
  <c r="L138" i="20"/>
  <c r="J138" i="20"/>
  <c r="H138" i="20"/>
  <c r="F138" i="20"/>
  <c r="P101" i="20"/>
  <c r="N101" i="20"/>
  <c r="L101" i="20"/>
  <c r="J101" i="20"/>
  <c r="H101" i="20"/>
  <c r="F101" i="20"/>
  <c r="P95" i="20"/>
  <c r="N95" i="20"/>
  <c r="L95" i="20"/>
  <c r="J95" i="20"/>
  <c r="H95" i="20"/>
  <c r="F95" i="20"/>
  <c r="P79" i="20"/>
  <c r="N79" i="20"/>
  <c r="L79" i="20"/>
  <c r="J79" i="20"/>
  <c r="H79" i="20"/>
  <c r="P75" i="20"/>
  <c r="N75" i="20"/>
  <c r="L75" i="20"/>
  <c r="J75" i="20"/>
  <c r="H75" i="20"/>
  <c r="F75" i="20"/>
  <c r="P57" i="20"/>
  <c r="N57" i="20"/>
  <c r="L57" i="20"/>
  <c r="J57" i="20"/>
  <c r="H57" i="20"/>
  <c r="F57" i="20"/>
  <c r="P46" i="20"/>
  <c r="N46" i="20"/>
  <c r="L46" i="20"/>
  <c r="J46" i="20"/>
  <c r="H46" i="20"/>
  <c r="F46" i="20"/>
  <c r="P17" i="20"/>
  <c r="N17" i="20"/>
  <c r="L17" i="20"/>
  <c r="J17" i="20"/>
  <c r="H17" i="20"/>
  <c r="F17" i="20"/>
  <c r="P8" i="20"/>
  <c r="N8" i="20"/>
  <c r="L8" i="20"/>
  <c r="J8" i="20"/>
  <c r="F8" i="20"/>
  <c r="Q9" i="20"/>
  <c r="Q10" i="20"/>
  <c r="Q11" i="20"/>
  <c r="Q12" i="20"/>
  <c r="Q13" i="20"/>
  <c r="Q14" i="20"/>
  <c r="Q15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8" i="20"/>
  <c r="Q49" i="20"/>
  <c r="Q50" i="20"/>
  <c r="Q52" i="20"/>
  <c r="Q53" i="20"/>
  <c r="Q54" i="20"/>
  <c r="Q55" i="20"/>
  <c r="Q59" i="20"/>
  <c r="Q60" i="20"/>
  <c r="Q61" i="20"/>
  <c r="Q62" i="20"/>
  <c r="Q64" i="20"/>
  <c r="Q66" i="20"/>
  <c r="Q68" i="20"/>
  <c r="Q69" i="20"/>
  <c r="Q71" i="20"/>
  <c r="Q72" i="20"/>
  <c r="Q77" i="20"/>
  <c r="Q81" i="20"/>
  <c r="Q82" i="20"/>
  <c r="Q83" i="20"/>
  <c r="Q84" i="20"/>
  <c r="Q87" i="20"/>
  <c r="Q88" i="20"/>
  <c r="Q89" i="20"/>
  <c r="Q90" i="20"/>
  <c r="Q91" i="20"/>
  <c r="Q92" i="20"/>
  <c r="Q93" i="20"/>
  <c r="Q96" i="20"/>
  <c r="Q97" i="20"/>
  <c r="Q98" i="20"/>
  <c r="Q99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AS3" i="20"/>
  <c r="AT3" i="20"/>
  <c r="AU3" i="20"/>
  <c r="AV3" i="20"/>
  <c r="AW3" i="20"/>
  <c r="AX3" i="20"/>
  <c r="AY3" i="20"/>
  <c r="AZ3" i="20"/>
  <c r="BA3" i="20"/>
  <c r="BB3" i="20"/>
  <c r="BC3" i="20"/>
  <c r="BD3" i="20"/>
  <c r="BE3" i="20"/>
  <c r="BF3" i="20"/>
  <c r="BG3" i="20"/>
  <c r="BH3" i="20"/>
  <c r="BI3" i="20"/>
  <c r="BJ3" i="20"/>
  <c r="BK3" i="20"/>
  <c r="BL3" i="20"/>
  <c r="BM3" i="20"/>
  <c r="BN3" i="20"/>
  <c r="BO3" i="20"/>
  <c r="BP3" i="20"/>
  <c r="BQ3" i="20"/>
  <c r="BR3" i="20"/>
  <c r="BS3" i="20"/>
  <c r="BT3" i="20"/>
  <c r="BU3" i="20"/>
  <c r="BV3" i="20"/>
  <c r="BW3" i="20"/>
  <c r="BX3" i="20"/>
  <c r="BY3" i="20"/>
  <c r="BZ3" i="20"/>
  <c r="CA3" i="20"/>
  <c r="CB3" i="20"/>
  <c r="CC3" i="20"/>
  <c r="CD3" i="20"/>
  <c r="CE3" i="20"/>
  <c r="CF3" i="20"/>
  <c r="CG3" i="20"/>
  <c r="CH3" i="20"/>
  <c r="CI3" i="20"/>
  <c r="CJ3" i="20"/>
  <c r="CK3" i="20"/>
  <c r="CL3" i="20"/>
  <c r="CM3" i="20"/>
  <c r="CN3" i="20"/>
  <c r="CO3" i="20"/>
  <c r="CP3" i="20"/>
  <c r="CQ3" i="20"/>
  <c r="CR3" i="20"/>
  <c r="CS3" i="20"/>
  <c r="CT3" i="20"/>
  <c r="CU3" i="20"/>
  <c r="CV3" i="20"/>
  <c r="CW3" i="20"/>
  <c r="CX3" i="20"/>
  <c r="CY3" i="20"/>
  <c r="CZ3" i="20"/>
  <c r="DA3" i="20"/>
  <c r="DB3" i="20"/>
  <c r="DC3" i="20"/>
  <c r="DD3" i="20"/>
  <c r="DE3" i="20"/>
  <c r="DF3" i="20"/>
  <c r="DG3" i="20"/>
  <c r="DH3" i="20"/>
  <c r="DI3" i="20"/>
  <c r="DJ3" i="20"/>
  <c r="DK3" i="20"/>
  <c r="DL3" i="20"/>
  <c r="DM3" i="20"/>
  <c r="DN3" i="20"/>
  <c r="DO3" i="20"/>
  <c r="DP3" i="20"/>
  <c r="DQ3" i="20"/>
  <c r="DR3" i="20"/>
  <c r="DS3" i="20"/>
  <c r="DT3" i="20"/>
  <c r="DU3" i="20"/>
  <c r="DV3" i="20"/>
  <c r="T4" i="20"/>
  <c r="AD4" i="20"/>
  <c r="AL4" i="20"/>
  <c r="AU4" i="20"/>
  <c r="BE4" i="20"/>
  <c r="BM4" i="20"/>
  <c r="BV4" i="20"/>
  <c r="CF4" i="20"/>
  <c r="CN4" i="20"/>
  <c r="CW4" i="20"/>
  <c r="DG4" i="20"/>
  <c r="DO4" i="20"/>
  <c r="Q111" i="19"/>
  <c r="Q110" i="19"/>
  <c r="Q109" i="19"/>
  <c r="Q108" i="19"/>
  <c r="Q107" i="19"/>
  <c r="Q106" i="19"/>
  <c r="Q105" i="19"/>
  <c r="Q104" i="19"/>
  <c r="Q103" i="19"/>
  <c r="Q102" i="19"/>
  <c r="Q99" i="19"/>
  <c r="Q98" i="19"/>
  <c r="Q97" i="19"/>
  <c r="Q96" i="19"/>
  <c r="Q95" i="19"/>
  <c r="Q94" i="19"/>
  <c r="Q93" i="19"/>
  <c r="Q92" i="19"/>
  <c r="Q89" i="19"/>
  <c r="Q88" i="19"/>
  <c r="Q87" i="19"/>
  <c r="Q86" i="19"/>
  <c r="Q84" i="19"/>
  <c r="Q83" i="19"/>
  <c r="Q82" i="19"/>
  <c r="Q81" i="19"/>
  <c r="Q79" i="19"/>
  <c r="Q78" i="19"/>
  <c r="Q77" i="19"/>
  <c r="Q75" i="19"/>
  <c r="Q74" i="19"/>
  <c r="Q72" i="19"/>
  <c r="Q71" i="19"/>
  <c r="Q69" i="19"/>
  <c r="Q67" i="19"/>
  <c r="Q65" i="19"/>
  <c r="Q64" i="19"/>
  <c r="Q63" i="19"/>
  <c r="Q62" i="19"/>
  <c r="Q60" i="19"/>
  <c r="Q58" i="19"/>
  <c r="Q57" i="19"/>
  <c r="Q56" i="19"/>
  <c r="Q55" i="19"/>
  <c r="Q54" i="19"/>
  <c r="Q52" i="19"/>
  <c r="Q51" i="19"/>
  <c r="Q50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B11" i="19"/>
  <c r="B13" i="19" s="1"/>
  <c r="B14" i="19" s="1"/>
  <c r="B51" i="19"/>
  <c r="B52" i="19"/>
  <c r="B93" i="19"/>
  <c r="B94" i="19" s="1"/>
  <c r="B103" i="19"/>
  <c r="B104" i="19"/>
  <c r="B105" i="19" s="1"/>
  <c r="P101" i="19"/>
  <c r="N101" i="19"/>
  <c r="L101" i="19"/>
  <c r="J101" i="19"/>
  <c r="H101" i="19"/>
  <c r="F101" i="19"/>
  <c r="P91" i="19"/>
  <c r="N91" i="19"/>
  <c r="L91" i="19"/>
  <c r="J91" i="19"/>
  <c r="H91" i="19"/>
  <c r="F91" i="19"/>
  <c r="P48" i="19"/>
  <c r="N48" i="19"/>
  <c r="L48" i="19"/>
  <c r="J48" i="19"/>
  <c r="H48" i="19"/>
  <c r="F48" i="19"/>
  <c r="Q10" i="19"/>
  <c r="P8" i="19"/>
  <c r="F8" i="19"/>
  <c r="H8" i="19"/>
  <c r="J8" i="19"/>
  <c r="L8" i="19"/>
  <c r="N8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AK3" i="19"/>
  <c r="AL3" i="19"/>
  <c r="AM3" i="19"/>
  <c r="AN3" i="19"/>
  <c r="AO3" i="19"/>
  <c r="AP3" i="19"/>
  <c r="AQ3" i="19"/>
  <c r="AR3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BI3" i="19"/>
  <c r="BJ3" i="19"/>
  <c r="BK3" i="19"/>
  <c r="BL3" i="19"/>
  <c r="BM3" i="19"/>
  <c r="BN3" i="19"/>
  <c r="BO3" i="19"/>
  <c r="BP3" i="19"/>
  <c r="BQ3" i="19"/>
  <c r="BR3" i="19"/>
  <c r="BS3" i="19"/>
  <c r="BT3" i="19"/>
  <c r="BU3" i="19"/>
  <c r="BV3" i="19"/>
  <c r="BW3" i="19"/>
  <c r="BX3" i="19"/>
  <c r="BY3" i="19"/>
  <c r="BZ3" i="19"/>
  <c r="CA3" i="19"/>
  <c r="CB3" i="19"/>
  <c r="CC3" i="19"/>
  <c r="CD3" i="19"/>
  <c r="CE3" i="19"/>
  <c r="CF3" i="19"/>
  <c r="CG3" i="19"/>
  <c r="CH3" i="19"/>
  <c r="CI3" i="19"/>
  <c r="CJ3" i="19"/>
  <c r="CK3" i="19"/>
  <c r="CL3" i="19"/>
  <c r="CM3" i="19"/>
  <c r="CN3" i="19"/>
  <c r="CO3" i="19"/>
  <c r="CP3" i="19"/>
  <c r="CQ3" i="19"/>
  <c r="CR3" i="19"/>
  <c r="CS3" i="19"/>
  <c r="CT3" i="19"/>
  <c r="CU3" i="19"/>
  <c r="CV3" i="19"/>
  <c r="CW3" i="19"/>
  <c r="CX3" i="19"/>
  <c r="CY3" i="19"/>
  <c r="CZ3" i="19"/>
  <c r="DA3" i="19"/>
  <c r="DB3" i="19"/>
  <c r="DC3" i="19"/>
  <c r="DD3" i="19"/>
  <c r="DE3" i="19"/>
  <c r="DF3" i="19"/>
  <c r="DG3" i="19"/>
  <c r="DH3" i="19"/>
  <c r="DI3" i="19"/>
  <c r="DJ3" i="19"/>
  <c r="DK3" i="19"/>
  <c r="DL3" i="19"/>
  <c r="DM3" i="19"/>
  <c r="DN3" i="19"/>
  <c r="DO3" i="19"/>
  <c r="DP3" i="19"/>
  <c r="DQ3" i="19"/>
  <c r="DR3" i="19"/>
  <c r="DS3" i="19"/>
  <c r="DT3" i="19"/>
  <c r="DU3" i="19"/>
  <c r="DV3" i="19"/>
  <c r="T4" i="19"/>
  <c r="AD4" i="19"/>
  <c r="AL4" i="19"/>
  <c r="AU4" i="19"/>
  <c r="BE4" i="19"/>
  <c r="BM4" i="19"/>
  <c r="BV4" i="19"/>
  <c r="CF4" i="19"/>
  <c r="CN4" i="19"/>
  <c r="CW4" i="19"/>
  <c r="DG4" i="19"/>
  <c r="DO4" i="19"/>
  <c r="Q9" i="19"/>
  <c r="Q11" i="19"/>
  <c r="P130" i="18"/>
  <c r="N130" i="18"/>
  <c r="L130" i="18"/>
  <c r="J130" i="18"/>
  <c r="H130" i="18"/>
  <c r="F130" i="18"/>
  <c r="Q179" i="18"/>
  <c r="Q178" i="18"/>
  <c r="Q176" i="18"/>
  <c r="Q174" i="18"/>
  <c r="Q173" i="18"/>
  <c r="Q172" i="18"/>
  <c r="Q171" i="18"/>
  <c r="Q169" i="18"/>
  <c r="Q168" i="18"/>
  <c r="Q167" i="18"/>
  <c r="Q165" i="18"/>
  <c r="Q163" i="18"/>
  <c r="Q162" i="18"/>
  <c r="Q161" i="18"/>
  <c r="Q159" i="18"/>
  <c r="Q158" i="18"/>
  <c r="Q157" i="18"/>
  <c r="Q156" i="18"/>
  <c r="Q154" i="18"/>
  <c r="Q153" i="18"/>
  <c r="Q152" i="18"/>
  <c r="Q150" i="18"/>
  <c r="Q149" i="18"/>
  <c r="Q147" i="18"/>
  <c r="Q145" i="18"/>
  <c r="Q143" i="18"/>
  <c r="Q141" i="18"/>
  <c r="Q140" i="18"/>
  <c r="Q139" i="18"/>
  <c r="Q138" i="18"/>
  <c r="Q137" i="18"/>
  <c r="Q136" i="18"/>
  <c r="Q135" i="18"/>
  <c r="Q134" i="18"/>
  <c r="Q133" i="18"/>
  <c r="Q132" i="18"/>
  <c r="Q131" i="18"/>
  <c r="Q128" i="18"/>
  <c r="Q127" i="18"/>
  <c r="Q125" i="18"/>
  <c r="Q123" i="18"/>
  <c r="Q122" i="18"/>
  <c r="Q120" i="18"/>
  <c r="Q119" i="18"/>
  <c r="Q118" i="18"/>
  <c r="Q116" i="18"/>
  <c r="Q115" i="18"/>
  <c r="Q114" i="18"/>
  <c r="Q113" i="18"/>
  <c r="Q112" i="18"/>
  <c r="Q110" i="18"/>
  <c r="Q108" i="18"/>
  <c r="Q106" i="18"/>
  <c r="Q105" i="18"/>
  <c r="Q104" i="18"/>
  <c r="Q102" i="18"/>
  <c r="Q101" i="18"/>
  <c r="Q100" i="18"/>
  <c r="Q99" i="18"/>
  <c r="Q97" i="18"/>
  <c r="Q95" i="18"/>
  <c r="Q94" i="18"/>
  <c r="Q93" i="18"/>
  <c r="Q91" i="18"/>
  <c r="Q89" i="18"/>
  <c r="Q88" i="18"/>
  <c r="Q87" i="18"/>
  <c r="Q86" i="18"/>
  <c r="Q85" i="18"/>
  <c r="Q83" i="18"/>
  <c r="Q82" i="18"/>
  <c r="Q80" i="18"/>
  <c r="Q78" i="18"/>
  <c r="Q76" i="18"/>
  <c r="Q74" i="18"/>
  <c r="Q73" i="18"/>
  <c r="Q71" i="18"/>
  <c r="Q70" i="18"/>
  <c r="Q68" i="18"/>
  <c r="Q67" i="18"/>
  <c r="Q65" i="18"/>
  <c r="Q64" i="18"/>
  <c r="Q63" i="18"/>
  <c r="Q62" i="18"/>
  <c r="Q61" i="18"/>
  <c r="Q59" i="18"/>
  <c r="Q58" i="18"/>
  <c r="Q57" i="18"/>
  <c r="Q56" i="18"/>
  <c r="Q55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P8" i="18"/>
  <c r="N8" i="18"/>
  <c r="L8" i="18"/>
  <c r="J8" i="18"/>
  <c r="H8" i="18"/>
  <c r="F8" i="18"/>
  <c r="B132" i="18"/>
  <c r="B133" i="18" s="1"/>
  <c r="B10" i="18"/>
  <c r="Q9" i="18"/>
  <c r="Q10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3" i="18"/>
  <c r="BQ3" i="18"/>
  <c r="BR3" i="18"/>
  <c r="BS3" i="18"/>
  <c r="BT3" i="18"/>
  <c r="BU3" i="18"/>
  <c r="BV3" i="18"/>
  <c r="BW3" i="18"/>
  <c r="BX3" i="18"/>
  <c r="BY3" i="18"/>
  <c r="BZ3" i="18"/>
  <c r="CA3" i="18"/>
  <c r="CB3" i="18"/>
  <c r="CC3" i="18"/>
  <c r="CD3" i="18"/>
  <c r="CE3" i="18"/>
  <c r="CF3" i="18"/>
  <c r="CG3" i="18"/>
  <c r="CH3" i="18"/>
  <c r="CI3" i="18"/>
  <c r="CJ3" i="18"/>
  <c r="CK3" i="18"/>
  <c r="CL3" i="18"/>
  <c r="CM3" i="18"/>
  <c r="CN3" i="18"/>
  <c r="CO3" i="18"/>
  <c r="CP3" i="18"/>
  <c r="CQ3" i="18"/>
  <c r="CR3" i="18"/>
  <c r="CS3" i="18"/>
  <c r="CT3" i="18"/>
  <c r="CU3" i="18"/>
  <c r="CV3" i="18"/>
  <c r="CW3" i="18"/>
  <c r="CX3" i="18"/>
  <c r="CY3" i="18"/>
  <c r="CZ3" i="18"/>
  <c r="DA3" i="18"/>
  <c r="DB3" i="18"/>
  <c r="DC3" i="18"/>
  <c r="DD3" i="18"/>
  <c r="DE3" i="18"/>
  <c r="DF3" i="18"/>
  <c r="DG3" i="18"/>
  <c r="DH3" i="18"/>
  <c r="DI3" i="18"/>
  <c r="DJ3" i="18"/>
  <c r="DK3" i="18"/>
  <c r="DL3" i="18"/>
  <c r="DM3" i="18"/>
  <c r="DN3" i="18"/>
  <c r="DO3" i="18"/>
  <c r="DP3" i="18"/>
  <c r="DQ3" i="18"/>
  <c r="DR3" i="18"/>
  <c r="DS3" i="18"/>
  <c r="DT3" i="18"/>
  <c r="DU3" i="18"/>
  <c r="DV3" i="18"/>
  <c r="T4" i="18"/>
  <c r="AD4" i="18"/>
  <c r="AL4" i="18"/>
  <c r="AU4" i="18"/>
  <c r="BE4" i="18"/>
  <c r="BM4" i="18"/>
  <c r="BV4" i="18"/>
  <c r="CF4" i="18"/>
  <c r="CN4" i="18"/>
  <c r="CW4" i="18"/>
  <c r="DG4" i="18"/>
  <c r="DO4" i="18"/>
  <c r="B10" i="7"/>
  <c r="B11" i="7" s="1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2" i="7"/>
  <c r="Q121" i="7"/>
  <c r="Q120" i="7"/>
  <c r="Q119" i="7"/>
  <c r="Q118" i="7"/>
  <c r="Q117" i="7"/>
  <c r="Q116" i="7"/>
  <c r="Q115" i="7"/>
  <c r="Q114" i="7"/>
  <c r="Q111" i="7"/>
  <c r="Q110" i="7"/>
  <c r="Q109" i="7"/>
  <c r="Q108" i="7"/>
  <c r="Q107" i="7"/>
  <c r="Q104" i="7"/>
  <c r="Q103" i="7"/>
  <c r="Q102" i="7"/>
  <c r="Q101" i="7"/>
  <c r="Q99" i="7"/>
  <c r="Q98" i="7"/>
  <c r="Q96" i="7"/>
  <c r="Q95" i="7"/>
  <c r="Q94" i="7"/>
  <c r="Q93" i="7"/>
  <c r="Q92" i="7"/>
  <c r="Q91" i="7"/>
  <c r="Q90" i="7"/>
  <c r="Q89" i="7"/>
  <c r="Q88" i="7"/>
  <c r="Q87" i="7"/>
  <c r="Q86" i="7"/>
  <c r="Q85" i="7"/>
  <c r="Q82" i="7"/>
  <c r="Q81" i="7"/>
  <c r="Q80" i="7"/>
  <c r="Q79" i="7"/>
  <c r="Q78" i="7"/>
  <c r="Q76" i="7"/>
  <c r="Q75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6" i="7"/>
  <c r="Q55" i="7"/>
  <c r="Q54" i="7"/>
  <c r="Q53" i="7"/>
  <c r="Q50" i="7"/>
  <c r="Q49" i="7"/>
  <c r="Q48" i="7"/>
  <c r="Q47" i="7"/>
  <c r="Q46" i="7"/>
  <c r="Q45" i="7"/>
  <c r="Q44" i="7"/>
  <c r="Q43" i="7"/>
  <c r="Q42" i="7"/>
  <c r="Q41" i="7"/>
  <c r="Q40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0" i="7"/>
  <c r="Q19" i="7"/>
  <c r="Q18" i="7"/>
  <c r="Q17" i="7"/>
  <c r="Q16" i="7"/>
  <c r="Q15" i="7"/>
  <c r="Q14" i="7"/>
  <c r="Q13" i="7"/>
  <c r="Q12" i="7"/>
  <c r="Q11" i="7"/>
  <c r="T3" i="7"/>
  <c r="P58" i="7"/>
  <c r="N58" i="7"/>
  <c r="L58" i="7"/>
  <c r="D52" i="7"/>
  <c r="P124" i="7"/>
  <c r="N124" i="7"/>
  <c r="L124" i="7"/>
  <c r="J124" i="7"/>
  <c r="H124" i="7"/>
  <c r="F124" i="7"/>
  <c r="D124" i="7"/>
  <c r="P113" i="7"/>
  <c r="N113" i="7"/>
  <c r="L113" i="7"/>
  <c r="J113" i="7"/>
  <c r="H113" i="7"/>
  <c r="F113" i="7"/>
  <c r="D113" i="7"/>
  <c r="P106" i="7"/>
  <c r="N106" i="7"/>
  <c r="L106" i="7"/>
  <c r="J106" i="7"/>
  <c r="H106" i="7"/>
  <c r="F106" i="7"/>
  <c r="D106" i="7"/>
  <c r="P84" i="7"/>
  <c r="N84" i="7"/>
  <c r="L84" i="7"/>
  <c r="J84" i="7"/>
  <c r="H84" i="7"/>
  <c r="F84" i="7"/>
  <c r="D84" i="7"/>
  <c r="P73" i="7"/>
  <c r="N73" i="7"/>
  <c r="L73" i="7"/>
  <c r="J73" i="7"/>
  <c r="H73" i="7"/>
  <c r="F73" i="7"/>
  <c r="D73" i="7"/>
  <c r="J58" i="7"/>
  <c r="H58" i="7"/>
  <c r="F58" i="7"/>
  <c r="D58" i="7"/>
  <c r="D39" i="7"/>
  <c r="P22" i="7"/>
  <c r="N22" i="7"/>
  <c r="L22" i="7"/>
  <c r="J22" i="7"/>
  <c r="H22" i="7"/>
  <c r="F22" i="7"/>
  <c r="D22" i="7"/>
  <c r="P8" i="7"/>
  <c r="N8" i="7"/>
  <c r="J8" i="7"/>
  <c r="H8" i="7"/>
  <c r="F8" i="7"/>
  <c r="D8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N3" i="7"/>
  <c r="CO3" i="7"/>
  <c r="CP3" i="7"/>
  <c r="CQ3" i="7"/>
  <c r="CR3" i="7"/>
  <c r="CS3" i="7"/>
  <c r="CT3" i="7"/>
  <c r="CU3" i="7"/>
  <c r="CV3" i="7"/>
  <c r="CW3" i="7"/>
  <c r="CX3" i="7"/>
  <c r="CY3" i="7"/>
  <c r="CZ3" i="7"/>
  <c r="DA3" i="7"/>
  <c r="DB3" i="7"/>
  <c r="DC3" i="7"/>
  <c r="DD3" i="7"/>
  <c r="DE3" i="7"/>
  <c r="DF3" i="7"/>
  <c r="DG3" i="7"/>
  <c r="DH3" i="7"/>
  <c r="DI3" i="7"/>
  <c r="DJ3" i="7"/>
  <c r="DK3" i="7"/>
  <c r="DL3" i="7"/>
  <c r="DM3" i="7"/>
  <c r="DN3" i="7"/>
  <c r="DO3" i="7"/>
  <c r="DP3" i="7"/>
  <c r="DQ3" i="7"/>
  <c r="DR3" i="7"/>
  <c r="DS3" i="7"/>
  <c r="DT3" i="7"/>
  <c r="DU3" i="7"/>
  <c r="DV3" i="7"/>
  <c r="T4" i="7"/>
  <c r="AD4" i="7"/>
  <c r="AL4" i="7"/>
  <c r="AU4" i="7"/>
  <c r="BE4" i="7"/>
  <c r="BM4" i="7"/>
  <c r="BV4" i="7"/>
  <c r="CF4" i="7"/>
  <c r="CN4" i="7"/>
  <c r="CW4" i="7"/>
  <c r="DG4" i="7"/>
  <c r="DO4" i="7"/>
  <c r="Q9" i="7"/>
  <c r="Q10" i="7"/>
  <c r="D47" i="6"/>
  <c r="D48" i="6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H4" i="5"/>
  <c r="R4" i="5"/>
  <c r="Z4" i="5"/>
  <c r="AI4" i="5"/>
  <c r="AS4" i="5"/>
  <c r="BA4" i="5"/>
  <c r="BJ4" i="5"/>
  <c r="BT4" i="5"/>
  <c r="CB4" i="5"/>
  <c r="CK4" i="5"/>
  <c r="CU4" i="5"/>
  <c r="DC4" i="5"/>
  <c r="C6" i="5"/>
  <c r="E9" i="5"/>
  <c r="E10" i="5"/>
  <c r="E11" i="5"/>
  <c r="E12" i="5"/>
  <c r="E14" i="5"/>
  <c r="E15" i="5"/>
  <c r="E16" i="5"/>
  <c r="E17" i="5"/>
  <c r="E18" i="5"/>
  <c r="E20" i="5"/>
  <c r="E21" i="5"/>
  <c r="E22" i="5"/>
  <c r="E23" i="5"/>
  <c r="E24" i="5"/>
  <c r="E26" i="5"/>
  <c r="E27" i="5"/>
  <c r="E28" i="5"/>
  <c r="E29" i="5"/>
  <c r="E31" i="5"/>
  <c r="E32" i="5"/>
  <c r="E33" i="5"/>
  <c r="E35" i="5"/>
  <c r="E36" i="5"/>
  <c r="E37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5" i="5"/>
  <c r="E76" i="5"/>
  <c r="E77" i="5"/>
  <c r="E78" i="5"/>
  <c r="E79" i="5"/>
  <c r="E80" i="5"/>
  <c r="E81" i="5"/>
  <c r="E83" i="5"/>
  <c r="E84" i="5"/>
  <c r="E85" i="5"/>
  <c r="E86" i="5"/>
  <c r="E88" i="5"/>
  <c r="E89" i="5"/>
  <c r="E90" i="5"/>
  <c r="E91" i="5"/>
  <c r="E93" i="5"/>
  <c r="E94" i="5"/>
  <c r="E95" i="5"/>
  <c r="E97" i="5"/>
  <c r="E98" i="5"/>
  <c r="E99" i="5"/>
  <c r="E101" i="5"/>
  <c r="E102" i="5"/>
  <c r="E103" i="5"/>
  <c r="E105" i="5"/>
  <c r="E106" i="5"/>
  <c r="E107" i="5"/>
  <c r="E108" i="5"/>
  <c r="E109" i="5"/>
  <c r="D116" i="5"/>
  <c r="D118" i="5"/>
  <c r="F117" i="5"/>
  <c r="D122" i="5"/>
  <c r="D123" i="5" s="1"/>
  <c r="D126" i="5"/>
  <c r="D127" i="5"/>
  <c r="D128" i="5"/>
  <c r="D129" i="5" s="1"/>
  <c r="D130" i="5"/>
  <c r="F131" i="5"/>
  <c r="D134" i="5"/>
  <c r="D136" i="5"/>
  <c r="D137" i="5" s="1"/>
  <c r="D135" i="5"/>
  <c r="D138" i="5"/>
  <c r="D140" i="5"/>
  <c r="D141" i="5" s="1"/>
  <c r="D142" i="5"/>
  <c r="D143" i="5"/>
  <c r="D144" i="5"/>
  <c r="D145" i="5"/>
  <c r="D146" i="5"/>
  <c r="B21" i="20"/>
  <c r="B48" i="21"/>
  <c r="B50" i="20"/>
  <c r="Q58" i="25"/>
  <c r="B14" i="20"/>
  <c r="B15" i="20" s="1"/>
  <c r="B62" i="21"/>
  <c r="B63" i="21" s="1"/>
  <c r="B114" i="21"/>
  <c r="B11" i="21"/>
  <c r="B105" i="22"/>
  <c r="B106" i="22" s="1"/>
  <c r="B106" i="20"/>
  <c r="B107" i="20" s="1"/>
  <c r="B82" i="21"/>
  <c r="B83" i="21" s="1"/>
  <c r="B72" i="22"/>
  <c r="B25" i="23"/>
  <c r="B45" i="24"/>
  <c r="B46" i="24"/>
  <c r="B87" i="23"/>
  <c r="B88" i="23" s="1"/>
  <c r="B89" i="23" s="1"/>
  <c r="D8" i="23"/>
  <c r="Q50" i="25"/>
  <c r="T90" i="25"/>
  <c r="Y43" i="25"/>
  <c r="T74" i="25"/>
  <c r="T66" i="25"/>
  <c r="Y59" i="25"/>
  <c r="T42" i="25"/>
  <c r="S42" i="25"/>
  <c r="Y51" i="25"/>
  <c r="Q26" i="25"/>
  <c r="S26" i="25"/>
  <c r="S34" i="25"/>
  <c r="Y27" i="25"/>
  <c r="B23" i="20"/>
  <c r="B24" i="20"/>
  <c r="B38" i="21" l="1"/>
  <c r="B39" i="21"/>
  <c r="D34" i="21" s="1"/>
  <c r="B106" i="19"/>
  <c r="B185" i="20"/>
  <c r="B106" i="21"/>
  <c r="B107" i="21"/>
  <c r="B74" i="22"/>
  <c r="B75" i="22" s="1"/>
  <c r="B27" i="22"/>
  <c r="B28" i="22" s="1"/>
  <c r="B164" i="21"/>
  <c r="B14" i="7"/>
  <c r="P52" i="7"/>
  <c r="B63" i="20"/>
  <c r="B66" i="20" s="1"/>
  <c r="B33" i="23"/>
  <c r="B34" i="23" s="1"/>
  <c r="B12" i="7"/>
  <c r="B15" i="7" s="1"/>
  <c r="B135" i="18"/>
  <c r="B84" i="21"/>
  <c r="B162" i="21"/>
  <c r="B163" i="21" s="1"/>
  <c r="B54" i="24"/>
  <c r="A288" i="25"/>
  <c r="Z91" i="25" s="1"/>
  <c r="B36" i="22"/>
  <c r="B53" i="24"/>
  <c r="B11" i="24"/>
  <c r="B54" i="19"/>
  <c r="B160" i="21"/>
  <c r="B64" i="21"/>
  <c r="D8" i="20"/>
  <c r="D139" i="5"/>
  <c r="B46" i="22"/>
  <c r="B50" i="23"/>
  <c r="B51" i="23" s="1"/>
  <c r="B52" i="23" s="1"/>
  <c r="B53" i="23" s="1"/>
  <c r="B40" i="23"/>
  <c r="W15" i="25"/>
  <c r="A225" i="25"/>
  <c r="Z67" i="25" s="1"/>
  <c r="B161" i="21"/>
  <c r="B86" i="20"/>
  <c r="B88" i="20" s="1"/>
  <c r="A268" i="25"/>
  <c r="Z83" i="25" s="1"/>
  <c r="B134" i="18"/>
  <c r="B18" i="23"/>
  <c r="B19" i="23" s="1"/>
  <c r="J52" i="7"/>
  <c r="B62" i="20"/>
  <c r="B153" i="21"/>
  <c r="B154" i="21" s="1"/>
  <c r="D149" i="21" s="1"/>
  <c r="B63" i="22"/>
  <c r="B64" i="22" s="1"/>
  <c r="B35" i="24"/>
  <c r="B36" i="24" s="1"/>
  <c r="A254" i="25"/>
  <c r="Z75" i="25" s="1"/>
  <c r="B65" i="20"/>
  <c r="Q42" i="25"/>
  <c r="Q17" i="25" s="1"/>
  <c r="Q18" i="25" s="1"/>
  <c r="A154" i="25"/>
  <c r="Z43" i="25" s="1"/>
  <c r="B16" i="22"/>
  <c r="B17" i="22" s="1"/>
  <c r="T50" i="25"/>
  <c r="A180" i="25"/>
  <c r="Z51" i="25" s="1"/>
  <c r="T26" i="25"/>
  <c r="T17" i="25" s="1"/>
  <c r="T18" i="25" s="1"/>
  <c r="A101" i="25"/>
  <c r="Z27" i="25" s="1"/>
  <c r="B52" i="20"/>
  <c r="B54" i="20" s="1"/>
  <c r="U42" i="25"/>
  <c r="R58" i="25"/>
  <c r="R17" i="25" s="1"/>
  <c r="R18" i="25" s="1"/>
  <c r="A203" i="25"/>
  <c r="Z59" i="25" s="1"/>
  <c r="A124" i="25"/>
  <c r="Z35" i="25" s="1"/>
  <c r="U34" i="25"/>
  <c r="U17" i="25" s="1"/>
  <c r="U18" i="25" s="1"/>
  <c r="B91" i="23"/>
  <c r="B90" i="23"/>
  <c r="B153" i="20"/>
  <c r="B154" i="20"/>
  <c r="B11" i="18"/>
  <c r="B25" i="20"/>
  <c r="B109" i="20"/>
  <c r="S17" i="25"/>
  <c r="S18" i="25" s="1"/>
  <c r="B37" i="22"/>
  <c r="B55" i="24"/>
  <c r="B85" i="21"/>
  <c r="B115" i="21"/>
  <c r="B116" i="21" s="1"/>
  <c r="B26" i="23"/>
  <c r="B27" i="23" s="1"/>
  <c r="D21" i="23" s="1"/>
  <c r="B30" i="21"/>
  <c r="B31" i="21" s="1"/>
  <c r="B26" i="20"/>
  <c r="D102" i="21"/>
  <c r="B108" i="21"/>
  <c r="B50" i="21"/>
  <c r="B66" i="21"/>
  <c r="B65" i="21"/>
  <c r="B95" i="19"/>
  <c r="B96" i="19"/>
  <c r="B97" i="19" s="1"/>
  <c r="B15" i="19"/>
  <c r="B165" i="20"/>
  <c r="B12" i="21"/>
  <c r="F124" i="5"/>
  <c r="D119" i="5"/>
  <c r="D124" i="5"/>
  <c r="D125" i="5"/>
  <c r="N52" i="7"/>
  <c r="P39" i="7" s="1"/>
  <c r="B107" i="22"/>
  <c r="B60" i="23"/>
  <c r="B61" i="23" s="1"/>
  <c r="B22" i="24"/>
  <c r="F52" i="7"/>
  <c r="L52" i="7"/>
  <c r="B145" i="20"/>
  <c r="B146" i="20" s="1"/>
  <c r="D138" i="20" s="1"/>
  <c r="B97" i="21"/>
  <c r="B98" i="21" s="1"/>
  <c r="H52" i="7"/>
  <c r="B29" i="22" l="1"/>
  <c r="B77" i="22"/>
  <c r="B78" i="22" s="1"/>
  <c r="B76" i="22"/>
  <c r="D14" i="23"/>
  <c r="B89" i="20"/>
  <c r="B90" i="20" s="1"/>
  <c r="L39" i="7"/>
  <c r="B165" i="21"/>
  <c r="B12" i="24"/>
  <c r="B186" i="20"/>
  <c r="B188" i="20" s="1"/>
  <c r="B68" i="20"/>
  <c r="B72" i="20" s="1"/>
  <c r="D29" i="23"/>
  <c r="B55" i="19"/>
  <c r="B56" i="19" s="1"/>
  <c r="B41" i="23"/>
  <c r="B42" i="23"/>
  <c r="B43" i="23" s="1"/>
  <c r="B136" i="18"/>
  <c r="B137" i="18" s="1"/>
  <c r="B187" i="20"/>
  <c r="B107" i="19"/>
  <c r="B47" i="22"/>
  <c r="B48" i="22"/>
  <c r="B49" i="22" s="1"/>
  <c r="B69" i="21"/>
  <c r="B108" i="22"/>
  <c r="B16" i="7"/>
  <c r="B17" i="7" s="1"/>
  <c r="B98" i="19"/>
  <c r="B155" i="20"/>
  <c r="B156" i="20" s="1"/>
  <c r="U35" i="25"/>
  <c r="U59" i="25"/>
  <c r="U83" i="25"/>
  <c r="O159" i="25"/>
  <c r="Q159" i="25" s="1"/>
  <c r="U44" i="25" s="1"/>
  <c r="O129" i="25"/>
  <c r="Q129" i="25" s="1"/>
  <c r="O208" i="25"/>
  <c r="Q208" i="25" s="1"/>
  <c r="U60" i="25" s="1"/>
  <c r="O273" i="25"/>
  <c r="Q273" i="25" s="1"/>
  <c r="U84" i="25" s="1"/>
  <c r="U43" i="25"/>
  <c r="U67" i="25"/>
  <c r="O185" i="25"/>
  <c r="Q185" i="25" s="1"/>
  <c r="U52" i="25" s="1"/>
  <c r="O293" i="25"/>
  <c r="Q293" i="25" s="1"/>
  <c r="U92" i="25" s="1"/>
  <c r="U51" i="25"/>
  <c r="U54" i="25" s="1"/>
  <c r="O230" i="25"/>
  <c r="Q230" i="25" s="1"/>
  <c r="U68" i="25" s="1"/>
  <c r="O106" i="25"/>
  <c r="U75" i="25"/>
  <c r="U78" i="25" s="1"/>
  <c r="U27" i="25"/>
  <c r="O259" i="25"/>
  <c r="Q259" i="25" s="1"/>
  <c r="U76" i="25" s="1"/>
  <c r="U91" i="25"/>
  <c r="R27" i="25"/>
  <c r="R51" i="25"/>
  <c r="R54" i="25" s="1"/>
  <c r="R83" i="25"/>
  <c r="O156" i="25"/>
  <c r="Q156" i="25" s="1"/>
  <c r="R44" i="25" s="1"/>
  <c r="O126" i="25"/>
  <c r="Q126" i="25" s="1"/>
  <c r="R36" i="25" s="1"/>
  <c r="R43" i="25"/>
  <c r="R46" i="25" s="1"/>
  <c r="O256" i="25"/>
  <c r="Q256" i="25" s="1"/>
  <c r="R76" i="25" s="1"/>
  <c r="R35" i="25"/>
  <c r="R67" i="25"/>
  <c r="R70" i="25" s="1"/>
  <c r="O103" i="25"/>
  <c r="O227" i="25"/>
  <c r="Q227" i="25" s="1"/>
  <c r="R68" i="25" s="1"/>
  <c r="O290" i="25"/>
  <c r="Q290" i="25" s="1"/>
  <c r="R92" i="25" s="1"/>
  <c r="R75" i="25"/>
  <c r="R78" i="25" s="1"/>
  <c r="O205" i="25"/>
  <c r="Q205" i="25" s="1"/>
  <c r="R60" i="25" s="1"/>
  <c r="O182" i="25"/>
  <c r="Q182" i="25" s="1"/>
  <c r="R52" i="25" s="1"/>
  <c r="O270" i="25"/>
  <c r="Q270" i="25" s="1"/>
  <c r="R84" i="25" s="1"/>
  <c r="R59" i="25"/>
  <c r="R91" i="25"/>
  <c r="R94" i="25" s="1"/>
  <c r="B99" i="21"/>
  <c r="B62" i="23"/>
  <c r="B63" i="23" s="1"/>
  <c r="B109" i="22"/>
  <c r="B110" i="22"/>
  <c r="B86" i="21"/>
  <c r="B87" i="21" s="1"/>
  <c r="J39" i="7"/>
  <c r="H39" i="7"/>
  <c r="N39" i="7"/>
  <c r="F39" i="7"/>
  <c r="B65" i="22"/>
  <c r="B16" i="19"/>
  <c r="B68" i="21"/>
  <c r="B67" i="21"/>
  <c r="B51" i="21"/>
  <c r="B28" i="20"/>
  <c r="B32" i="21"/>
  <c r="D24" i="21" s="1"/>
  <c r="D46" i="23"/>
  <c r="S35" i="25"/>
  <c r="S59" i="25"/>
  <c r="S91" i="25"/>
  <c r="S94" i="25" s="1"/>
  <c r="O228" i="25"/>
  <c r="Q228" i="25" s="1"/>
  <c r="S68" i="25" s="1"/>
  <c r="O291" i="25"/>
  <c r="Q291" i="25" s="1"/>
  <c r="S92" i="25" s="1"/>
  <c r="S51" i="25"/>
  <c r="O183" i="25"/>
  <c r="Q183" i="25" s="1"/>
  <c r="S52" i="25" s="1"/>
  <c r="S43" i="25"/>
  <c r="S75" i="25"/>
  <c r="O127" i="25"/>
  <c r="Q127" i="25" s="1"/>
  <c r="S36" i="25" s="1"/>
  <c r="O206" i="25"/>
  <c r="Q206" i="25" s="1"/>
  <c r="S60" i="25" s="1"/>
  <c r="O257" i="25"/>
  <c r="Q257" i="25" s="1"/>
  <c r="S76" i="25" s="1"/>
  <c r="S83" i="25"/>
  <c r="O271" i="25"/>
  <c r="Q271" i="25" s="1"/>
  <c r="S84" i="25" s="1"/>
  <c r="O104" i="25"/>
  <c r="S27" i="25"/>
  <c r="S67" i="25"/>
  <c r="O157" i="25"/>
  <c r="Q157" i="25" s="1"/>
  <c r="S44" i="25" s="1"/>
  <c r="B110" i="20"/>
  <c r="B30" i="20"/>
  <c r="B92" i="23"/>
  <c r="B100" i="21"/>
  <c r="D93" i="21" s="1"/>
  <c r="B55" i="20"/>
  <c r="D46" i="20" s="1"/>
  <c r="Y15" i="25"/>
  <c r="A8" i="25" s="1"/>
  <c r="B18" i="22"/>
  <c r="B66" i="22"/>
  <c r="D59" i="22" s="1"/>
  <c r="B23" i="24"/>
  <c r="B24" i="24" s="1"/>
  <c r="B18" i="7"/>
  <c r="B13" i="21"/>
  <c r="B167" i="20"/>
  <c r="B99" i="19"/>
  <c r="D91" i="19" s="1"/>
  <c r="B117" i="21"/>
  <c r="B56" i="24"/>
  <c r="B38" i="22"/>
  <c r="B39" i="22" s="1"/>
  <c r="B12" i="18"/>
  <c r="T35" i="25"/>
  <c r="T59" i="25"/>
  <c r="O128" i="25"/>
  <c r="Q128" i="25" s="1"/>
  <c r="T36" i="25" s="1"/>
  <c r="O292" i="25"/>
  <c r="Q292" i="25" s="1"/>
  <c r="T92" i="25" s="1"/>
  <c r="O258" i="25"/>
  <c r="Q258" i="25" s="1"/>
  <c r="T76" i="25" s="1"/>
  <c r="T43" i="25"/>
  <c r="T83" i="25"/>
  <c r="O207" i="25"/>
  <c r="Q207" i="25" s="1"/>
  <c r="T60" i="25" s="1"/>
  <c r="T27" i="25"/>
  <c r="T67" i="25"/>
  <c r="O184" i="25"/>
  <c r="Q184" i="25" s="1"/>
  <c r="T52" i="25" s="1"/>
  <c r="O272" i="25"/>
  <c r="Q272" i="25" s="1"/>
  <c r="T84" i="25" s="1"/>
  <c r="T75" i="25"/>
  <c r="T78" i="25" s="1"/>
  <c r="O158" i="25"/>
  <c r="Q158" i="25" s="1"/>
  <c r="T44" i="25" s="1"/>
  <c r="O105" i="25"/>
  <c r="T51" i="25"/>
  <c r="T91" i="25"/>
  <c r="O229" i="25"/>
  <c r="Q229" i="25" s="1"/>
  <c r="O269" i="25"/>
  <c r="Q269" i="25" s="1"/>
  <c r="Q84" i="25" s="1"/>
  <c r="Q51" i="25"/>
  <c r="O181" i="25"/>
  <c r="Q181" i="25" s="1"/>
  <c r="Q52" i="25" s="1"/>
  <c r="Q43" i="25"/>
  <c r="O102" i="25"/>
  <c r="O155" i="25"/>
  <c r="Q155" i="25" s="1"/>
  <c r="Q44" i="25" s="1"/>
  <c r="Q67" i="25"/>
  <c r="Q91" i="25"/>
  <c r="O125" i="25"/>
  <c r="Q125" i="25" s="1"/>
  <c r="Q36" i="25" s="1"/>
  <c r="Q35" i="25"/>
  <c r="Q27" i="25"/>
  <c r="O255" i="25"/>
  <c r="Q255" i="25" s="1"/>
  <c r="Q76" i="25" s="1"/>
  <c r="Q59" i="25"/>
  <c r="O204" i="25"/>
  <c r="Q204" i="25" s="1"/>
  <c r="Q60" i="25" s="1"/>
  <c r="Q83" i="25"/>
  <c r="O289" i="25"/>
  <c r="Q289" i="25" s="1"/>
  <c r="Q92" i="25" s="1"/>
  <c r="Q75" i="25"/>
  <c r="O226" i="25"/>
  <c r="Q226" i="25" s="1"/>
  <c r="Q68" i="25" s="1"/>
  <c r="B70" i="20"/>
  <c r="B57" i="19" l="1"/>
  <c r="B58" i="19"/>
  <c r="B62" i="19"/>
  <c r="B63" i="19"/>
  <c r="B189" i="20"/>
  <c r="B190" i="20"/>
  <c r="B93" i="20"/>
  <c r="D79" i="20"/>
  <c r="B91" i="20"/>
  <c r="U46" i="25"/>
  <c r="B71" i="21"/>
  <c r="B72" i="21" s="1"/>
  <c r="B70" i="21"/>
  <c r="B50" i="22"/>
  <c r="B51" i="22" s="1"/>
  <c r="B44" i="23"/>
  <c r="D36" i="23" s="1"/>
  <c r="B30" i="22"/>
  <c r="D23" i="22" s="1"/>
  <c r="Q38" i="25"/>
  <c r="Q54" i="25"/>
  <c r="T54" i="25"/>
  <c r="B139" i="18"/>
  <c r="S86" i="25"/>
  <c r="S38" i="25"/>
  <c r="B166" i="21"/>
  <c r="B13" i="24"/>
  <c r="B108" i="19"/>
  <c r="R62" i="25"/>
  <c r="D148" i="20"/>
  <c r="B138" i="18"/>
  <c r="Q78" i="25"/>
  <c r="B79" i="22"/>
  <c r="S46" i="25"/>
  <c r="B40" i="22"/>
  <c r="D32" i="22" s="1"/>
  <c r="B60" i="19"/>
  <c r="B64" i="19" s="1"/>
  <c r="B88" i="21"/>
  <c r="B89" i="21" s="1"/>
  <c r="B14" i="21"/>
  <c r="B15" i="21" s="1"/>
  <c r="B191" i="20"/>
  <c r="B25" i="24"/>
  <c r="B73" i="20"/>
  <c r="D57" i="20" s="1"/>
  <c r="R38" i="25"/>
  <c r="U94" i="25"/>
  <c r="U118" i="25"/>
  <c r="U112" i="25"/>
  <c r="U137" i="25"/>
  <c r="U113" i="25"/>
  <c r="U168" i="25"/>
  <c r="U197" i="25"/>
  <c r="U239" i="25"/>
  <c r="U111" i="25"/>
  <c r="U194" i="25"/>
  <c r="U240" i="25"/>
  <c r="U242" i="25"/>
  <c r="U162" i="25"/>
  <c r="U237" i="25"/>
  <c r="U252" i="25"/>
  <c r="U166" i="25"/>
  <c r="U285" i="25"/>
  <c r="U116" i="25"/>
  <c r="U149" i="25"/>
  <c r="U164" i="25"/>
  <c r="U201" i="25"/>
  <c r="U264" i="25"/>
  <c r="U189" i="25"/>
  <c r="U280" i="25"/>
  <c r="U281" i="25"/>
  <c r="U233" i="25"/>
  <c r="U262" i="25"/>
  <c r="U219" i="25"/>
  <c r="U135" i="25"/>
  <c r="U133" i="25"/>
  <c r="U121" i="25"/>
  <c r="U188" i="25"/>
  <c r="U235" i="25"/>
  <c r="U119" i="25"/>
  <c r="U221" i="25"/>
  <c r="U241" i="25"/>
  <c r="U192" i="25"/>
  <c r="U246" i="25"/>
  <c r="U284" i="25"/>
  <c r="U266" i="25"/>
  <c r="U139" i="25"/>
  <c r="U142" i="25"/>
  <c r="U251" i="25"/>
  <c r="U236" i="25"/>
  <c r="U223" i="25"/>
  <c r="U199" i="25"/>
  <c r="U141" i="25"/>
  <c r="U193" i="25"/>
  <c r="U152" i="25"/>
  <c r="U278" i="25"/>
  <c r="U247" i="25"/>
  <c r="Q106" i="25"/>
  <c r="U28" i="25" s="1"/>
  <c r="U122" i="25"/>
  <c r="U212" i="25"/>
  <c r="U283" i="25"/>
  <c r="U143" i="25"/>
  <c r="U120" i="25"/>
  <c r="U279" i="25"/>
  <c r="U238" i="25"/>
  <c r="U109" i="25"/>
  <c r="U198" i="25"/>
  <c r="U263" i="25"/>
  <c r="U250" i="25"/>
  <c r="U172" i="25"/>
  <c r="U163" i="25"/>
  <c r="U62" i="25"/>
  <c r="B13" i="18"/>
  <c r="B32" i="20"/>
  <c r="B57" i="24"/>
  <c r="B18" i="19"/>
  <c r="B52" i="22"/>
  <c r="B80" i="22"/>
  <c r="B111" i="20"/>
  <c r="S54" i="25"/>
  <c r="S62" i="25"/>
  <c r="B111" i="22"/>
  <c r="R86" i="25"/>
  <c r="U70" i="25"/>
  <c r="U36" i="25"/>
  <c r="U38" i="25" s="1"/>
  <c r="T68" i="25"/>
  <c r="B52" i="21"/>
  <c r="B118" i="21"/>
  <c r="B19" i="22"/>
  <c r="S30" i="25"/>
  <c r="B169" i="20"/>
  <c r="U86" i="25"/>
  <c r="B19" i="7"/>
  <c r="Q62" i="25"/>
  <c r="Q135" i="25"/>
  <c r="Q133" i="25"/>
  <c r="Q113" i="25"/>
  <c r="Q188" i="25"/>
  <c r="Q212" i="25"/>
  <c r="Q264" i="25"/>
  <c r="Q198" i="25"/>
  <c r="Q166" i="25"/>
  <c r="Q241" i="25"/>
  <c r="Q237" i="25"/>
  <c r="Q139" i="25"/>
  <c r="Q141" i="25"/>
  <c r="Q168" i="25"/>
  <c r="Q235" i="25"/>
  <c r="Q189" i="25"/>
  <c r="Q240" i="25"/>
  <c r="Q278" i="25"/>
  <c r="Q116" i="25"/>
  <c r="Q143" i="25"/>
  <c r="Q197" i="25"/>
  <c r="Q251" i="25"/>
  <c r="Q221" i="25"/>
  <c r="Q266" i="25"/>
  <c r="Q192" i="25"/>
  <c r="Q112" i="25"/>
  <c r="Q193" i="25"/>
  <c r="Q194" i="25"/>
  <c r="Q281" i="25"/>
  <c r="Q149" i="25"/>
  <c r="Q239" i="25"/>
  <c r="Q199" i="25"/>
  <c r="Q164" i="25"/>
  <c r="Q163" i="25"/>
  <c r="Q201" i="25"/>
  <c r="Q102" i="25"/>
  <c r="Q28" i="25" s="1"/>
  <c r="Q30" i="25" s="1"/>
  <c r="Q118" i="25"/>
  <c r="Q279" i="25"/>
  <c r="Q137" i="25"/>
  <c r="Q236" i="25"/>
  <c r="T119" i="25"/>
  <c r="T142" i="25"/>
  <c r="T139" i="25"/>
  <c r="T133" i="25"/>
  <c r="T189" i="25"/>
  <c r="T236" i="25"/>
  <c r="T166" i="25"/>
  <c r="T237" i="25"/>
  <c r="T252" i="25"/>
  <c r="T172" i="25"/>
  <c r="T238" i="25"/>
  <c r="T112" i="25"/>
  <c r="T201" i="25"/>
  <c r="T164" i="25"/>
  <c r="T239" i="25"/>
  <c r="T264" i="25"/>
  <c r="T115" i="25"/>
  <c r="T118" i="25"/>
  <c r="T116" i="25"/>
  <c r="T152" i="25"/>
  <c r="T240" i="25"/>
  <c r="T223" i="25"/>
  <c r="T250" i="25"/>
  <c r="T192" i="25"/>
  <c r="T263" i="25"/>
  <c r="T197" i="25"/>
  <c r="T279" i="25"/>
  <c r="T163" i="25"/>
  <c r="T113" i="25"/>
  <c r="T135" i="25"/>
  <c r="T137" i="25"/>
  <c r="T198" i="25"/>
  <c r="T162" i="25"/>
  <c r="T241" i="25"/>
  <c r="T266" i="25"/>
  <c r="T235" i="25"/>
  <c r="T149" i="25"/>
  <c r="T251" i="25"/>
  <c r="T283" i="25"/>
  <c r="T193" i="25"/>
  <c r="T111" i="25"/>
  <c r="T143" i="25"/>
  <c r="T221" i="25"/>
  <c r="T246" i="25"/>
  <c r="T247" i="25"/>
  <c r="T285" i="25"/>
  <c r="T109" i="25"/>
  <c r="T120" i="25"/>
  <c r="T280" i="25"/>
  <c r="T262" i="25"/>
  <c r="T284" i="25"/>
  <c r="T188" i="25"/>
  <c r="T121" i="25"/>
  <c r="T141" i="25"/>
  <c r="T199" i="25"/>
  <c r="T281" i="25"/>
  <c r="T168" i="25"/>
  <c r="T242" i="25"/>
  <c r="T194" i="25"/>
  <c r="T278" i="25"/>
  <c r="T233" i="25"/>
  <c r="T122" i="25"/>
  <c r="T212" i="25"/>
  <c r="T219" i="25"/>
  <c r="Q105" i="25"/>
  <c r="T28" i="25" s="1"/>
  <c r="T86" i="25"/>
  <c r="B93" i="23"/>
  <c r="B94" i="23" s="1"/>
  <c r="B95" i="23"/>
  <c r="B31" i="20"/>
  <c r="S112" i="25"/>
  <c r="S137" i="25"/>
  <c r="S135" i="25"/>
  <c r="S115" i="25"/>
  <c r="S199" i="25"/>
  <c r="S246" i="25"/>
  <c r="S266" i="25"/>
  <c r="S163" i="25"/>
  <c r="S242" i="25"/>
  <c r="S283" i="25"/>
  <c r="S251" i="25"/>
  <c r="S194" i="25"/>
  <c r="S280" i="25"/>
  <c r="S188" i="25"/>
  <c r="S264" i="25"/>
  <c r="S212" i="25"/>
  <c r="S120" i="25"/>
  <c r="S141" i="25"/>
  <c r="S143" i="25"/>
  <c r="S166" i="25"/>
  <c r="S250" i="25"/>
  <c r="S109" i="25"/>
  <c r="S238" i="25"/>
  <c r="S168" i="25"/>
  <c r="S164" i="25"/>
  <c r="S133" i="25"/>
  <c r="S111" i="25"/>
  <c r="S237" i="25"/>
  <c r="S281" i="25"/>
  <c r="S247" i="25"/>
  <c r="S201" i="25"/>
  <c r="S240" i="25"/>
  <c r="S152" i="25"/>
  <c r="S235" i="25"/>
  <c r="S121" i="25"/>
  <c r="S122" i="25"/>
  <c r="S162" i="25"/>
  <c r="S252" i="25"/>
  <c r="S192" i="25"/>
  <c r="S278" i="25"/>
  <c r="S189" i="25"/>
  <c r="S113" i="25"/>
  <c r="S236" i="25"/>
  <c r="S198" i="25"/>
  <c r="S139" i="25"/>
  <c r="S262" i="25"/>
  <c r="S197" i="25"/>
  <c r="S142" i="25"/>
  <c r="S284" i="25"/>
  <c r="S119" i="25"/>
  <c r="S149" i="25"/>
  <c r="S285" i="25"/>
  <c r="S193" i="25"/>
  <c r="Q104" i="25"/>
  <c r="S28" i="25" s="1"/>
  <c r="S116" i="25"/>
  <c r="S233" i="25"/>
  <c r="S219" i="25"/>
  <c r="S221" i="25"/>
  <c r="S239" i="25"/>
  <c r="S118" i="25"/>
  <c r="S172" i="25"/>
  <c r="S241" i="25"/>
  <c r="S263" i="25"/>
  <c r="S279" i="25"/>
  <c r="Q94" i="25"/>
  <c r="Q46" i="25"/>
  <c r="T70" i="25"/>
  <c r="T46" i="25"/>
  <c r="T62" i="25"/>
  <c r="B119" i="21"/>
  <c r="Q86" i="25"/>
  <c r="Q70" i="25"/>
  <c r="T94" i="25"/>
  <c r="T30" i="25"/>
  <c r="T38" i="25"/>
  <c r="B64" i="23"/>
  <c r="S70" i="25"/>
  <c r="S78" i="25"/>
  <c r="B192" i="20"/>
  <c r="R109" i="25"/>
  <c r="R133" i="25"/>
  <c r="R163" i="25"/>
  <c r="R143" i="25"/>
  <c r="R193" i="25"/>
  <c r="R235" i="25"/>
  <c r="R279" i="25"/>
  <c r="R221" i="25"/>
  <c r="R166" i="25"/>
  <c r="R198" i="25"/>
  <c r="R116" i="25"/>
  <c r="R192" i="25"/>
  <c r="R168" i="25"/>
  <c r="R212" i="25"/>
  <c r="R118" i="25"/>
  <c r="R237" i="25"/>
  <c r="R139" i="25"/>
  <c r="R241" i="25"/>
  <c r="R113" i="25"/>
  <c r="R141" i="25"/>
  <c r="R122" i="25"/>
  <c r="R197" i="25"/>
  <c r="R251" i="25"/>
  <c r="R194" i="25"/>
  <c r="R199" i="25"/>
  <c r="R135" i="25"/>
  <c r="R149" i="25"/>
  <c r="R201" i="25"/>
  <c r="R233" i="25"/>
  <c r="R281" i="25"/>
  <c r="R278" i="25"/>
  <c r="R239" i="25"/>
  <c r="R240" i="25"/>
  <c r="Q103" i="25"/>
  <c r="R28" i="25" s="1"/>
  <c r="R112" i="25"/>
  <c r="R164" i="25"/>
  <c r="R264" i="25"/>
  <c r="R236" i="25"/>
  <c r="R189" i="25"/>
  <c r="R266" i="25"/>
  <c r="R137" i="25"/>
  <c r="R188" i="25"/>
  <c r="B140" i="18"/>
  <c r="B15" i="24" l="1"/>
  <c r="B16" i="24" s="1"/>
  <c r="B65" i="19"/>
  <c r="B69" i="19" s="1"/>
  <c r="B14" i="24"/>
  <c r="B110" i="19"/>
  <c r="B111" i="19" s="1"/>
  <c r="D101" i="19" s="1"/>
  <c r="B109" i="19"/>
  <c r="B167" i="21"/>
  <c r="B168" i="21"/>
  <c r="B170" i="21" s="1"/>
  <c r="B67" i="19"/>
  <c r="D83" i="23"/>
  <c r="B73" i="21"/>
  <c r="B74" i="21" s="1"/>
  <c r="B75" i="21" s="1"/>
  <c r="T19" i="25"/>
  <c r="B169" i="21"/>
  <c r="B65" i="23"/>
  <c r="B14" i="18"/>
  <c r="B120" i="21"/>
  <c r="B112" i="20"/>
  <c r="B53" i="22"/>
  <c r="D42" i="22" s="1"/>
  <c r="AC122" i="25"/>
  <c r="B113" i="22"/>
  <c r="B114" i="22" s="1"/>
  <c r="B20" i="7"/>
  <c r="B23" i="7"/>
  <c r="R19" i="25"/>
  <c r="R30" i="25"/>
  <c r="B16" i="21"/>
  <c r="B18" i="21" s="1"/>
  <c r="B19" i="21" s="1"/>
  <c r="B76" i="21"/>
  <c r="B20" i="22"/>
  <c r="B81" i="22"/>
  <c r="B141" i="18"/>
  <c r="B170" i="20"/>
  <c r="U19" i="25"/>
  <c r="U30" i="25"/>
  <c r="B115" i="22"/>
  <c r="B90" i="21"/>
  <c r="B91" i="21" s="1"/>
  <c r="B53" i="21"/>
  <c r="B193" i="20"/>
  <c r="B34" i="20"/>
  <c r="S19" i="25"/>
  <c r="S31" i="25"/>
  <c r="S32" i="25"/>
  <c r="Q31" i="25"/>
  <c r="Q19" i="25"/>
  <c r="Q32" i="25"/>
  <c r="B20" i="19"/>
  <c r="B58" i="24"/>
  <c r="B62" i="24"/>
  <c r="B26" i="24"/>
  <c r="B17" i="21"/>
  <c r="B171" i="21" l="1"/>
  <c r="B173" i="21" s="1"/>
  <c r="B174" i="21" s="1"/>
  <c r="B175" i="21" s="1"/>
  <c r="B172" i="21"/>
  <c r="B71" i="19"/>
  <c r="D59" i="21"/>
  <c r="B66" i="23"/>
  <c r="B67" i="23" s="1"/>
  <c r="B21" i="22"/>
  <c r="D12" i="22" s="1"/>
  <c r="B24" i="7"/>
  <c r="B171" i="20"/>
  <c r="B121" i="21"/>
  <c r="B63" i="24"/>
  <c r="B35" i="20"/>
  <c r="B16" i="18"/>
  <c r="B27" i="24"/>
  <c r="B28" i="24" s="1"/>
  <c r="B54" i="21"/>
  <c r="B194" i="20"/>
  <c r="B196" i="20" s="1"/>
  <c r="B195" i="20"/>
  <c r="B21" i="19"/>
  <c r="B72" i="19"/>
  <c r="D78" i="21"/>
  <c r="B37" i="20"/>
  <c r="B38" i="20" s="1"/>
  <c r="B39" i="20" s="1"/>
  <c r="B113" i="20"/>
  <c r="B15" i="18"/>
  <c r="B143" i="18"/>
  <c r="B116" i="22"/>
  <c r="B20" i="21"/>
  <c r="B82" i="22"/>
  <c r="B83" i="22" s="1"/>
  <c r="B176" i="21" l="1"/>
  <c r="B84" i="22"/>
  <c r="D156" i="21"/>
  <c r="B68" i="23"/>
  <c r="B69" i="23" s="1"/>
  <c r="B29" i="24"/>
  <c r="B30" i="24" s="1"/>
  <c r="B26" i="7"/>
  <c r="B56" i="21"/>
  <c r="B57" i="21" s="1"/>
  <c r="D45" i="21" s="1"/>
  <c r="B172" i="20"/>
  <c r="B55" i="21"/>
  <c r="B28" i="7"/>
  <c r="B115" i="20"/>
  <c r="B85" i="22"/>
  <c r="B86" i="22" s="1"/>
  <c r="B87" i="22" s="1"/>
  <c r="B88" i="22" s="1"/>
  <c r="B89" i="22" s="1"/>
  <c r="B74" i="19"/>
  <c r="B22" i="19"/>
  <c r="B145" i="18"/>
  <c r="B17" i="18"/>
  <c r="B40" i="20"/>
  <c r="B42" i="20" s="1"/>
  <c r="B43" i="20" s="1"/>
  <c r="B44" i="20" s="1"/>
  <c r="D17" i="20" s="1"/>
  <c r="B64" i="24"/>
  <c r="B21" i="21"/>
  <c r="B22" i="21" s="1"/>
  <c r="D8" i="21" s="1"/>
  <c r="B75" i="19"/>
  <c r="B23" i="19"/>
  <c r="B198" i="20"/>
  <c r="B199" i="20" s="1"/>
  <c r="D181" i="20" s="1"/>
  <c r="B122" i="21"/>
  <c r="B117" i="22"/>
  <c r="B70" i="23" l="1"/>
  <c r="B18" i="18"/>
  <c r="B174" i="20"/>
  <c r="B175" i="20" s="1"/>
  <c r="B176" i="20" s="1"/>
  <c r="B177" i="20" s="1"/>
  <c r="B179" i="20" s="1"/>
  <c r="D158" i="20" s="1"/>
  <c r="B116" i="20"/>
  <c r="B118" i="22"/>
  <c r="B119" i="22" s="1"/>
  <c r="D100" i="22" s="1"/>
  <c r="B90" i="22"/>
  <c r="B91" i="22" s="1"/>
  <c r="B92" i="22" s="1"/>
  <c r="B93" i="22" s="1"/>
  <c r="B94" i="22" s="1"/>
  <c r="B95" i="22" s="1"/>
  <c r="B96" i="22" s="1"/>
  <c r="B97" i="22" s="1"/>
  <c r="B65" i="24"/>
  <c r="B147" i="18"/>
  <c r="B149" i="18"/>
  <c r="B150" i="18" s="1"/>
  <c r="B152" i="18" s="1"/>
  <c r="B25" i="19"/>
  <c r="B77" i="19"/>
  <c r="B78" i="19" s="1"/>
  <c r="B79" i="19" s="1"/>
  <c r="B81" i="19" s="1"/>
  <c r="B82" i="19" s="1"/>
  <c r="B83" i="19" s="1"/>
  <c r="B84" i="19" s="1"/>
  <c r="B86" i="19" s="1"/>
  <c r="B87" i="19" s="1"/>
  <c r="B88" i="19" s="1"/>
  <c r="B89" i="19" s="1"/>
  <c r="D48" i="19" s="1"/>
  <c r="B30" i="7"/>
  <c r="B153" i="18"/>
  <c r="B154" i="18" s="1"/>
  <c r="B118" i="20"/>
  <c r="B120" i="20" s="1"/>
  <c r="B156" i="18"/>
  <c r="B123" i="21"/>
  <c r="B124" i="21" s="1"/>
  <c r="B125" i="21" s="1"/>
  <c r="A125" i="21" s="1"/>
  <c r="B122" i="20" l="1"/>
  <c r="B123" i="20" s="1"/>
  <c r="B71" i="23"/>
  <c r="B72" i="23" s="1"/>
  <c r="B26" i="19"/>
  <c r="B126" i="2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40" i="21" s="1"/>
  <c r="B141" i="21" s="1"/>
  <c r="B142" i="21" s="1"/>
  <c r="B143" i="21" s="1"/>
  <c r="B145" i="21" s="1"/>
  <c r="B146" i="21" s="1"/>
  <c r="B147" i="21" s="1"/>
  <c r="D110" i="21" s="1"/>
  <c r="C6" i="21" s="1"/>
  <c r="B19" i="18"/>
  <c r="B32" i="7"/>
  <c r="B157" i="18"/>
  <c r="B158" i="18" s="1"/>
  <c r="B159" i="18" s="1"/>
  <c r="B161" i="18" s="1"/>
  <c r="B162" i="18" s="1"/>
  <c r="B163" i="18" s="1"/>
  <c r="B165" i="18" s="1"/>
  <c r="B167" i="18" s="1"/>
  <c r="B168" i="18" s="1"/>
  <c r="B169" i="18" s="1"/>
  <c r="B171" i="18" s="1"/>
  <c r="B172" i="18" s="1"/>
  <c r="B173" i="18" s="1"/>
  <c r="B174" i="18" s="1"/>
  <c r="B176" i="18" s="1"/>
  <c r="B178" i="18" s="1"/>
  <c r="B179" i="18" s="1"/>
  <c r="B66" i="24"/>
  <c r="B98" i="22"/>
  <c r="D68" i="22" s="1"/>
  <c r="C6" i="22" s="1"/>
  <c r="B125" i="20"/>
  <c r="A125" i="20" s="1"/>
  <c r="B127" i="20"/>
  <c r="B128" i="20" s="1"/>
  <c r="B129" i="20" s="1"/>
  <c r="B130" i="20" s="1"/>
  <c r="B132" i="20" s="1"/>
  <c r="B134" i="20" s="1"/>
  <c r="B135" i="20" s="1"/>
  <c r="B136" i="20" s="1"/>
  <c r="D101" i="20" s="1"/>
  <c r="C6" i="20" s="1"/>
  <c r="B73" i="23" l="1"/>
  <c r="B74" i="23" s="1"/>
  <c r="B75" i="23" s="1"/>
  <c r="B76" i="23" s="1"/>
  <c r="B77" i="23" s="1"/>
  <c r="B78" i="23" s="1"/>
  <c r="B79" i="23" s="1"/>
  <c r="B80" i="23" s="1"/>
  <c r="B81" i="23" s="1"/>
  <c r="D55" i="23" s="1"/>
  <c r="C6" i="23" s="1"/>
  <c r="B28" i="19"/>
  <c r="B29" i="19" s="1"/>
  <c r="B30" i="19" s="1"/>
  <c r="B32" i="19" s="1"/>
  <c r="B33" i="19" s="1"/>
  <c r="B34" i="19" s="1"/>
  <c r="B36" i="19" s="1"/>
  <c r="B37" i="19" s="1"/>
  <c r="B39" i="19" s="1"/>
  <c r="B40" i="19" s="1"/>
  <c r="B41" i="19" s="1"/>
  <c r="B42" i="19" s="1"/>
  <c r="B44" i="19" s="1"/>
  <c r="B45" i="19" s="1"/>
  <c r="B46" i="19" s="1"/>
  <c r="D8" i="19" s="1"/>
  <c r="C6" i="19" s="1"/>
  <c r="B67" i="24"/>
  <c r="B68" i="24" s="1"/>
  <c r="B69" i="24" s="1"/>
  <c r="B70" i="24" s="1"/>
  <c r="B71" i="24" s="1"/>
  <c r="B72" i="24" s="1"/>
  <c r="B20" i="18"/>
  <c r="B21" i="18" s="1"/>
  <c r="B22" i="18" s="1"/>
  <c r="B23" i="18" s="1"/>
  <c r="B24" i="18" s="1"/>
  <c r="B25" i="18" s="1"/>
  <c r="B26" i="18" s="1"/>
  <c r="B27" i="18" s="1"/>
  <c r="B28" i="18" s="1"/>
  <c r="B29" i="18" s="1"/>
  <c r="B33" i="7"/>
  <c r="B34" i="7" s="1"/>
  <c r="B35" i="7" s="1"/>
  <c r="B37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3" i="7" s="1"/>
  <c r="B54" i="7" s="1"/>
  <c r="B55" i="7" s="1"/>
  <c r="B56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5" i="7" s="1"/>
  <c r="B76" i="7" s="1"/>
  <c r="B78" i="7" s="1"/>
  <c r="B79" i="7" s="1"/>
  <c r="B80" i="7" s="1"/>
  <c r="B81" i="7" s="1"/>
  <c r="B82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8" i="7" s="1"/>
  <c r="B99" i="7" s="1"/>
  <c r="B101" i="7" s="1"/>
  <c r="B102" i="7" s="1"/>
  <c r="B103" i="7" s="1"/>
  <c r="B104" i="7" s="1"/>
  <c r="B107" i="7" s="1"/>
  <c r="B108" i="7" s="1"/>
  <c r="B109" i="7" s="1"/>
  <c r="B110" i="7" s="1"/>
  <c r="B111" i="7" s="1"/>
  <c r="B114" i="7" s="1"/>
  <c r="B115" i="7" s="1"/>
  <c r="B116" i="7" s="1"/>
  <c r="B117" i="7" s="1"/>
  <c r="B118" i="7" s="1"/>
  <c r="B119" i="7" s="1"/>
  <c r="B120" i="7" s="1"/>
  <c r="B121" i="7" s="1"/>
  <c r="B122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C6" i="7" s="1"/>
  <c r="B30" i="18" l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5" i="18" s="1"/>
  <c r="B56" i="18" s="1"/>
  <c r="B57" i="18" s="1"/>
  <c r="B58" i="18" s="1"/>
  <c r="B59" i="18" s="1"/>
  <c r="B61" i="18" s="1"/>
  <c r="B62" i="18" s="1"/>
  <c r="B63" i="18" s="1"/>
  <c r="B64" i="18" s="1"/>
  <c r="B65" i="18" s="1"/>
  <c r="B67" i="18" s="1"/>
  <c r="B68" i="18" s="1"/>
  <c r="B70" i="18" s="1"/>
  <c r="B71" i="18" s="1"/>
  <c r="B73" i="18" s="1"/>
  <c r="B74" i="18" s="1"/>
  <c r="B76" i="18" s="1"/>
  <c r="B78" i="18" s="1"/>
  <c r="B80" i="18" s="1"/>
  <c r="B82" i="18" s="1"/>
  <c r="B83" i="18" s="1"/>
  <c r="B85" i="18" s="1"/>
  <c r="B86" i="18" s="1"/>
  <c r="B87" i="18" s="1"/>
  <c r="B88" i="18" s="1"/>
  <c r="B89" i="18" s="1"/>
  <c r="B91" i="18" s="1"/>
  <c r="B93" i="18" s="1"/>
  <c r="B94" i="18" s="1"/>
  <c r="B95" i="18" s="1"/>
  <c r="B97" i="18" s="1"/>
  <c r="B99" i="18" s="1"/>
  <c r="B100" i="18" s="1"/>
  <c r="B101" i="18" s="1"/>
  <c r="B102" i="18" s="1"/>
  <c r="B104" i="18" s="1"/>
  <c r="B105" i="18" s="1"/>
  <c r="B106" i="18" s="1"/>
  <c r="B108" i="18" s="1"/>
  <c r="B110" i="18" s="1"/>
  <c r="B112" i="18" s="1"/>
  <c r="B113" i="18" s="1"/>
  <c r="B114" i="18" s="1"/>
  <c r="B115" i="18" s="1"/>
  <c r="B116" i="18" s="1"/>
  <c r="B118" i="18" s="1"/>
  <c r="B119" i="18" s="1"/>
  <c r="B120" i="18" s="1"/>
  <c r="B122" i="18" s="1"/>
  <c r="B123" i="18" s="1"/>
  <c r="B125" i="18" s="1"/>
  <c r="B127" i="18" s="1"/>
  <c r="B12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117" authorId="0" shapeId="0" xr:uid="{00000000-0006-0000-0800-000001000000}">
      <text>
        <r>
          <rPr>
            <b/>
            <sz val="12"/>
            <color indexed="16"/>
            <rFont val="Tahoma"/>
            <family val="2"/>
          </rPr>
          <t>LE VENDREDI SAINT N'EST PAS FERIE</t>
        </r>
      </text>
    </comment>
    <comment ref="E117" authorId="0" shapeId="0" xr:uid="{00000000-0006-0000-0800-000002000000}">
      <text>
        <r>
          <rPr>
            <b/>
            <sz val="12"/>
            <color indexed="16"/>
            <rFont val="Tahoma"/>
            <family val="2"/>
          </rPr>
          <t>LE VENDREDI SAINT N'EST PAS FERIE</t>
        </r>
      </text>
    </comment>
    <comment ref="C118" authorId="0" shapeId="0" xr:uid="{00000000-0006-0000-0800-000003000000}">
      <text>
        <r>
          <rPr>
            <b/>
            <sz val="12"/>
            <color indexed="10"/>
            <rFont val="Tahoma"/>
            <family val="2"/>
          </rPr>
          <t>ne pas toucher a paques…cette date commande tout les fériés du calendrier…La mise en forme conditionnelle de la cellule sera celle d'un férié; mais ce n'est pas dramatique</t>
        </r>
      </text>
    </comment>
    <comment ref="D118" authorId="0" shapeId="0" xr:uid="{00000000-0006-0000-0800-000004000000}">
      <text>
        <r>
          <rPr>
            <b/>
            <sz val="12"/>
            <color indexed="10"/>
            <rFont val="Tahoma"/>
            <family val="2"/>
          </rPr>
          <t>ne pas toucher a paques…cette date commande tout les fériés du calendrier…La mise en forme conditionnelle de la cellule sera celle d'un férié; mais ce n'est pas dramatique</t>
        </r>
      </text>
    </comment>
    <comment ref="C131" authorId="0" shapeId="0" xr:uid="{00000000-0006-0000-0800-000005000000}">
      <text>
        <r>
          <rPr>
            <b/>
            <sz val="12"/>
            <color indexed="16"/>
            <rFont val="Tahoma"/>
            <family val="2"/>
          </rPr>
          <t>LA SAINT ETIENNE N'EST PAS FERIE</t>
        </r>
      </text>
    </comment>
    <comment ref="E131" authorId="0" shapeId="0" xr:uid="{00000000-0006-0000-0800-000006000000}">
      <text>
        <r>
          <rPr>
            <b/>
            <sz val="12"/>
            <color indexed="16"/>
            <rFont val="Tahoma"/>
            <family val="2"/>
          </rPr>
          <t>LA SAINT ETIENNE N'EST PAS FERIE</t>
        </r>
      </text>
    </comment>
    <comment ref="C136" authorId="0" shapeId="0" xr:uid="{00000000-0006-0000-0800-000007000000}">
      <text>
        <r>
          <rPr>
            <b/>
            <sz val="12"/>
            <color indexed="10"/>
            <rFont val="Tahoma"/>
            <family val="2"/>
          </rPr>
          <t>ne pas toucher a paques…cette date commande tout les fériés du calendrier…La mise en forme conditionnelle de la cellule sera celle d'un férié; mais ce n'est pas dramatique</t>
        </r>
      </text>
    </comment>
    <comment ref="D136" authorId="0" shapeId="0" xr:uid="{00000000-0006-0000-0800-000008000000}">
      <text>
        <r>
          <rPr>
            <b/>
            <sz val="12"/>
            <color indexed="10"/>
            <rFont val="Tahoma"/>
            <family val="2"/>
          </rPr>
          <t>ne pas toucher a paques…cette date commande tout les fériés du calendrier…La mise en forme conditionnelle de la cellule sera celle d'un férié; mais ce n'est pas dramatique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5" authorId="0" shapeId="0" xr:uid="{00000000-0006-0000-0A00-000001000000}">
      <text>
        <r>
          <rPr>
            <b/>
            <sz val="18"/>
            <color indexed="53"/>
            <rFont val="Tahoma"/>
            <family val="2"/>
          </rPr>
          <t>Fenêtre Fractionner ICI</t>
        </r>
      </text>
    </comment>
  </commentList>
</comments>
</file>

<file path=xl/sharedStrings.xml><?xml version="1.0" encoding="utf-8"?>
<sst xmlns="http://schemas.openxmlformats.org/spreadsheetml/2006/main" count="12072" uniqueCount="1437">
  <si>
    <t>HIVER  13 semaines  Cuisine revigorante, plats consistants et compotés</t>
  </si>
  <si>
    <t>Bonne utilisation</t>
  </si>
  <si>
    <t>Joel Leboucher Cuisine Centrale de Rochefort sur mer</t>
  </si>
  <si>
    <t>Saisissez les dates</t>
  </si>
  <si>
    <t>Ventilation des hors d'œuvres sur l'année</t>
  </si>
  <si>
    <t>FRUITS</t>
  </si>
  <si>
    <t>10 FAMILLES DE PLATS</t>
  </si>
  <si>
    <t>Produits</t>
  </si>
  <si>
    <t>LÉGUMES "dits VERTS" et  féculents</t>
  </si>
  <si>
    <t>Choix de SALADES VERTES</t>
  </si>
  <si>
    <t>Choix de CRUDITÉS</t>
  </si>
  <si>
    <t>Choix de CUIDITÉS</t>
  </si>
  <si>
    <t>Choix de FÉCULENTS</t>
  </si>
  <si>
    <t>Choix d'ŒUFS - POISSON - COQUILLAGES</t>
  </si>
  <si>
    <t xml:space="preserve">Choix de CHARCUTERIES </t>
  </si>
  <si>
    <t>Choix d'ENTRÉES -  COMPOSITES</t>
  </si>
  <si>
    <t>Choix d'ENTRÉES CHAUDES</t>
  </si>
  <si>
    <t>Total</t>
  </si>
  <si>
    <t>BOEUF</t>
  </si>
  <si>
    <t>CANARD - CANETTE</t>
  </si>
  <si>
    <t>DINDE - DONDONNEAU</t>
  </si>
  <si>
    <t>PLATS CUISINES</t>
  </si>
  <si>
    <t xml:space="preserve">PLATS - VIANDE - POISSON - ŒUFS </t>
  </si>
  <si>
    <t xml:space="preserve">PRODUITS RÉFRIGÉRÉS COMPOSITES </t>
  </si>
  <si>
    <t>TEXTURES LISSES - AVEC SEL</t>
  </si>
  <si>
    <t>TEXTURES LISSES  - PAUVRE EN SEL</t>
  </si>
  <si>
    <t>BOUCHÉES AVEC SEL</t>
  </si>
  <si>
    <t>BOUCHÉES PAUVRES EN SEL</t>
  </si>
  <si>
    <t xml:space="preserve">CUISSONS - AROMATISATION- SAUCES   </t>
  </si>
  <si>
    <t>PRODUITS LAITIERS</t>
  </si>
  <si>
    <t xml:space="preserve">FROMAGES BLANCS - YAOURTS - PETITS SUISSES </t>
  </si>
  <si>
    <t>FROMAGES PORTIONS ET A LA COUPE</t>
  </si>
  <si>
    <t xml:space="preserve">DESSERTS  </t>
  </si>
  <si>
    <t xml:space="preserve">APPERTISÉS  SANS  SUCRE   </t>
  </si>
  <si>
    <t xml:space="preserve">COMPOTES SUCRÉES  </t>
  </si>
  <si>
    <t>DESSERT DE FRUITS</t>
  </si>
  <si>
    <t>FRUITS  CRUS SOUS VIDE  SEAUX - BARQUETTES ou SACHETS</t>
  </si>
  <si>
    <t xml:space="preserve">FRUITS CUITS SOUS VIDE </t>
  </si>
  <si>
    <t>FRUITS AU SIROP</t>
  </si>
  <si>
    <t>SAUCES DESSERT</t>
  </si>
  <si>
    <t>PATISSERIES INDIVIDUELLES</t>
  </si>
  <si>
    <t xml:space="preserve">PATISSERIES FAMILIALES </t>
  </si>
  <si>
    <t>8 FAMILLES DE PLATS</t>
  </si>
  <si>
    <t>Ventilation des produits sur l'année (sauf sauces)</t>
  </si>
  <si>
    <t>aubergines grillées en lamelles</t>
  </si>
  <si>
    <t>CUIT Ferme</t>
  </si>
  <si>
    <t xml:space="preserve">brocolis carottes galette de légumes </t>
  </si>
  <si>
    <t>carton de 4 sts</t>
  </si>
  <si>
    <t>brunoise provençale</t>
  </si>
  <si>
    <t>carottes batonnets</t>
  </si>
  <si>
    <t>cb4</t>
  </si>
  <si>
    <t>carottes cubes 20X20</t>
  </si>
  <si>
    <t>cc4</t>
  </si>
  <si>
    <t>carottes duo rondelles lisses cuites</t>
  </si>
  <si>
    <t>carottes rondelles</t>
  </si>
  <si>
    <t>carottes rondelles lisses crues</t>
  </si>
  <si>
    <t>carottes en dés</t>
  </si>
  <si>
    <t>1k</t>
  </si>
  <si>
    <t>carottes jeunes très fines rondes VERIFIER COTATION</t>
  </si>
  <si>
    <t>carottes kouglof au cumin pièces de 70 g</t>
  </si>
  <si>
    <t>1.4kg</t>
  </si>
  <si>
    <t>carton de 20pc</t>
  </si>
  <si>
    <t>carottes purée cuisinée</t>
  </si>
  <si>
    <t>céléri mousseline à la moutarde pièces de 70g</t>
  </si>
  <si>
    <t>carton de 20 pc</t>
  </si>
  <si>
    <t>céléri rave en dés</t>
  </si>
  <si>
    <t xml:space="preserve">garniture de céléris </t>
  </si>
  <si>
    <t>champignons cocktail de</t>
  </si>
  <si>
    <t>carton de 5 sts</t>
  </si>
  <si>
    <t>2,3kg</t>
  </si>
  <si>
    <t>chou vert nature en palets</t>
  </si>
  <si>
    <t>choux verts cuisinés portions 60g</t>
  </si>
  <si>
    <t>choux brocolis fleurettes crus</t>
  </si>
  <si>
    <t>choux de bruxelle 20/30 crus</t>
  </si>
  <si>
    <t>choux romanesco</t>
  </si>
  <si>
    <t>cœur de laitue salée</t>
  </si>
  <si>
    <t>côtes de blettes</t>
  </si>
  <si>
    <t>courgettes cubes 20X20</t>
  </si>
  <si>
    <t>courgettes en batonnet</t>
  </si>
  <si>
    <t>cob4</t>
  </si>
  <si>
    <t>courgettes panachées en lamelles cuites</t>
  </si>
  <si>
    <t>courgettes flan au safran pièces de 70g</t>
  </si>
  <si>
    <t>carton de 20 pce</t>
  </si>
  <si>
    <t>courgettes grillées demi-tranches</t>
  </si>
  <si>
    <t>6x1kg</t>
  </si>
  <si>
    <t>courgettes purée cuisinée</t>
  </si>
  <si>
    <t xml:space="preserve">courgettes confit de </t>
  </si>
  <si>
    <t>couscous légumes petites coupes</t>
  </si>
  <si>
    <t>E</t>
  </si>
  <si>
    <t xml:space="preserve">endives au naturel </t>
  </si>
  <si>
    <t>épinards branches à la crème portions</t>
  </si>
  <si>
    <t>épinards type mille-feuille</t>
  </si>
  <si>
    <t>haricots blancs cuisinés</t>
  </si>
  <si>
    <t>haricots plats coupés</t>
  </si>
  <si>
    <t>haricots verts purée cuisinée</t>
  </si>
  <si>
    <t>julienne de légumes carottes courgettes céleris crus</t>
  </si>
  <si>
    <t>julienne de légumes carottes soja brocolis</t>
  </si>
  <si>
    <t>trio légumes allumettes</t>
  </si>
  <si>
    <t>légumes cuisinés pour couscous</t>
  </si>
  <si>
    <t>légumes cuisinés pour tajine</t>
  </si>
  <si>
    <t>légumes potage SANS féculents</t>
  </si>
  <si>
    <t>légumes pour potage SANS pommes de terre</t>
  </si>
  <si>
    <t>lentilles cuisinées carottes oignons</t>
  </si>
  <si>
    <t>lentilles cuisinées nature</t>
  </si>
  <si>
    <t>p3</t>
  </si>
  <si>
    <t>mélange de légumes grillés</t>
  </si>
  <si>
    <t>2x2,5kg</t>
  </si>
  <si>
    <t>mojhettes de vendée</t>
  </si>
  <si>
    <t>navets cubes 20X20</t>
  </si>
  <si>
    <t>nc4</t>
  </si>
  <si>
    <t>navets en batonnet</t>
  </si>
  <si>
    <t>oignons émincés (préférence au cru pour servir en hors d'oeuvre)</t>
  </si>
  <si>
    <t>oignons en dés</t>
  </si>
  <si>
    <t>oignons hachés (préférence au cru pour servir en hors d'oeuvre)</t>
  </si>
  <si>
    <t>oignons jaunes rapés/émincés</t>
  </si>
  <si>
    <t>oignons petits blancs diamètre 16/21</t>
  </si>
  <si>
    <t>P</t>
  </si>
  <si>
    <t>petits pois purée cuisinée</t>
  </si>
  <si>
    <t>carton de 10 sts</t>
  </si>
  <si>
    <t>petits pois très fins crus diamètre 7.5 / 8.2 mm</t>
  </si>
  <si>
    <t>petits pois très fins naturel</t>
  </si>
  <si>
    <t>piperade</t>
  </si>
  <si>
    <t>poireau blanc 3 cm</t>
  </si>
  <si>
    <t>poireaux à la crème portions de 60g</t>
  </si>
  <si>
    <t>poireaux BLANC troçons de 3 cm</t>
  </si>
  <si>
    <t>poivrons  rouges - jaunes et verts cubes</t>
  </si>
  <si>
    <t>poivrons  rouges - jaunes et verts râpés émincés</t>
  </si>
  <si>
    <t>poivrons lanières tricolores</t>
  </si>
  <si>
    <t xml:space="preserve"> 5/1</t>
  </si>
  <si>
    <t>potiron purée cuisinée</t>
  </si>
  <si>
    <t>purées légumes cuits 100% légumes texture lisse plusieurs saveurs</t>
  </si>
  <si>
    <t>poudre - paillette de carotte  (rayer mention inutile)nature sans sel</t>
  </si>
  <si>
    <t>poudre - paillette de haricots verts (rayer mention inutile) nature sans sel</t>
  </si>
  <si>
    <t>poudre - paillette de poireau  (rayer mention inutile)nature sans sel</t>
  </si>
  <si>
    <t>poudre - paillette de tomate  (rayer mention inutile)nature sans sel</t>
  </si>
  <si>
    <t>poudre - paillette d'épinard (rayer mention inutile)nature sans sel</t>
  </si>
  <si>
    <t>ratatouille confit de</t>
  </si>
  <si>
    <t>ratatouille cuisinée à l'huile d'olive petite coupe "type macédoine"</t>
  </si>
  <si>
    <t>ratatouille légumes crus</t>
  </si>
  <si>
    <t>salsifis beignet (pas d'arachide - pas de palme)</t>
  </si>
  <si>
    <t>salsifis petite coupe diamètre &lt; à 15 mm</t>
  </si>
  <si>
    <t>Tajine légumes avec raisins secs et abricots</t>
  </si>
  <si>
    <t>tomates cubes</t>
  </si>
  <si>
    <t>tc4</t>
  </si>
  <si>
    <t>LÉGUMES SECS ET POMMES DE TERRE</t>
  </si>
  <si>
    <t>chips</t>
  </si>
  <si>
    <t>c</t>
  </si>
  <si>
    <t>Adaptation Cuisine centrale de Rochefort sur Mer</t>
  </si>
  <si>
    <t>Ce document fait partie d'une série intitulée : FESTIVAL DES MENUS créée à la cuisine centrale de Clamart en 1998</t>
  </si>
  <si>
    <t>les produits prévus pour la cuisine ne sont pas à planifier</t>
  </si>
  <si>
    <t>30gr</t>
  </si>
  <si>
    <t>c84</t>
  </si>
  <si>
    <t>coquillettes aux 5 légumes</t>
  </si>
  <si>
    <t>3 kg</t>
  </si>
  <si>
    <t>coquillettes ultra résistantes</t>
  </si>
  <si>
    <t>5 kg</t>
  </si>
  <si>
    <t>macaronis  ultra résistants</t>
  </si>
  <si>
    <t>pâtes fine à lasagne 1/2 gastro</t>
  </si>
  <si>
    <t>pâtes forme grain de riz allongé (pepinette)</t>
  </si>
  <si>
    <t>spaghettis ultra résistants</t>
  </si>
  <si>
    <t>torsadées natures  ultra résistantes</t>
  </si>
  <si>
    <t>frites sans sel ajouté à réchauffer au four dès 130° huile 100%tournesol</t>
  </si>
  <si>
    <t>pois cassés verts</t>
  </si>
  <si>
    <t>pommes dauphines cuites</t>
  </si>
  <si>
    <t>5x1kg</t>
  </si>
  <si>
    <t>pommes duchesses natures précuites</t>
  </si>
  <si>
    <t>pommes de terre en cubes cuites à cœur pasteurisées</t>
  </si>
  <si>
    <t>pommes de terre cuites nature sans conservateur lamelles</t>
  </si>
  <si>
    <t>pommes de terre précuites lamelles 7 mm épaisseur</t>
  </si>
  <si>
    <t>pommes de terre  parisiennes  cal 25/35 crues à cœur réfrigérées</t>
  </si>
  <si>
    <t>125gr</t>
  </si>
  <si>
    <t>pommes de terre cuites nature sans conservateur parisiennes</t>
  </si>
  <si>
    <t>pommes de terre blanchies rondes  cal 25/35 cuites à cœur pasteurisées</t>
  </si>
  <si>
    <t>pommes de terre cuites nature sans conservateur entières avec peau</t>
  </si>
  <si>
    <t>4x3k</t>
  </si>
  <si>
    <t>pommes de terre purée fraiche en palets</t>
  </si>
  <si>
    <t>9kg</t>
  </si>
  <si>
    <t>purée granulée complète, sans sel ajouté</t>
  </si>
  <si>
    <t>5KG</t>
  </si>
  <si>
    <t>purée mixte à chaud à froid flocons sans beurre, sans sel</t>
  </si>
  <si>
    <t>20 kg</t>
  </si>
  <si>
    <t>pommes de terre précuites cubes rustiques nature</t>
  </si>
  <si>
    <t>12.5kg</t>
  </si>
  <si>
    <t>pommes de terre précuites maxi quartiers nature</t>
  </si>
  <si>
    <t>pommes de terre quartiers cuits et dorés</t>
  </si>
  <si>
    <t>pommes fantaisies "smile"</t>
  </si>
  <si>
    <t>riz parfumé basmati</t>
  </si>
  <si>
    <t>semoule fine de blé dur</t>
  </si>
  <si>
    <t>Agneau provencale</t>
  </si>
  <si>
    <t>assiette</t>
  </si>
  <si>
    <t>navarin agneau et dinde macédoine salé</t>
  </si>
  <si>
    <t xml:space="preserve">BŒUF </t>
  </si>
  <si>
    <t>bœuf au jus et carotte salé</t>
  </si>
  <si>
    <t>bœuf daube</t>
  </si>
  <si>
    <t>bœuf poivrons puree de panais</t>
  </si>
  <si>
    <t>bœuf jus jardiniere de légumes salé</t>
  </si>
  <si>
    <t>canard au thym et légumes salé</t>
  </si>
  <si>
    <t>dinde emmental puree 3 legumes</t>
  </si>
  <si>
    <t>dinde petits pois</t>
  </si>
  <si>
    <t>dinde riz et carotte salé</t>
  </si>
  <si>
    <t>dinde aux courgettes salée</t>
  </si>
  <si>
    <t>jambon pomme de terre salé</t>
  </si>
  <si>
    <t>jambon puré de carotte salé // porc printaniere,// pdt fromagere salé // œuf andalouse salé</t>
  </si>
  <si>
    <t>lapin moutarde à l'ancienne</t>
  </si>
  <si>
    <t xml:space="preserve">ŒUFS </t>
  </si>
  <si>
    <t>ratatouille œuf</t>
  </si>
  <si>
    <t>poulet celeri</t>
  </si>
  <si>
    <t>poulet corse</t>
  </si>
  <si>
    <t>poulet  haricot vert salé</t>
  </si>
  <si>
    <t>porc brocolis</t>
  </si>
  <si>
    <t>porc et betterave a la moutarde</t>
  </si>
  <si>
    <t>colin carottes pomme de terre salé</t>
  </si>
  <si>
    <t>merlu  blanc petits legumes</t>
  </si>
  <si>
    <t>parmentiere de cabillaud</t>
  </si>
  <si>
    <t>saumon verdurette salé</t>
  </si>
  <si>
    <t>paupiette veau a la tomate salé</t>
  </si>
  <si>
    <t>veau asperge vertes</t>
  </si>
  <si>
    <t>veau sauce valles d'auge</t>
  </si>
  <si>
    <t>AGNEAU</t>
  </si>
  <si>
    <t xml:space="preserve">navarin agneau et dinde macédoine </t>
  </si>
  <si>
    <t>repas sante</t>
  </si>
  <si>
    <t>navarin d'agneau et dinde</t>
  </si>
  <si>
    <t>150g</t>
  </si>
  <si>
    <t xml:space="preserve">bœuf au jus et carotte </t>
  </si>
  <si>
    <t>bœuf a la sicilienne</t>
  </si>
  <si>
    <t>bœuf bourguignon</t>
  </si>
  <si>
    <t>canard aux olives</t>
  </si>
  <si>
    <t xml:space="preserve">dinde riz et carotte </t>
  </si>
  <si>
    <t>dinde aux girolle</t>
  </si>
  <si>
    <t xml:space="preserve">jambon pomme de terre </t>
  </si>
  <si>
    <t>lapin chasseur</t>
  </si>
  <si>
    <t>œuf andalouse</t>
  </si>
  <si>
    <t>porc aux pruneaux</t>
  </si>
  <si>
    <t>colin moutarde a l'ancienne</t>
  </si>
  <si>
    <t xml:space="preserve">saumon verdurette </t>
  </si>
  <si>
    <t>blanquette de veau</t>
  </si>
  <si>
    <t xml:space="preserve">paupiette veau a la tomate </t>
  </si>
  <si>
    <t>agneau</t>
  </si>
  <si>
    <t>bœuf</t>
  </si>
  <si>
    <t>langue de bœuf</t>
  </si>
  <si>
    <t>dinde</t>
  </si>
  <si>
    <t>poulet</t>
  </si>
  <si>
    <t>porc</t>
  </si>
  <si>
    <t>colin lieu noir</t>
  </si>
  <si>
    <t xml:space="preserve">veau </t>
  </si>
  <si>
    <t>450g</t>
  </si>
  <si>
    <t>bqte</t>
  </si>
  <si>
    <t>Bœuf-</t>
  </si>
  <si>
    <t>canard</t>
  </si>
  <si>
    <t>colin</t>
  </si>
  <si>
    <t>jambon</t>
  </si>
  <si>
    <t>lapin</t>
  </si>
  <si>
    <t>veau</t>
  </si>
  <si>
    <t>Sauté ou navarin</t>
  </si>
  <si>
    <t>Sauté sans os épaule</t>
  </si>
  <si>
    <t>60/70g (+/-10%)</t>
  </si>
  <si>
    <t>2,5KG</t>
  </si>
  <si>
    <t>Rôti</t>
  </si>
  <si>
    <t>gigot sans os</t>
  </si>
  <si>
    <t>Hachés</t>
  </si>
  <si>
    <t>Agneau hâché fin en pain</t>
  </si>
  <si>
    <t>1.3 Kg env</t>
  </si>
  <si>
    <t>Agneau hâché fin sans sel en pain</t>
  </si>
  <si>
    <t>Sautés ou bourguignon</t>
  </si>
  <si>
    <t>Morceaux à bourguignon ou à sauté qualité maigre et non gélatineux</t>
  </si>
  <si>
    <t>40-60gr (+/-10%)</t>
  </si>
  <si>
    <t>Kg</t>
  </si>
  <si>
    <t>2X2,5KG</t>
  </si>
  <si>
    <t>Morceaux à bourguignon ou à sauté qualité  gélatineux (Offival 1316-1256)</t>
  </si>
  <si>
    <t>50gr (+/-5g)</t>
  </si>
  <si>
    <t>Morceaux à bourguignon ou à sauté Noix de joue de bœuf</t>
  </si>
  <si>
    <t>Produits à griller ou déjà poélés</t>
  </si>
  <si>
    <t>Faux filet piécé (Offival 1221)</t>
  </si>
  <si>
    <t>120/140 gr (+/-5g)</t>
  </si>
  <si>
    <t>PAR 10</t>
  </si>
  <si>
    <t>bœuf steack en feuilles remodelées</t>
  </si>
  <si>
    <t>100gr</t>
  </si>
  <si>
    <t>carton de 6kg</t>
  </si>
  <si>
    <t>bœuf fricadelles au fromage cuites</t>
  </si>
  <si>
    <t>25g</t>
  </si>
  <si>
    <t>carton de 3x2kg</t>
  </si>
  <si>
    <t>bœuf fricadelles aux oignons cuites</t>
  </si>
  <si>
    <t>carton de 2x4kg</t>
  </si>
  <si>
    <t>Produit pour lasagnes ou hachis</t>
  </si>
  <si>
    <t>bœuf viande hachée 15% MG  IQF, VBF</t>
  </si>
  <si>
    <t>1kgx6kg</t>
  </si>
  <si>
    <t>Rôtis</t>
  </si>
  <si>
    <t>boeuf rôti cuisiné au jus</t>
  </si>
  <si>
    <t>bœuf rôti macreuse salée</t>
  </si>
  <si>
    <t>bœuf rôti macreuse sans sel indiquez</t>
  </si>
  <si>
    <t>Braisés</t>
  </si>
  <si>
    <t xml:space="preserve">bœuf mode braisé gite - paleron salé </t>
  </si>
  <si>
    <t>bœuf mode braisé gite - paleron sans sel</t>
  </si>
  <si>
    <t>Abats</t>
  </si>
  <si>
    <t xml:space="preserve">bœuf foie forme rôti </t>
  </si>
  <si>
    <t>bœuf langue non saumurée salée entière sans jus ni bouillon</t>
  </si>
  <si>
    <t>bœuf langue non saumurée salée tranchées sans jus ni bouillon</t>
  </si>
  <si>
    <t>50g</t>
  </si>
  <si>
    <t>bœuf langue non saumurée sans sel entière sans jus ni bouillon</t>
  </si>
  <si>
    <t>langue hâché fin non saumurée en pain</t>
  </si>
  <si>
    <t>bœuf hâché fin en pain</t>
  </si>
  <si>
    <t>Boeuf hâché fin sans sel en pain</t>
  </si>
  <si>
    <t>Produits à cuisiner</t>
  </si>
  <si>
    <t xml:space="preserve">canard de barbarie SAUTÉ réfrigéré uniquement dans la cuisse SANS OS - SANS PEAU - </t>
  </si>
  <si>
    <t>60/80gr</t>
  </si>
  <si>
    <t>canard sauté</t>
  </si>
  <si>
    <t>15gr ?</t>
  </si>
  <si>
    <t>canard émincé mariné saveur laquée</t>
  </si>
  <si>
    <t>15gr</t>
  </si>
  <si>
    <t>Produit à rôtir ou braiser</t>
  </si>
  <si>
    <t xml:space="preserve">canette de barbarie CUISSE réfrigérée déjointées   orig. France </t>
  </si>
  <si>
    <t>180gr</t>
  </si>
  <si>
    <t>Produit d'assemblage</t>
  </si>
  <si>
    <t>canard éffiloché</t>
  </si>
  <si>
    <t xml:space="preserve">Canette cuisse confite </t>
  </si>
  <si>
    <t>Saucisserie</t>
  </si>
  <si>
    <t>chipolatas de volaille sans porc fraiche sous vide</t>
  </si>
  <si>
    <t>60 gr</t>
  </si>
  <si>
    <t>Produits à poêler</t>
  </si>
  <si>
    <t>dinde ÉMINCÉ LANIÈRES dans la cuisse 100% pure viande rouge crue nature</t>
  </si>
  <si>
    <t>dinde escalope marinée saveurs variées dont: "méditerranée, mexicaine, orientale, tajine, laquée, barbecue"</t>
  </si>
  <si>
    <t>80gr</t>
  </si>
  <si>
    <t>dinde pavé filet mariné saveurs variées dont: "méditerranée, mexicaine, orientale, tajine, laquée, barbecue"</t>
  </si>
  <si>
    <t>90-100gr</t>
  </si>
  <si>
    <t>Sautés</t>
  </si>
  <si>
    <t>dinde sot l'y laisse frais mariné figue/miel</t>
  </si>
  <si>
    <t>50gr</t>
  </si>
  <si>
    <t xml:space="preserve">dinde-dindonneau (SAUTÉ de) partie haute de la cuisse uniquement  - sans os, sans peau,coupé "mains" mariné  </t>
  </si>
  <si>
    <t>60-70gr</t>
  </si>
  <si>
    <t>dinde rôti cuisiné au jus</t>
  </si>
  <si>
    <t>Pané</t>
  </si>
  <si>
    <t>dinde cordon bleu sans porc préfrit cuit</t>
  </si>
  <si>
    <t>carton de 5kg</t>
  </si>
  <si>
    <t>dinde hâché fin en pain</t>
  </si>
  <si>
    <t>Dinde hâché fin sans sel en pain</t>
  </si>
  <si>
    <t>Produit haché</t>
  </si>
  <si>
    <t>lapin hâché fin en pain</t>
  </si>
  <si>
    <t>Produit à rôtir ou à cuisiner en sauce</t>
  </si>
  <si>
    <t>poulet  jaune cuisse crue sans dos, déjointée</t>
  </si>
  <si>
    <t>180-200 gr</t>
  </si>
  <si>
    <t xml:space="preserve">poulet jaune classe A CUISSES déjointée sans crosse réfrigérée </t>
  </si>
  <si>
    <t>150-200gr</t>
  </si>
  <si>
    <t xml:space="preserve">poulet jaune HAUT DE CUISSE réfrigéré déjointé classe A  </t>
  </si>
  <si>
    <t>120-150gr</t>
  </si>
  <si>
    <t>150-180gr</t>
  </si>
  <si>
    <t>poulet haut de cuisse cru sans dos, déjointé</t>
  </si>
  <si>
    <t>160 gr</t>
  </si>
  <si>
    <t>LÉGUMES</t>
  </si>
  <si>
    <t>Ventilation des légumes sur l'année (classement Alpha)</t>
  </si>
  <si>
    <t xml:space="preserve">AGNEAU </t>
  </si>
  <si>
    <t>Viande ou poisson/légumes .AVEC SEL</t>
  </si>
  <si>
    <t>barquettes ou assiettes  plat/légumes séparés dans le même conditionnement</t>
  </si>
  <si>
    <t>Ventilation des plats cuisinés composites</t>
  </si>
  <si>
    <t>TEXTURES LISSES  viande ou poisson/légumes .PAUVRE EN SEL</t>
  </si>
  <si>
    <t>BOUCHÉES textures moulinées AVEC SEL</t>
  </si>
  <si>
    <t>viande et/ou poisson</t>
  </si>
  <si>
    <t>BOUCHÉES textures moulinées PAUVRE EN SEL</t>
  </si>
  <si>
    <t>Gamme fondants en sauce salés assiette 150g</t>
  </si>
  <si>
    <t>Ventilation des plats - viande - poisson - œufs</t>
  </si>
  <si>
    <t>FARCES</t>
  </si>
  <si>
    <t xml:space="preserve">POISSON - CEPHALOPODES </t>
  </si>
  <si>
    <t xml:space="preserve">Ventilation des CUISSONS - AROMATISATION- SAUCES </t>
  </si>
  <si>
    <t>APPERTISÉS SANS SUCRE</t>
  </si>
  <si>
    <t>COMPOTES SUCRÉES</t>
  </si>
  <si>
    <t>DESSERTS DE FRUITS</t>
  </si>
  <si>
    <t>GRUITS CRUS SOUS VIDE SEAUX - BARQUETTES - SACHETS</t>
  </si>
  <si>
    <t>SAUCES SUCRÉES</t>
  </si>
  <si>
    <t>MIEL - FRUITS SECS - CONFITURES</t>
  </si>
  <si>
    <t>PATISSERIES INSIVIDUELLES</t>
  </si>
  <si>
    <t>PATISSERIES FAMILIALES</t>
  </si>
  <si>
    <t>9 FAMILLES DE PLATS</t>
  </si>
  <si>
    <t>DESSERTS LACTÉS</t>
  </si>
  <si>
    <t>DESSERTS DIVERS</t>
  </si>
  <si>
    <t>Ventilation des LAITAGES</t>
  </si>
  <si>
    <t>8 FAMILLES DE PRODUITS</t>
  </si>
  <si>
    <t>12 FAMILLES DE PRODUITS</t>
  </si>
  <si>
    <t>4 FAMILLES DE PRODUITS</t>
  </si>
  <si>
    <t>LÉGUMES FÉCULENTS</t>
  </si>
  <si>
    <t xml:space="preserve"> Produits "verts ou mixtes" et FÉCULENTS</t>
  </si>
  <si>
    <t>Ventilation des DESSERTS</t>
  </si>
  <si>
    <t>toujours commencer la première ligne en saisissant 1</t>
  </si>
  <si>
    <t>pour la numérotation choisissez la formule " grande valeur "</t>
  </si>
  <si>
    <t>fonction NB.SI - ATTENTION si vous mettez un point à Mat. il faut saisir la même chose dans les colonnes Produit prévus pour; sinon excel ne reconnaitra pas ce texte</t>
  </si>
  <si>
    <t xml:space="preserve">Produits prévus pour </t>
  </si>
  <si>
    <t>Ventilation des légumes frais sous vide</t>
  </si>
  <si>
    <t>Fonction NB valeurs</t>
  </si>
  <si>
    <t>nom du Fournisseur</t>
  </si>
  <si>
    <t>nom du Fabricant</t>
  </si>
  <si>
    <t>Rien de compliqué</t>
  </si>
  <si>
    <t>Mise à jour : 13 Janvier 2008</t>
  </si>
  <si>
    <t>filet de poulet mariné</t>
  </si>
  <si>
    <t>Produits cuits</t>
  </si>
  <si>
    <t>lamelles de poulet dorées au four</t>
  </si>
  <si>
    <t>5X1KG</t>
  </si>
  <si>
    <t>poulet cuisse rotie sans dos, déjointée</t>
  </si>
  <si>
    <t>poulet steack haché rôti cuit</t>
  </si>
  <si>
    <t>jambonnette de poulet confite</t>
  </si>
  <si>
    <t>110-140g</t>
  </si>
  <si>
    <t>pané de volaille fourré au fromage fondu</t>
  </si>
  <si>
    <t>Produit à cuisiner en sauce</t>
  </si>
  <si>
    <t>pintade sauté</t>
  </si>
  <si>
    <t>?</t>
  </si>
  <si>
    <t>Produit à rôtir ou poéler</t>
  </si>
  <si>
    <t xml:space="preserve">pintades jeunes  - CUISSES réfrigérées déjointées -- cat. A </t>
  </si>
  <si>
    <t>180g/ 200gr</t>
  </si>
  <si>
    <t>Saucisseries</t>
  </si>
  <si>
    <t>chipolatas porc crue 80% maigre GROS hachage sans colorant sans conservateur séparées et coupées</t>
  </si>
  <si>
    <t xml:space="preserve"> kg</t>
  </si>
  <si>
    <t xml:space="preserve">saucisse de Toulouse crues 80% maigre GROS hachage sans colorant sans conservateur séparées et coupées </t>
  </si>
  <si>
    <t>130g</t>
  </si>
  <si>
    <t>70g</t>
  </si>
  <si>
    <t>saucisses franckfort pur porc séparées coupées</t>
  </si>
  <si>
    <t>saucisse fumée type Monbelliard</t>
  </si>
  <si>
    <t>70GR</t>
  </si>
  <si>
    <t>Boudins et andouillette</t>
  </si>
  <si>
    <t xml:space="preserve">boudin blanc "cocktail" supérieur 100%  volaille  séparé et coupé </t>
  </si>
  <si>
    <t xml:space="preserve">boudin blanc Qualité supérieure 100%  volaille  séparé et coupé </t>
  </si>
  <si>
    <t>120 gr</t>
  </si>
  <si>
    <t>A Marquer</t>
  </si>
  <si>
    <t xml:space="preserve">boudin noir "cocktail"  séparé et coupé </t>
  </si>
  <si>
    <t>boudin noir  séparé et coupé (oignons)</t>
  </si>
  <si>
    <t>andouillette pur porc 20% lipides riches en chaudins séparées et coupées</t>
  </si>
  <si>
    <t>130 gr</t>
  </si>
  <si>
    <t>à SAISIR</t>
  </si>
  <si>
    <t>Tempe de porc  paréé - épluchée</t>
  </si>
  <si>
    <t>20/30 g</t>
  </si>
  <si>
    <t>Noix de joue de porc parée épluchée</t>
  </si>
  <si>
    <t>60/70 g</t>
  </si>
  <si>
    <t>Confit</t>
  </si>
  <si>
    <t>porc noix de joue confite</t>
  </si>
  <si>
    <t>Demi-sel</t>
  </si>
  <si>
    <t xml:space="preserve">porc noix de palette 1/2 sel  forme rôti </t>
  </si>
  <si>
    <t>porc rôti cuisiné au jus</t>
  </si>
  <si>
    <t>porc rôti filet sans sel</t>
  </si>
  <si>
    <t>Grillade</t>
  </si>
  <si>
    <t>pièce de jambon supérieur cuit légèrement fumé à griller</t>
  </si>
  <si>
    <t>4,3kg</t>
  </si>
  <si>
    <t>jambon hâché fin en pain</t>
  </si>
  <si>
    <t>jambon hâché fin sans sel en pain</t>
  </si>
  <si>
    <t>porc hâché fin en pain</t>
  </si>
  <si>
    <t>Porc hâché fin sans sel en pain</t>
  </si>
  <si>
    <t>Jambonneau</t>
  </si>
  <si>
    <t>jambonneau en pain</t>
  </si>
  <si>
    <t>Produits de "mise en place"</t>
  </si>
  <si>
    <t>dés de jambon cuit</t>
  </si>
  <si>
    <t>Morceaux à sauté ou à bouillir (blanquette)</t>
  </si>
  <si>
    <t>2S</t>
  </si>
  <si>
    <t>poitrine de veau farcie aux olives sans porc cuit sous vide</t>
  </si>
  <si>
    <t>veau rôti cuisiné au jus</t>
  </si>
  <si>
    <t>veau hâché fin en pain</t>
  </si>
  <si>
    <t>Veau hâché fin sans sel en pain</t>
  </si>
  <si>
    <t>lasagnes au saumon</t>
  </si>
  <si>
    <t xml:space="preserve">lasagnes bolognaise sans porc </t>
  </si>
  <si>
    <t>raviolis pur bœuf</t>
  </si>
  <si>
    <t xml:space="preserve">pâtes précuites al dente capeletti au saumon </t>
  </si>
  <si>
    <t>7,7g</t>
  </si>
  <si>
    <t xml:space="preserve">pâtes précuites al dente raviolis à la viande </t>
  </si>
  <si>
    <t xml:space="preserve">CUISINE CENTRALE DE ROCHEFORT SUR MER          Catalogue des Denrées </t>
  </si>
  <si>
    <t>HORS D'ŒUVRES</t>
  </si>
  <si>
    <t>AIDE AUX MENUS : fréquences pour tous ces produits du marché - nombre de services à prévoir à l'année</t>
  </si>
  <si>
    <t>iimpression Paysage 35% papier A4</t>
  </si>
  <si>
    <t>Imprimé le :</t>
  </si>
  <si>
    <t>ATTENTION : les produits de dépannage catalogue ne sont parfois pas identiques; bien vérifier les fiches produits dans les classeurs avant de passer commande et après accord du cuisinier ou de la diététicienne</t>
  </si>
  <si>
    <t>LOT</t>
  </si>
  <si>
    <t>Numérotation des Produits</t>
  </si>
  <si>
    <t>Echantillons</t>
  </si>
  <si>
    <t>Fréquences souhaitables pour utiliser TOUS les produits du marché</t>
  </si>
  <si>
    <t>Prix HT de l'UNITÉ DE FACTURATION</t>
  </si>
  <si>
    <t>Prix HT au Kg</t>
  </si>
  <si>
    <t>Contenu du Conditionnement Nb pièces</t>
  </si>
  <si>
    <t>Nombre de Services  AN prévus</t>
  </si>
  <si>
    <t xml:space="preserve">Produits prévu pour </t>
  </si>
  <si>
    <t>Mater</t>
  </si>
  <si>
    <t>Prim</t>
  </si>
  <si>
    <t>Produits composent cette famille</t>
  </si>
  <si>
    <t xml:space="preserve">Produits suffiraient pour l'hopital court séjour (4 j en moyenne) </t>
  </si>
  <si>
    <t>Scolaires 236 menus = 130 jours école + 54 jours de vances + 52 mercredis</t>
  </si>
  <si>
    <t xml:space="preserve">Menus avec reconduction tous les 9 jours …et </t>
  </si>
  <si>
    <t xml:space="preserve">_Adultes: 5 Menus par semaine X 52 moins fériés </t>
  </si>
  <si>
    <t>_Hospitaliers à l'année</t>
  </si>
  <si>
    <t>Produits de constante pour variable régimes</t>
  </si>
  <si>
    <t>_Foyers: 104 menus de dimanche - 24 de jours fériés et 602 ordinaires</t>
  </si>
  <si>
    <t>Produits Cuisine</t>
  </si>
  <si>
    <t>Total Produits</t>
  </si>
  <si>
    <t>Convives</t>
  </si>
  <si>
    <t>Nombre de Menus Annuels</t>
  </si>
  <si>
    <t>Menus</t>
  </si>
  <si>
    <t>Nombre de produits proposés au marché</t>
  </si>
  <si>
    <t>Fréquences : chacun de ces produits peut être planifiés :</t>
  </si>
  <si>
    <t>Fois dans l'année</t>
  </si>
  <si>
    <t>Contrôle</t>
  </si>
  <si>
    <t>J'ai planifé le nombre de menus suivant :</t>
  </si>
  <si>
    <t>Nombre de menus MANQUANTS</t>
  </si>
  <si>
    <t>Menus MANQUANTS</t>
  </si>
  <si>
    <t>Nombre de Menus en TROP</t>
  </si>
  <si>
    <t>Menus EN TROP</t>
  </si>
  <si>
    <t>Choix de Salades</t>
  </si>
  <si>
    <t>Chaque salade peut être proposée</t>
  </si>
  <si>
    <t>soit</t>
  </si>
  <si>
    <t>Lignes masquées</t>
  </si>
  <si>
    <t>Mon choix du nombre de menus</t>
  </si>
  <si>
    <t>Chaque produit peut être proposée</t>
  </si>
  <si>
    <t>Choix de Crudités</t>
  </si>
  <si>
    <t>Chaque crudité peut être proposée</t>
  </si>
  <si>
    <t>Choix de Cuidités</t>
  </si>
  <si>
    <t>Chaque cuidité peut être proposée</t>
  </si>
  <si>
    <t>Choix de Féculents</t>
  </si>
  <si>
    <t>Chaque féculent peut être proposée</t>
  </si>
  <si>
    <t>Choix d'œufs - poisson - coquillages</t>
  </si>
  <si>
    <t>Choix de Charcuteries</t>
  </si>
  <si>
    <t>Chaque charcuterie peut être proposée</t>
  </si>
  <si>
    <t>Choix d'entrées composites</t>
  </si>
  <si>
    <t>Chaque entrée composite peut être proposée</t>
  </si>
  <si>
    <t>Choix d'entrées chaudes</t>
  </si>
  <si>
    <t>Chaque entrée chaude peut être proposée</t>
  </si>
  <si>
    <t>Choix d'HERBES - ÉPICES - AROMATISATION  - CONDIMENTS</t>
  </si>
  <si>
    <t>Choix de condiments</t>
  </si>
  <si>
    <t>Chaque produit peut être proposé</t>
  </si>
  <si>
    <t xml:space="preserve">Produits </t>
  </si>
  <si>
    <t>Produits pourraient être servis en Maternelle et être planifiés chacun:</t>
  </si>
  <si>
    <t xml:space="preserve">Fois </t>
  </si>
  <si>
    <t>sur</t>
  </si>
  <si>
    <t>Produits pourraient être servis en Primaire et être planifiés chacun:</t>
  </si>
  <si>
    <t>Produits prévus pour Adultes qui peuvent être planifiés chacun:</t>
  </si>
  <si>
    <t>Produits pourraient être servis pour nos Ainés et être planifiés :</t>
  </si>
  <si>
    <t xml:space="preserve">Produits pourraient être servis à l'Hopital et être planifiés </t>
  </si>
  <si>
    <t>Nb de Services / AN à planifier</t>
  </si>
  <si>
    <t>Fréquences : NOMBRE DE SERVICES à l'année  pour utiliser TOUS les produits du marché</t>
  </si>
  <si>
    <t>rosee des champs</t>
  </si>
  <si>
    <t>Nom du fournisseur</t>
  </si>
  <si>
    <t>batavia feuilles décor</t>
  </si>
  <si>
    <t>Pour imprimer le catalogue  : colonne W cellule W1 cliquer sur données.Filtrer.Filtre automatique</t>
  </si>
  <si>
    <t>Ciquer sur la petite flèche . Sélectionner 1 sur la 6° ligne ce qui masquera les lignes 2 pour impression</t>
  </si>
  <si>
    <t>Avant de filter et d'imprimer ; vérifiez les sauts de page .Affichage.Aperçu des sauts de page</t>
  </si>
  <si>
    <t>crudette</t>
  </si>
  <si>
    <t>Les lignes 2 ne seront pas imprimées</t>
  </si>
  <si>
    <t>florette</t>
  </si>
  <si>
    <t>Lorque vous avez fini : recliquez sur la petite flèche Sélectionner Tous sur la 3° ligne ce qui affichera l'ensembe les lignes</t>
  </si>
  <si>
    <t>Formule N° 2 Masquez les lignes à ne pas imprimer</t>
  </si>
  <si>
    <t>lollo rossa feuilles décor</t>
  </si>
  <si>
    <t>=</t>
  </si>
  <si>
    <t>servilegume</t>
  </si>
  <si>
    <t>bonduelle</t>
  </si>
  <si>
    <t>pomona so</t>
  </si>
  <si>
    <t>fruveco</t>
  </si>
  <si>
    <t>radis coupés en rondelles</t>
  </si>
  <si>
    <t>PRIMANCE</t>
  </si>
  <si>
    <t>baby</t>
  </si>
  <si>
    <t>episaveurs</t>
  </si>
  <si>
    <t>selection</t>
  </si>
  <si>
    <t>daucy</t>
  </si>
  <si>
    <t>copram</t>
  </si>
  <si>
    <t>jardins adrien</t>
  </si>
  <si>
    <t>flash</t>
  </si>
  <si>
    <t>valtonia</t>
  </si>
  <si>
    <t>fraicheur</t>
  </si>
  <si>
    <t>TIPIAK</t>
  </si>
  <si>
    <t>ALPINA</t>
  </si>
  <si>
    <t>TRANSGOURMET</t>
  </si>
  <si>
    <t>celavita</t>
  </si>
  <si>
    <t>savalia</t>
  </si>
  <si>
    <t>GAZELLE</t>
  </si>
  <si>
    <t>ovoteam</t>
  </si>
  <si>
    <t>NC</t>
  </si>
  <si>
    <t>asie</t>
  </si>
  <si>
    <t>ligne 33 ATTENTION produit sensible si les produits ne conviennent pas en choisir un autre qualitatif aux catalogues</t>
  </si>
  <si>
    <t>certaines marques sont sont amères ( conservateurs - colorants) goût désagréable en salades composées</t>
  </si>
  <si>
    <t>royal greenland</t>
  </si>
  <si>
    <t>chili</t>
  </si>
  <si>
    <t>pulpe</t>
  </si>
  <si>
    <t>ligne 29 - nouveau conditionnement plus pratique à ouvrir</t>
  </si>
  <si>
    <t>FURIC</t>
  </si>
  <si>
    <t>krill</t>
  </si>
  <si>
    <t>moroni</t>
  </si>
  <si>
    <t>3X3KG</t>
  </si>
  <si>
    <t>clermont</t>
  </si>
  <si>
    <t>BROCELIANDE</t>
  </si>
  <si>
    <t>6KG</t>
  </si>
  <si>
    <t>farci poitevin</t>
  </si>
  <si>
    <t>ROUTHIAU</t>
  </si>
  <si>
    <t>2X2,5K</t>
  </si>
  <si>
    <t>12X1K</t>
  </si>
  <si>
    <t>argoat</t>
  </si>
  <si>
    <t>pièce</t>
  </si>
  <si>
    <t>fc salaison</t>
  </si>
  <si>
    <t>8KG</t>
  </si>
  <si>
    <t>archambaud</t>
  </si>
  <si>
    <t>jean floch</t>
  </si>
  <si>
    <t>carton de 20 bte</t>
  </si>
  <si>
    <t>sélection</t>
  </si>
  <si>
    <t>marie</t>
  </si>
  <si>
    <t xml:space="preserve">ENTRÉES A TENEUR RÉDUITE EN SODIUM </t>
  </si>
  <si>
    <t>dieppoise</t>
  </si>
  <si>
    <t>magda</t>
  </si>
  <si>
    <t>daregal</t>
  </si>
  <si>
    <t>chine</t>
  </si>
  <si>
    <t>ligne 84 -  produit nouveau pour les hors d'œuvres</t>
  </si>
  <si>
    <t>cerno</t>
  </si>
  <si>
    <t>domino</t>
  </si>
  <si>
    <t>sultane</t>
  </si>
  <si>
    <t>albatros</t>
  </si>
  <si>
    <t>DUCROS</t>
  </si>
  <si>
    <t>ligne 73 -  produit nouveau pour les hors d'œuvres</t>
  </si>
  <si>
    <t>christ</t>
  </si>
  <si>
    <t>ligne 86 -  produit connu à utiliser en accompagnement de viandes froides pour adultes</t>
  </si>
  <si>
    <t>MAILLE</t>
  </si>
  <si>
    <t>ILOU</t>
  </si>
  <si>
    <t>GYMA</t>
  </si>
  <si>
    <t>lignes 63 - 66 - MAGASIN soyez vigilants au stock…n'attendez pas la dernière minute pour commander ces articles</t>
  </si>
  <si>
    <t>Onglet : MENUS HORS D'ŒUVRES</t>
  </si>
  <si>
    <t>Exemple de document complet avec le nombre de services possibles pour chaque produit</t>
  </si>
  <si>
    <t>Exemple pour vous donner l'envie de développer des documents</t>
  </si>
  <si>
    <t>tomates farcies cuites SANS porc</t>
  </si>
  <si>
    <t>carton de 50 pc = 6kg</t>
  </si>
  <si>
    <t xml:space="preserve">pâtes précuites al dente tortellini épinard </t>
  </si>
  <si>
    <t>3kg</t>
  </si>
  <si>
    <t>endives au jambon</t>
  </si>
  <si>
    <t>6kg</t>
  </si>
  <si>
    <t xml:space="preserve">Produit CRUS à cuisiner </t>
  </si>
  <si>
    <t>portions nature crues de filet de colin d'alaska sans arêtes</t>
  </si>
  <si>
    <t>100-125g</t>
  </si>
  <si>
    <t>02758-02762</t>
  </si>
  <si>
    <t>merlu blanc cœur de filet du cap</t>
  </si>
  <si>
    <t>poisson blanc suprême cuit</t>
  </si>
  <si>
    <t>60-80-100g</t>
  </si>
  <si>
    <t>poisson paupiette aux petits légumes</t>
  </si>
  <si>
    <t>raie ailes pelées ébarbées cartilages externes retirés (raiteau)</t>
  </si>
  <si>
    <t>saumonette plein filet sans peau sans cartilage</t>
  </si>
  <si>
    <t>60g</t>
  </si>
  <si>
    <t>Produit CUIT tranché</t>
  </si>
  <si>
    <t>Produits hachés</t>
  </si>
  <si>
    <t>saumon hâché fin en pain</t>
  </si>
  <si>
    <t>saumon hâché fin sans sel en pain</t>
  </si>
  <si>
    <t xml:space="preserve">poisson pain hâché fin </t>
  </si>
  <si>
    <t>poisson hâché fin sans sel en pain</t>
  </si>
  <si>
    <t>Produits panés ou meunière</t>
  </si>
  <si>
    <t>express four colin alaska cuit</t>
  </si>
  <si>
    <t>100g</t>
  </si>
  <si>
    <t>4,8kg</t>
  </si>
  <si>
    <t>limande filet meunière pré-frit</t>
  </si>
  <si>
    <t>100/140g</t>
  </si>
  <si>
    <t>hocki filet doré au beurre cuit</t>
  </si>
  <si>
    <t>filet de poisson meunière cuit</t>
  </si>
  <si>
    <t xml:space="preserve">CEPHALOPODES </t>
  </si>
  <si>
    <t>petites sèches</t>
  </si>
  <si>
    <t>10x1kg</t>
  </si>
  <si>
    <t>œufs au plat</t>
  </si>
  <si>
    <t>coupelle 2 œufs</t>
  </si>
  <si>
    <t>œuf poché</t>
  </si>
  <si>
    <t>c48</t>
  </si>
  <si>
    <t>omelette au fromage</t>
  </si>
  <si>
    <t>90 gr</t>
  </si>
  <si>
    <t>c60</t>
  </si>
  <si>
    <t>135 gr</t>
  </si>
  <si>
    <t>omelette aux champignons</t>
  </si>
  <si>
    <t>omelette aux fines herbes</t>
  </si>
  <si>
    <t>omelette aux lardons</t>
  </si>
  <si>
    <t>omelette nature</t>
  </si>
  <si>
    <t>omelette pommes de terre</t>
  </si>
  <si>
    <t>œufs entiers liquides pasteurisés</t>
  </si>
  <si>
    <t>1 L</t>
  </si>
  <si>
    <t>LÉGUMES - POUR CUISSONS</t>
  </si>
  <si>
    <t>ASSAISONNEMENT DE BASE</t>
  </si>
  <si>
    <t>laurier moulu</t>
  </si>
  <si>
    <t>moutarde mi forte</t>
  </si>
  <si>
    <t xml:space="preserve">poivre blanc moulu </t>
  </si>
  <si>
    <t>sel fin iodé en paquet</t>
  </si>
  <si>
    <t>10 kg</t>
  </si>
  <si>
    <t>sel gros de mer</t>
  </si>
  <si>
    <t>sel gros seau  5kg</t>
  </si>
  <si>
    <t>vinaigre balsamique 6°</t>
  </si>
  <si>
    <t>1l</t>
  </si>
  <si>
    <t>CORPS GRAS différents</t>
  </si>
  <si>
    <t>huile d'olive vierge pression à froid</t>
  </si>
  <si>
    <t>5L</t>
  </si>
  <si>
    <t>1L</t>
  </si>
  <si>
    <t>préparation liquide végétale pour la coloration au four</t>
  </si>
  <si>
    <t>bidon 3.7l</t>
  </si>
  <si>
    <t>préparation liquide végétale pour l'enrobage des légumes</t>
  </si>
  <si>
    <t>bidon 2.5l</t>
  </si>
  <si>
    <t xml:space="preserve">beurre doux léger 40% MG </t>
  </si>
  <si>
    <t>LIANTS</t>
  </si>
  <si>
    <t>farine de blé tamisée type 55</t>
  </si>
  <si>
    <t>fleur de maîs (maîzena)</t>
  </si>
  <si>
    <t>ALCOOLS - VINS et JUS</t>
  </si>
  <si>
    <t>noilly prat</t>
  </si>
  <si>
    <t>pineau rouge</t>
  </si>
  <si>
    <t>pineau blanc</t>
  </si>
  <si>
    <t>porto rouge</t>
  </si>
  <si>
    <t>vin blanc sec</t>
  </si>
  <si>
    <t>vin blanc "moelleux" cubi non consigné</t>
  </si>
  <si>
    <t>10L</t>
  </si>
  <si>
    <t xml:space="preserve">vin rouge </t>
  </si>
  <si>
    <t>vin rouge souple et fruité cubi non consigné</t>
  </si>
  <si>
    <t>cidre doux</t>
  </si>
  <si>
    <t>75cl</t>
  </si>
  <si>
    <t>jus de citron concentré indiquer le % de concentré</t>
  </si>
  <si>
    <t>70 CL</t>
  </si>
  <si>
    <t>jus de pruneaux</t>
  </si>
  <si>
    <t>jus d'orange</t>
  </si>
  <si>
    <t>AROMATISATION</t>
  </si>
  <si>
    <t>ail (purée)</t>
  </si>
  <si>
    <t>arome citron d'Italie</t>
  </si>
  <si>
    <t>500ml</t>
  </si>
  <si>
    <t>c6</t>
  </si>
  <si>
    <t>arome orange amère</t>
  </si>
  <si>
    <t>basilic (purée)</t>
  </si>
  <si>
    <t>pesto verde au basilic doypack 1kg</t>
  </si>
  <si>
    <t>doypack 1kg</t>
  </si>
  <si>
    <t>marinade curry</t>
  </si>
  <si>
    <t>bouquet garni arôme</t>
  </si>
  <si>
    <t>épices mélange kébab pot de 240g</t>
  </si>
  <si>
    <t>pot de 240g</t>
  </si>
  <si>
    <t>épices mélange Marocain pot de 225g</t>
  </si>
  <si>
    <t>pot de 225g</t>
  </si>
  <si>
    <t>couronnement de légumes ail/persil boite 1 kg</t>
  </si>
  <si>
    <t>boite 1 kg</t>
  </si>
  <si>
    <t>mise en place préparations concentrées à l'huile de tournesol saveurs variées pot 340g</t>
  </si>
  <si>
    <t>pot 340g</t>
  </si>
  <si>
    <t>340gr</t>
  </si>
  <si>
    <t xml:space="preserve">miel </t>
  </si>
  <si>
    <t>coupelle 20gr</t>
  </si>
  <si>
    <t>FONDS - JUS ET BOUILLONS</t>
  </si>
  <si>
    <t>fond brun lié à faible teneur en sodium 1.2kg</t>
  </si>
  <si>
    <t>1.2kg</t>
  </si>
  <si>
    <t>c4</t>
  </si>
  <si>
    <t>fond brun lié demi glace</t>
  </si>
  <si>
    <t>fumet de poisson à faible teneur en sodium 1.05kg</t>
  </si>
  <si>
    <t>1.05kg</t>
  </si>
  <si>
    <t>jus d'agneau flocons</t>
  </si>
  <si>
    <t>jus de bœuf flocons</t>
  </si>
  <si>
    <t>jus de poulet flocons</t>
  </si>
  <si>
    <t>jus de rôti à faible teneur en sodium 0.9kg</t>
  </si>
  <si>
    <t>0.9kg</t>
  </si>
  <si>
    <t>jus de rôti préparation à froid</t>
  </si>
  <si>
    <t xml:space="preserve">jus de veau lié appertisé brique </t>
  </si>
  <si>
    <t>légume bouillon</t>
  </si>
  <si>
    <t>poule bouillon</t>
  </si>
  <si>
    <t>veau jus lié flocons</t>
  </si>
  <si>
    <t>velouté océan</t>
  </si>
  <si>
    <t>PRODUITS TOMATÉS</t>
  </si>
  <si>
    <t>pizza sauce poche de 5.5kg</t>
  </si>
  <si>
    <t>poche de 5.5kg</t>
  </si>
  <si>
    <t>coulis de tomates non lié appertisé 2.5kg</t>
  </si>
  <si>
    <t>sauce bolognaise 30% viande brique 2kg</t>
  </si>
  <si>
    <t>brique 2kg</t>
  </si>
  <si>
    <t>tomate poudre haute viscosité</t>
  </si>
  <si>
    <t>boite de 1kg</t>
  </si>
  <si>
    <t>ASSEMBLAGE</t>
  </si>
  <si>
    <t>garniture fond marengo</t>
  </si>
  <si>
    <t>garniture fond paysanne</t>
  </si>
  <si>
    <t>garniture fond tomate oignons</t>
  </si>
  <si>
    <t xml:space="preserve">sauce beurre blanc appertisée brique </t>
  </si>
  <si>
    <t xml:space="preserve">sauce échalote appertisée brique </t>
  </si>
  <si>
    <t>sauce tartare salée en seau 3 kg</t>
  </si>
  <si>
    <t>Produits pour varier la finition de vos recettes</t>
  </si>
  <si>
    <t>MARQUANTS</t>
  </si>
  <si>
    <t>chapelure brune farine pur froment sans graisse de porc</t>
  </si>
  <si>
    <t>olives noires rondelles</t>
  </si>
  <si>
    <t>olives vertes rondelles</t>
  </si>
  <si>
    <t>ananas morceaux au jus poches</t>
  </si>
  <si>
    <t xml:space="preserve">PRODUITS LAITIERS </t>
  </si>
  <si>
    <t>Dés de fromage pour salade 500gr 4 variétés (brebis, chèvre, roquefort, emmental)</t>
  </si>
  <si>
    <t>500 gr</t>
  </si>
  <si>
    <t>Cantadou au bacon</t>
  </si>
  <si>
    <t>500g</t>
  </si>
  <si>
    <t>Cantadou nature</t>
  </si>
  <si>
    <t xml:space="preserve">fromage blanc frais lisse non sucré </t>
  </si>
  <si>
    <t>fromage fondu "type vache qui rit formule plus" pour cuisson</t>
  </si>
  <si>
    <t>fromage à raclette</t>
  </si>
  <si>
    <t>2 kg</t>
  </si>
  <si>
    <t>fromage de savoie type reblochon</t>
  </si>
  <si>
    <t>550 gr</t>
  </si>
  <si>
    <t>gorgonzola</t>
  </si>
  <si>
    <t>1.5 kg</t>
  </si>
  <si>
    <t>maroille</t>
  </si>
  <si>
    <t>Mélange d'emmental et mozarella pour gratin</t>
  </si>
  <si>
    <t>mimolette en dés</t>
  </si>
  <si>
    <t>mozarella fraiche</t>
  </si>
  <si>
    <t>type féta brebis  mini cubes</t>
  </si>
  <si>
    <t>type parmesan râpé</t>
  </si>
  <si>
    <t>crème épaisse spéciale restauration 35% MG</t>
  </si>
  <si>
    <t>crème liquide UHT liaison et cuisson 18 % MG UHT</t>
  </si>
  <si>
    <t>lait UHT 1/2 écrémé en packs</t>
  </si>
  <si>
    <t>lait UHT 1/2 écrémé longue conservation</t>
  </si>
  <si>
    <t>lait demi écrémé en poudre à dissolution instantanée</t>
  </si>
  <si>
    <t>Produit à cuisiner</t>
  </si>
  <si>
    <t>abricots naturel sans adjontion de sucre  4/4</t>
  </si>
  <si>
    <t>abricots sans sucre  4/4</t>
  </si>
  <si>
    <t>pêches compote sans sucre coupelle</t>
  </si>
  <si>
    <t>pêches sans sucre 4/4</t>
  </si>
  <si>
    <t>poire compote sans sucre coupelle</t>
  </si>
  <si>
    <t>pomme banane sans sucre coupelle</t>
  </si>
  <si>
    <t>pomme coings compote sans sucre coupelle</t>
  </si>
  <si>
    <t>pomme compote sans sucre coupelle</t>
  </si>
  <si>
    <t>pomme pruneaux compote sans sucre coupelle</t>
  </si>
  <si>
    <t>abricot coupelle</t>
  </si>
  <si>
    <t>pêche coupelle</t>
  </si>
  <si>
    <t>poire coupelle</t>
  </si>
  <si>
    <t>pomme ananas saveur biscuitée coupelle alu 100g</t>
  </si>
  <si>
    <t>coupelle alu 100g</t>
  </si>
  <si>
    <t>pomme banane saveur biscuitée coupelle alu 100g</t>
  </si>
  <si>
    <t>pomme coing coupelle</t>
  </si>
  <si>
    <t>pomme saveur biscuitée coupelle coupelle alu 100g</t>
  </si>
  <si>
    <t>cocktail de fruits sucré coupelle</t>
  </si>
  <si>
    <t>délice de fruits rhubarbe pot de 100g</t>
  </si>
  <si>
    <t>pot de 100g</t>
  </si>
  <si>
    <t>dessert fruitier sans sucre ajouté pomme ananas pot 97g</t>
  </si>
  <si>
    <t>pot 97g</t>
  </si>
  <si>
    <t>fruits morceaux au coulis de fruit saveurs variées pot 120gr</t>
  </si>
  <si>
    <t>pot 120gr</t>
  </si>
  <si>
    <t>pêches en morceaux coupelle 100 gr</t>
  </si>
  <si>
    <t>coupelle 100 gr</t>
  </si>
  <si>
    <t>pomme fraise briquette 130gr</t>
  </si>
  <si>
    <t>briquette 130gr</t>
  </si>
  <si>
    <t>pomme nature briquette 130gr</t>
  </si>
  <si>
    <t>pruneaux dénoyautés coupelle 100 g</t>
  </si>
  <si>
    <t>ananas salade fraiche sans jus ajouté</t>
  </si>
  <si>
    <t>fruits salade fraiche petite découpe sans sucre ajouté</t>
  </si>
  <si>
    <t>fruits salade fraiche sans pomme et sans sucre ajouté</t>
  </si>
  <si>
    <t>poires quartiers cuits</t>
  </si>
  <si>
    <t>pommes quartiers cuits nature</t>
  </si>
  <si>
    <t xml:space="preserve">litchis dénoyautés </t>
  </si>
  <si>
    <t>caramel</t>
  </si>
  <si>
    <t>fruits rouges</t>
  </si>
  <si>
    <t xml:space="preserve">confiture et gelée tous parfums </t>
  </si>
  <si>
    <t>coupelles</t>
  </si>
  <si>
    <t>pâte de fruits tous parfums</t>
  </si>
  <si>
    <t>30GR</t>
  </si>
  <si>
    <t>babas sans alcool</t>
  </si>
  <si>
    <t>120g</t>
  </si>
  <si>
    <t>Frais</t>
  </si>
  <si>
    <t>bavaroises tous parfums</t>
  </si>
  <si>
    <t>bavarois individuel parfums variés sans morceaux</t>
  </si>
  <si>
    <t>70 gr</t>
  </si>
  <si>
    <t>carton de 16 pce</t>
  </si>
  <si>
    <t>brownies</t>
  </si>
  <si>
    <t>90g</t>
  </si>
  <si>
    <t>buchettes mousses  tous parfums</t>
  </si>
  <si>
    <t>buchettes pur beurre tous parfums</t>
  </si>
  <si>
    <t>charlotes banane ou citron vert ou orange</t>
  </si>
  <si>
    <t>Fabricant-Marque</t>
  </si>
  <si>
    <t>Marché à la ligne</t>
  </si>
  <si>
    <t>Une famille de produit (exp. Produits laitiers) peut avoir plusieurs fournisseurs MAIS la ligne produit n'est attribuée qu'a 1 seul fournisseur</t>
  </si>
  <si>
    <t>donc la famille produits laitiers peut avoir 3 fournisseurs avec chacun leurs lignes attribuées</t>
  </si>
  <si>
    <t>cheese cake (gateau fromage blanc)</t>
  </si>
  <si>
    <t>85g</t>
  </si>
  <si>
    <t>choux crème ou chantilly ou patissière</t>
  </si>
  <si>
    <t>80g</t>
  </si>
  <si>
    <t>éclair café-vanille-chocolat</t>
  </si>
  <si>
    <t>éclair chocolat</t>
  </si>
  <si>
    <t>40/50 gr</t>
  </si>
  <si>
    <t>carton de 48 pc</t>
  </si>
  <si>
    <t>far breton aux pruneaux</t>
  </si>
  <si>
    <t>110g</t>
  </si>
  <si>
    <t>flan part</t>
  </si>
  <si>
    <t>170g</t>
  </si>
  <si>
    <t>forêt noire</t>
  </si>
  <si>
    <t>Fraisiers</t>
  </si>
  <si>
    <t>Framboisiers</t>
  </si>
  <si>
    <t>millat</t>
  </si>
  <si>
    <t xml:space="preserve">mille feuille aux fruits </t>
  </si>
  <si>
    <t>mille feuille diplomate</t>
  </si>
  <si>
    <t>mini-patisseries lunch variées sur plateaux</t>
  </si>
  <si>
    <t>30g</t>
  </si>
  <si>
    <t>moélleux chocolat</t>
  </si>
  <si>
    <t>mousses (sans morceaux) tous parfums</t>
  </si>
  <si>
    <t>pavé mousse framboise</t>
  </si>
  <si>
    <t>55 gr</t>
  </si>
  <si>
    <t>1x32</t>
  </si>
  <si>
    <t>paris brest</t>
  </si>
  <si>
    <t>religieuses chocolat - café</t>
  </si>
  <si>
    <t>salambos parfums variés</t>
  </si>
  <si>
    <t>tartelettes aux fraises crème patissière fond sablé</t>
  </si>
  <si>
    <t>tartelettes aux fruits crème patissière fond feuilleté</t>
  </si>
  <si>
    <t>tartelettes citron</t>
  </si>
  <si>
    <t>tartelettes citron meringuée</t>
  </si>
  <si>
    <t>clafoutis cerises dénoyautées bande non découpé</t>
  </si>
  <si>
    <t>carton de 8 pc41602</t>
  </si>
  <si>
    <t>gateau basque pate sablée pur beurre</t>
  </si>
  <si>
    <t>pc</t>
  </si>
  <si>
    <t xml:space="preserve">TARTES FAMILIALES NON COUPÉES </t>
  </si>
  <si>
    <t>abricots crème patissière</t>
  </si>
  <si>
    <t>aux fraise crème patissière</t>
  </si>
  <si>
    <t>aux poires crème amande</t>
  </si>
  <si>
    <t>aux pommes avec compote</t>
  </si>
  <si>
    <t>aux pommes paysanne</t>
  </si>
  <si>
    <t>citron meringuée</t>
  </si>
  <si>
    <t>tutti frutti crème patissière</t>
  </si>
  <si>
    <t>Complément décor personnalisé pour fêtes ; anniversaires …</t>
  </si>
  <si>
    <t xml:space="preserve">PATISSERIES NON COUPÉES </t>
  </si>
  <si>
    <t>poirier - fraisier - framboisier</t>
  </si>
  <si>
    <t>tiramitsu</t>
  </si>
  <si>
    <t>Produits NATURE  SUCRÉS</t>
  </si>
  <si>
    <t xml:space="preserve">fromage blanc 20% MG sucré </t>
  </si>
  <si>
    <t>100GR</t>
  </si>
  <si>
    <t>petits suisses 40 % MG sucré</t>
  </si>
  <si>
    <t>yaourt nature sucré (139mg calcium)</t>
  </si>
  <si>
    <t>yaourt nature sucré  BIO</t>
  </si>
  <si>
    <t>Produits NATURE NON SUCRÉS</t>
  </si>
  <si>
    <t xml:space="preserve">faisselle individuelle </t>
  </si>
  <si>
    <t>fromage blanc 0% MG non sucré</t>
  </si>
  <si>
    <t xml:space="preserve">fromage blanc 20% MG non sucré </t>
  </si>
  <si>
    <t>petits suisses 20% MG maxi non sucré</t>
  </si>
  <si>
    <t>yaourt nature non sucré - 181 mg de calcium</t>
  </si>
  <si>
    <t>Produits AROMATISÉS</t>
  </si>
  <si>
    <t>petits suisses 30 ou 40 % MG aromatisés</t>
  </si>
  <si>
    <t>60gr</t>
  </si>
  <si>
    <t>petits suisses au chocolat</t>
  </si>
  <si>
    <t>yaourt  au bifidus actif et au lait entier noix de coco</t>
  </si>
  <si>
    <t xml:space="preserve">yaourt  au bifidus actif et au lait entier vanille </t>
  </si>
  <si>
    <t>yaourt sucré  aromatisé BIO</t>
  </si>
  <si>
    <t>yaourt sucré aromatisé (12 parfums panachés) 125mg calcium</t>
  </si>
  <si>
    <t>Produits AVEC FRUITS</t>
  </si>
  <si>
    <t>fromage blanc 20% MG aux fruits</t>
  </si>
  <si>
    <t>fromage frais sur lit de fruit</t>
  </si>
  <si>
    <t>yaourt à l'aspartame aux fruits</t>
  </si>
  <si>
    <t>yaourt aux fruits pulpés enrichi en vitamine D - 6 parfums 5% fruits 131mg calcium</t>
  </si>
  <si>
    <t>yaourt sur lit de fraise</t>
  </si>
  <si>
    <t>140 gr</t>
  </si>
  <si>
    <t>crème anglaise vanille UHT 8% mg</t>
  </si>
  <si>
    <t>brique</t>
  </si>
  <si>
    <t>crème aux œufs à la crème fraîche</t>
  </si>
  <si>
    <t>crème brulée</t>
  </si>
  <si>
    <t>POT</t>
  </si>
  <si>
    <t>crème dessert café / caramel / chocolat / vanille</t>
  </si>
  <si>
    <t>crème renversée</t>
  </si>
  <si>
    <t>flan vanille nappé de caramel (sans gélatine) 111 mg calcium</t>
  </si>
  <si>
    <t>gâteau de semoule aux œufs frais (sans raisins) individuel</t>
  </si>
  <si>
    <t>œufs au lait (crème caramel)</t>
  </si>
  <si>
    <t>gélifié aromatisé chocolat (sans gélatine) 100mg calcium</t>
  </si>
  <si>
    <t>gélifié aromatisé vanille (sans gélatine) 100mg calcium</t>
  </si>
  <si>
    <t>liégeois café 113mg calcium</t>
  </si>
  <si>
    <t>liégeois chocolat 100mg calcium</t>
  </si>
  <si>
    <t>mousse chocolat noir - chocolat lait</t>
  </si>
  <si>
    <t>12cl</t>
  </si>
  <si>
    <t>mousse citron - café</t>
  </si>
  <si>
    <t xml:space="preserve">Type ile flottante </t>
  </si>
  <si>
    <t>FROMAGES EMBALLÉS INDIVIDUELS -</t>
  </si>
  <si>
    <t>camembert  (8 portions) 18% MG 150mg calcium</t>
  </si>
  <si>
    <t>30 gr</t>
  </si>
  <si>
    <t xml:space="preserve">cantal portion 30g </t>
  </si>
  <si>
    <t xml:space="preserve">chèvre portions boite de 8 </t>
  </si>
  <si>
    <t>22.5g</t>
  </si>
  <si>
    <t>coulommier portions</t>
  </si>
  <si>
    <t>43.75g</t>
  </si>
  <si>
    <t>edam 192mg calcium</t>
  </si>
  <si>
    <t>emmental</t>
  </si>
  <si>
    <t xml:space="preserve">emmental rapé sachet individuel </t>
  </si>
  <si>
    <t>fromage à pâte fraiche à l'ail et fines herbes au lait pasteurisé</t>
  </si>
  <si>
    <t>16 gr</t>
  </si>
  <si>
    <t>fromage à pâte persillée au lait de vache 26% MG</t>
  </si>
  <si>
    <t>fromage blanc fondu 32 % MG 150mg de calcium</t>
  </si>
  <si>
    <t>fromage fondu allégé gruyère (7.5% MG)</t>
  </si>
  <si>
    <t>16.66 g</t>
  </si>
  <si>
    <t>fromage fondu au roquefort 150mg calcium</t>
  </si>
  <si>
    <t>20 gr</t>
  </si>
  <si>
    <t>fromage frais demi-sel coupelle 17% MG150mg calcium</t>
  </si>
  <si>
    <t>25 gr</t>
  </si>
  <si>
    <t>gouda</t>
  </si>
  <si>
    <t>mimolette 207mg calcium</t>
  </si>
  <si>
    <t>PU</t>
  </si>
  <si>
    <t>mini's leardamer 28 % MG  200mg calcium</t>
  </si>
  <si>
    <t>22 gr</t>
  </si>
  <si>
    <t>morbier</t>
  </si>
  <si>
    <t>pâte fraîche foisonnée 100% lait de chèvre 150mg calcium coupelle 33% MG</t>
  </si>
  <si>
    <t xml:space="preserve">pâte fraîche foisonnée aromatisée  AFH 150mg calcium </t>
  </si>
  <si>
    <t xml:space="preserve">pâte fraîche foisonnée aromatisée poivre noix bleu 150mg calcium </t>
  </si>
  <si>
    <t>pâte molle à croute fleurie lait de vache 32 %MG  150mg calcium</t>
  </si>
  <si>
    <t>pâte pressée enrobée de cire plusieurs couleurs 24% MG</t>
  </si>
  <si>
    <t>saint agur</t>
  </si>
  <si>
    <t xml:space="preserve">spécialité fromagère fondue sous coque (25 % MG) </t>
  </si>
  <si>
    <t>tome noire</t>
  </si>
  <si>
    <t>type saint paulin 180mg calcium</t>
  </si>
  <si>
    <t>FROMAGES A LA COUPE</t>
  </si>
  <si>
    <t>brie pasteurisé non coulant</t>
  </si>
  <si>
    <t xml:space="preserve">camembert pasteurisé </t>
  </si>
  <si>
    <t>250gr</t>
  </si>
  <si>
    <t>chèvre en bûche ferme pour tranchage</t>
  </si>
  <si>
    <t xml:space="preserve">edam </t>
  </si>
  <si>
    <t>gouda fruité</t>
  </si>
  <si>
    <t>2.5 kg</t>
  </si>
  <si>
    <t>CUISINE CENTRALE DE ROCHEFORT / MER 2008</t>
  </si>
  <si>
    <t>Ventilation sur l'année</t>
  </si>
  <si>
    <t>HORS D'ŒUVRES VARIÉS</t>
  </si>
  <si>
    <t>Poids unitaire</t>
  </si>
  <si>
    <t>Unité  de facturation (à préciser)</t>
  </si>
  <si>
    <t>Valeur analysée</t>
  </si>
  <si>
    <t>Marque - Fabricant ou Origine</t>
  </si>
  <si>
    <t>Code Produit</t>
  </si>
  <si>
    <t>Fournisseur</t>
  </si>
  <si>
    <t>Conservation</t>
  </si>
  <si>
    <t>ÉTAT</t>
  </si>
  <si>
    <t>N° Fiche produit</t>
  </si>
  <si>
    <t>16 FAMILLES DE PLATS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</si>
  <si>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</si>
  <si>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</si>
  <si>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</si>
  <si>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</si>
  <si>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</si>
  <si>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</si>
  <si>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</si>
  <si>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</si>
  <si>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</si>
  <si>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</si>
  <si>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</si>
  <si>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</si>
  <si>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</si>
  <si>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</si>
  <si>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</si>
  <si>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</si>
  <si>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</si>
  <si>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</si>
  <si>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</si>
  <si>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</si>
  <si>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</si>
  <si>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</si>
  <si>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</si>
  <si>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</si>
  <si>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</si>
  <si>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</si>
  <si>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</si>
  <si>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</si>
  <si>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</si>
  <si>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</si>
  <si>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</si>
  <si>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</si>
  <si>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</si>
  <si>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</si>
  <si>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</si>
  <si>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</si>
  <si>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</si>
  <si>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</si>
  <si>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</si>
  <si>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</si>
  <si>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</si>
  <si>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</si>
  <si>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</si>
  <si>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Mat.</t>
  </si>
  <si>
    <t>Prim.</t>
  </si>
  <si>
    <t>Adul.</t>
  </si>
  <si>
    <t>Ainés</t>
  </si>
  <si>
    <t>Hop.</t>
  </si>
  <si>
    <t>Midi</t>
  </si>
  <si>
    <t>Soir</t>
  </si>
  <si>
    <t>Nombre de produits</t>
  </si>
  <si>
    <t>SALADES VERTES</t>
  </si>
  <si>
    <t>BŒUF</t>
  </si>
  <si>
    <t>Total produits</t>
  </si>
  <si>
    <t>Cuisine</t>
  </si>
  <si>
    <t>batavia coupée</t>
  </si>
  <si>
    <t>300g</t>
  </si>
  <si>
    <t>kg</t>
  </si>
  <si>
    <t>8x300g</t>
  </si>
  <si>
    <t>Frais s.vide</t>
  </si>
  <si>
    <t>CRU</t>
  </si>
  <si>
    <t xml:space="preserve">boeuf en sauté ou poélée sauce courte </t>
  </si>
  <si>
    <t>TOUS</t>
  </si>
  <si>
    <t>endive tranchée</t>
  </si>
  <si>
    <t>8x1k</t>
  </si>
  <si>
    <t>bœuf en sauté ou ragoût sauce longue</t>
  </si>
  <si>
    <t>feuille de chêne</t>
  </si>
  <si>
    <t>2x1k</t>
  </si>
  <si>
    <t>DINDE</t>
  </si>
  <si>
    <t>frisée fine</t>
  </si>
  <si>
    <t>cf3</t>
  </si>
  <si>
    <t>dinde rôtie</t>
  </si>
  <si>
    <t>iceberg lanières</t>
  </si>
  <si>
    <t>cuisine</t>
  </si>
  <si>
    <t>dinde frite</t>
  </si>
  <si>
    <t>SCOLAIRE</t>
  </si>
  <si>
    <t>laitue cœur</t>
  </si>
  <si>
    <t xml:space="preserve">dinde en sauté ou poélée sauce courte </t>
  </si>
  <si>
    <t>laitue feuille</t>
  </si>
  <si>
    <t>dinde en sauté ou ragoût sauce longue</t>
  </si>
  <si>
    <t>mâche</t>
  </si>
  <si>
    <t>mac2</t>
  </si>
  <si>
    <t>POULET</t>
  </si>
  <si>
    <t>mesclun</t>
  </si>
  <si>
    <t>poulet rôti</t>
  </si>
  <si>
    <t>salade mélangée (frisée-mâche-chiogga)</t>
  </si>
  <si>
    <t>sm5</t>
  </si>
  <si>
    <t>poulet frit</t>
  </si>
  <si>
    <t>scarole cœur</t>
  </si>
  <si>
    <t>500gr</t>
  </si>
  <si>
    <t>8x500gr</t>
  </si>
  <si>
    <t xml:space="preserve">poulet en sauté ou poélé sauce courte </t>
  </si>
  <si>
    <t>trio maraicher (batavia-frisée-lollo rouge</t>
  </si>
  <si>
    <t>CRUDITÉS</t>
  </si>
  <si>
    <t>poisson poché ou vapeur nature</t>
  </si>
  <si>
    <t xml:space="preserve">carottes entières (éboutées) </t>
  </si>
  <si>
    <t>5k</t>
  </si>
  <si>
    <t>poisson frit</t>
  </si>
  <si>
    <t>carottes râpées</t>
  </si>
  <si>
    <t>ŒUFS</t>
  </si>
  <si>
    <t>céléri rapé s/vide</t>
  </si>
  <si>
    <t xml:space="preserve">œufs durs </t>
  </si>
  <si>
    <t>céléri remoulade sauce moutardée</t>
  </si>
  <si>
    <t>2.3kg</t>
  </si>
  <si>
    <t>1x2,3k</t>
  </si>
  <si>
    <t>œufs brouillés</t>
  </si>
  <si>
    <t>champignons émincés</t>
  </si>
  <si>
    <t>che1</t>
  </si>
  <si>
    <t>omelettes</t>
  </si>
  <si>
    <t>choux blanc râpé / émincé</t>
  </si>
  <si>
    <t>FARCES SEULES</t>
  </si>
  <si>
    <t>choux rouge émincé vinaigre de cidre</t>
  </si>
  <si>
    <t>2.1kg</t>
  </si>
  <si>
    <t>1x2,1k</t>
  </si>
  <si>
    <t>andouillette</t>
  </si>
  <si>
    <t>ADULTES</t>
  </si>
  <si>
    <t>choux rouge râpé / émincé</t>
  </si>
  <si>
    <t>cre1</t>
  </si>
  <si>
    <t>boudin noir et blanc</t>
  </si>
  <si>
    <t>concombre  en cubes sans peau</t>
  </si>
  <si>
    <t>coc1</t>
  </si>
  <si>
    <t>boulettes bœuf-volaille-mouton</t>
  </si>
  <si>
    <t>concombre droits entiers épluchés éboutés diamètre maxi 6.5 cm</t>
  </si>
  <si>
    <t>coe1</t>
  </si>
  <si>
    <t>cervelas porc</t>
  </si>
  <si>
    <t>courgettes tartare au basilic</t>
  </si>
  <si>
    <t>2.5kg</t>
  </si>
  <si>
    <t>1x1,5k</t>
  </si>
  <si>
    <t>paupiettes veau-volaille-porc-bœuf-poisson</t>
  </si>
  <si>
    <t>coleslaw à l'anglaise coupe 10X10</t>
  </si>
  <si>
    <t>saucisse toulouse porc</t>
  </si>
  <si>
    <t>radis ronds équeutés (petite taille)</t>
  </si>
  <si>
    <t>k</t>
  </si>
  <si>
    <t>saucisse volaille</t>
  </si>
  <si>
    <t>tomates en cubes</t>
  </si>
  <si>
    <t>10kg</t>
  </si>
  <si>
    <t>SURGELÉ</t>
  </si>
  <si>
    <t>FARCES PLATS</t>
  </si>
  <si>
    <t>tomates tartare au basilic</t>
  </si>
  <si>
    <t>1x2,5k</t>
  </si>
  <si>
    <t>CUIDITÉS</t>
  </si>
  <si>
    <t>croque monsieur</t>
  </si>
  <si>
    <t>asperges au naturel 35/44</t>
  </si>
  <si>
    <t>Objectif : planifier dans vos menus les produits que vous avez retenu aux marchés publics</t>
  </si>
  <si>
    <t>b</t>
  </si>
  <si>
    <t>APPERTISÉ</t>
  </si>
  <si>
    <t>CUIT</t>
  </si>
  <si>
    <t>farci aux herbes -porc</t>
  </si>
  <si>
    <t>betteraves cubes</t>
  </si>
  <si>
    <t>friants et feuilletés porc-volaille-poisson ou fromage</t>
  </si>
  <si>
    <t xml:space="preserve">choux fleur brisure </t>
  </si>
  <si>
    <t>hachis parmentier</t>
  </si>
  <si>
    <t>haricots verts  extra fins COUPÉ</t>
  </si>
  <si>
    <t>hachis poisson</t>
  </si>
  <si>
    <t>haricots verts très fins</t>
  </si>
  <si>
    <t>5kg</t>
  </si>
  <si>
    <t>carton de 4x2,5kg</t>
  </si>
  <si>
    <t>lasagnes poisson</t>
  </si>
  <si>
    <t>haricots verts très fins cuits</t>
  </si>
  <si>
    <t>4x2,5kg</t>
  </si>
  <si>
    <t>lasagnes viande</t>
  </si>
  <si>
    <t>macédoine de légumes cuite</t>
  </si>
  <si>
    <t>pizzas</t>
  </si>
  <si>
    <t>macédoine extra 50% légumes verts</t>
  </si>
  <si>
    <t>B</t>
  </si>
  <si>
    <t>quiches porc-volaille - poisson -f.mer ou légumes</t>
  </si>
  <si>
    <t>maïs doux naturel</t>
  </si>
  <si>
    <t>raviolis bœuf ou volaille</t>
  </si>
  <si>
    <t>palmiers cœurs coupés petite coupe</t>
  </si>
  <si>
    <t>tomates farcies -porc ou volaille</t>
  </si>
  <si>
    <t>poireaux blanc 3 cm</t>
  </si>
  <si>
    <t xml:space="preserve"> 3/1</t>
  </si>
  <si>
    <t>c3</t>
  </si>
  <si>
    <t xml:space="preserve">PLATS COMPLETS </t>
  </si>
  <si>
    <t xml:space="preserve">FRUITS </t>
  </si>
  <si>
    <t>cassoulet</t>
  </si>
  <si>
    <t>fruit pommes cubes 10/10</t>
  </si>
  <si>
    <t>choucroute</t>
  </si>
  <si>
    <t>mandarine en segment</t>
  </si>
  <si>
    <t>5/1</t>
  </si>
  <si>
    <t>couscous</t>
  </si>
  <si>
    <t>pamplemousses en quartiers</t>
  </si>
  <si>
    <t>3/1</t>
  </si>
  <si>
    <t>pot au feu</t>
  </si>
  <si>
    <t>pomelos rouges salade fraiche sans jus ajouté</t>
  </si>
  <si>
    <t>l</t>
  </si>
  <si>
    <t>FÉCULENTS</t>
  </si>
  <si>
    <t>VEAU</t>
  </si>
  <si>
    <t>céréales gourmandes</t>
  </si>
  <si>
    <t>4.5KG</t>
  </si>
  <si>
    <t>S</t>
  </si>
  <si>
    <t>SEC</t>
  </si>
  <si>
    <t xml:space="preserve">veau en sauté ou poélé sauce courte </t>
  </si>
  <si>
    <t>FESTIF</t>
  </si>
  <si>
    <t>cœur de blé</t>
  </si>
  <si>
    <t>veau en sauté ou ragoût sauce longue</t>
  </si>
  <si>
    <t xml:space="preserve">cœur de blé </t>
  </si>
  <si>
    <t>LAPIN</t>
  </si>
  <si>
    <t xml:space="preserve">flageolets </t>
  </si>
  <si>
    <t>lapin poché</t>
  </si>
  <si>
    <t>lentilles en salade paysanne</t>
  </si>
  <si>
    <t xml:space="preserve">lapin en sauté ou poélé sauce courte </t>
  </si>
  <si>
    <t>lentilles vertes CEE 4mm variante France</t>
  </si>
  <si>
    <t>10KG</t>
  </si>
  <si>
    <t>lapin en sauté ou ragoût sauce longue</t>
  </si>
  <si>
    <t>pommes de terre  en cubes crues à cœur réfrigérées</t>
  </si>
  <si>
    <t>PINTADE</t>
  </si>
  <si>
    <t>pommes de terre  lamelles crues à cœur réfrigérées</t>
  </si>
  <si>
    <t>100 gr</t>
  </si>
  <si>
    <t>pintade rôtie</t>
  </si>
  <si>
    <t>pommes de terre  lamelles cuites à cœur pasteurisées</t>
  </si>
  <si>
    <t xml:space="preserve">pintade en sauté ou poélée sauce courte </t>
  </si>
  <si>
    <t>pommes de terre cuites nature sans conservateur cubes</t>
  </si>
  <si>
    <t>12kg</t>
  </si>
  <si>
    <t>pintade en sauté ou ragoût sauce longue</t>
  </si>
  <si>
    <t>semoule couscous moyen</t>
  </si>
  <si>
    <t>5Kg</t>
  </si>
  <si>
    <t>CANARD</t>
  </si>
  <si>
    <t>taboulé prêt à l'emploi à l'orientale</t>
  </si>
  <si>
    <t xml:space="preserve">canard en sauté ou poélé sauce courte </t>
  </si>
  <si>
    <t>taboulé nature à l'orientale semoule 28%</t>
  </si>
  <si>
    <t>3KG</t>
  </si>
  <si>
    <t>GEL MANCHE</t>
  </si>
  <si>
    <t>ŒUFS - POISSON - COQUILLAGES</t>
  </si>
  <si>
    <t>CUISINE CENTRALE DE ROCHEFORT   FESTIVAL DES MENUS  aide à la planification des plats 2008 - 2009</t>
  </si>
  <si>
    <t>ŒUFS DURS CAL.60/70 ÉCOQUILLÉS NON SAUMURÉS SOUS VIDE. INDIQUER LE NOMBRE PAR CONDITIONNEMENT ET LE PRIX A L'ŒUF</t>
  </si>
  <si>
    <t>conditionnés en alvéoles  (D.SV - 53/63 - 3 alvéoles de 4X10 œufs)</t>
  </si>
  <si>
    <t>Bien vérifier le calibre 53/63</t>
  </si>
  <si>
    <t>conditionnés en poches "vrac"  (D.Poche - 43/53 - 3 poches de 50 œufs)</t>
  </si>
  <si>
    <t>2 Aout 2012 ; ne plus en commander diam trop petit</t>
  </si>
  <si>
    <t>POISSON - COQUILLAGES</t>
  </si>
  <si>
    <t xml:space="preserve">crevettes queues décortiquées cuites </t>
  </si>
  <si>
    <t>300/500 au kg</t>
  </si>
  <si>
    <t>carton de 20sch</t>
  </si>
  <si>
    <t>crevettes roses entières cuites</t>
  </si>
  <si>
    <t>moules cuites décoquillées sans sable</t>
  </si>
  <si>
    <t>1 kg</t>
  </si>
  <si>
    <t>carton de 10sts de 1kg</t>
  </si>
  <si>
    <t>miettes de thon au naturel poches souples</t>
  </si>
  <si>
    <t>p</t>
  </si>
  <si>
    <t xml:space="preserve">thon sans adjonction de sel </t>
  </si>
  <si>
    <t xml:space="preserve">CHARCUTERIES </t>
  </si>
  <si>
    <t>cervelas tranché vinaigrette</t>
  </si>
  <si>
    <t>2,5k</t>
  </si>
  <si>
    <t>Charcuterie</t>
  </si>
  <si>
    <t xml:space="preserve">chorizo doux pur porc </t>
  </si>
  <si>
    <t>225g</t>
  </si>
  <si>
    <t>mortadelle  non tranchée qualité supérieure</t>
  </si>
  <si>
    <t>2,5kg</t>
  </si>
  <si>
    <t xml:space="preserve">pâté de campagne qualité supérieure aux oignons frais... démoulé </t>
  </si>
  <si>
    <t>1,5k</t>
  </si>
  <si>
    <t>pâté de lapin qualité supérieure démoulé maigre</t>
  </si>
  <si>
    <t>1,2kg</t>
  </si>
  <si>
    <t>rillettes pur porc type rillons charentais avec gos morceaux  pasteurisées en pain ou terrine précisez</t>
  </si>
  <si>
    <t>3k</t>
  </si>
  <si>
    <t>roulade 100% volaille qualité supérieure</t>
  </si>
  <si>
    <t>saucisson à l'ail non fumé gros marquants de viande peu de farce</t>
  </si>
  <si>
    <t>1kg</t>
  </si>
  <si>
    <t>saucisson sec pur porc qualité supérieure 70% maigre / 30% gras</t>
  </si>
  <si>
    <t>saucisson sec pur porc rosette</t>
  </si>
  <si>
    <t>2,7k</t>
  </si>
  <si>
    <t>lardons fumés découennés sans cartilage</t>
  </si>
  <si>
    <t>KG</t>
  </si>
  <si>
    <t>poitrine demi-sel cuite …et rôtie si possible</t>
  </si>
  <si>
    <t>CHARCUTERIE SANS SEL</t>
  </si>
  <si>
    <t>pâté de campagne sans sel 20% lipides maxi</t>
  </si>
  <si>
    <t>400g</t>
  </si>
  <si>
    <t>pâté de foie sans sel</t>
  </si>
  <si>
    <t>JAMBON</t>
  </si>
  <si>
    <t>ENTRÉES -  COMPOSITES</t>
  </si>
  <si>
    <t>terrine aux mousses de légumes sans morceaux</t>
  </si>
  <si>
    <t>DLG</t>
  </si>
  <si>
    <t>terrine mousse de poisson sans morceaux</t>
  </si>
  <si>
    <t>roulé de surimi saveur crabe</t>
  </si>
  <si>
    <t>K</t>
  </si>
  <si>
    <t>surimi saveur crabe miettes</t>
  </si>
  <si>
    <t>bœuf cuit emincé pour salade</t>
  </si>
  <si>
    <t>ENTRÉES CHAUDES</t>
  </si>
  <si>
    <t xml:space="preserve">ENTRÉES PRODUITS SALÉS  MULTIPORTIONS </t>
  </si>
  <si>
    <t>pizza royale en plaque gastro cuites au four à pierre</t>
  </si>
  <si>
    <t>1.5kg</t>
  </si>
  <si>
    <t>1,6kgx5</t>
  </si>
  <si>
    <t>quiche lorraine en bande sans entame</t>
  </si>
  <si>
    <t>1kgx8</t>
  </si>
  <si>
    <t>tarte aux 4 fromages en bande sans entame</t>
  </si>
  <si>
    <t>carton de 8</t>
  </si>
  <si>
    <t>tarte oignons jambon en bande sans entame</t>
  </si>
  <si>
    <t>carton de 6</t>
  </si>
  <si>
    <t>tarte tomate basilic en bande sans entame</t>
  </si>
  <si>
    <t>tarte oignon-jambon en bande sans entame</t>
  </si>
  <si>
    <t>tarte poulet printanière en bande sans entame</t>
  </si>
  <si>
    <t>saumon terrine tranchée</t>
  </si>
  <si>
    <t>45g</t>
  </si>
  <si>
    <t>carton de 3 kg</t>
  </si>
  <si>
    <t>HERBES - ÉPICES - AROMATISATION  - CONDIMENTS</t>
  </si>
  <si>
    <t>ail coupé (goût franc) emballage refermable avec Zip</t>
  </si>
  <si>
    <t>250g</t>
  </si>
  <si>
    <t>carton de 8 st</t>
  </si>
  <si>
    <t>basilic ciselé emballage refermable avec Zip</t>
  </si>
  <si>
    <t>8x250g</t>
  </si>
  <si>
    <t>ciboullette emballage refermable avec Zip</t>
  </si>
  <si>
    <t>échalote emballage refermable avec Zip</t>
  </si>
  <si>
    <t>2kg</t>
  </si>
  <si>
    <t>persil  emballage refermable avec Zip</t>
  </si>
  <si>
    <t>graines de couleurs diverses pour salades</t>
  </si>
  <si>
    <t>c10</t>
  </si>
  <si>
    <t>noix cerneaux brisés sous vide</t>
  </si>
  <si>
    <t>1KG</t>
  </si>
  <si>
    <t>pignons de pin</t>
  </si>
  <si>
    <t>pruneaux secs dénoyautés</t>
  </si>
  <si>
    <t>1 kg sachets</t>
  </si>
  <si>
    <t>s</t>
  </si>
  <si>
    <t xml:space="preserve">raisins secs </t>
  </si>
  <si>
    <t>croutons nature cubes farine pur froment sans graisse de porc</t>
  </si>
  <si>
    <t>500GR</t>
  </si>
  <si>
    <t>épices mélange Chinois pot de 260g</t>
  </si>
  <si>
    <t>pot de 260g</t>
  </si>
  <si>
    <t>légumes au vinaigre</t>
  </si>
  <si>
    <t>vinaigrettes utilisables à froid et à chaud aromatisations diverses</t>
  </si>
  <si>
    <t>flacons 1 l</t>
  </si>
  <si>
    <t>L</t>
  </si>
  <si>
    <t>sauce béarnaise coupelle</t>
  </si>
  <si>
    <t>20gr</t>
  </si>
  <si>
    <t>C</t>
  </si>
  <si>
    <t>sauce tartare salée coupelle individuelle nature huile à préciser</t>
  </si>
  <si>
    <t>20g</t>
  </si>
  <si>
    <t>Calendrier : Midi - Soir = 1 semaine</t>
  </si>
  <si>
    <t>Menu conseillé pour</t>
  </si>
  <si>
    <t>Total prévu pour l'année</t>
  </si>
  <si>
    <t>Nb services déjà faits</t>
  </si>
  <si>
    <t>Date du dernier service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</si>
  <si>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</si>
  <si>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</si>
  <si>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</si>
  <si>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</si>
  <si>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</si>
  <si>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</si>
  <si>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</si>
  <si>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</si>
  <si>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</si>
  <si>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saisissez l'année </t>
  </si>
  <si>
    <t>les compteurs lignes 3 n'aditionnent pas les convives ….mais le nombre de plats sélectionnés pour la semaine</t>
  </si>
  <si>
    <t>saisissez dans les cellules soit le nombre de convives soit un X comme vous le sentez</t>
  </si>
  <si>
    <t>boeuf rôti</t>
  </si>
  <si>
    <t>X</t>
  </si>
  <si>
    <t>boeuf poché</t>
  </si>
  <si>
    <t>dinde pochée</t>
  </si>
  <si>
    <t>poulet poché</t>
  </si>
  <si>
    <t>poulet en sauté ou ragoût sauce longue</t>
  </si>
  <si>
    <t>PORC</t>
  </si>
  <si>
    <t>porc rôti</t>
  </si>
  <si>
    <t>porc poché</t>
  </si>
  <si>
    <t xml:space="preserve">porc en sauté ou poélée sauce courte </t>
  </si>
  <si>
    <t>porc en sauté ou ragoût sauce longue</t>
  </si>
  <si>
    <t>POISSON</t>
  </si>
  <si>
    <t>poisson en sauce</t>
  </si>
  <si>
    <t>chipolatas porc</t>
  </si>
  <si>
    <t>crépinettes- porc-lapin-dinde</t>
  </si>
  <si>
    <t>franckfort porc</t>
  </si>
  <si>
    <t>menus fromager frit</t>
  </si>
  <si>
    <t>merguez mouton-bœuf</t>
  </si>
  <si>
    <t>quenelles veau-volaille-poisson</t>
  </si>
  <si>
    <t>tripes bœuf-porc</t>
  </si>
  <si>
    <t>bolognaise</t>
  </si>
  <si>
    <t>brandade poisson</t>
  </si>
  <si>
    <t>canellonis bœuf ou volaille</t>
  </si>
  <si>
    <t>capelettis</t>
  </si>
  <si>
    <t>choux farci -porc ou volaille</t>
  </si>
  <si>
    <t>cougettes farcies -porc ou volaille</t>
  </si>
  <si>
    <t>crèpes et galettes porc ou champignons</t>
  </si>
  <si>
    <t>endives jambon porc ou volaille</t>
  </si>
  <si>
    <t>tartes - tartelettes porc-volaille - f.mer-poisson ou légumes</t>
  </si>
  <si>
    <t>paëlla</t>
  </si>
  <si>
    <t>potée</t>
  </si>
  <si>
    <t>poule au pot</t>
  </si>
  <si>
    <t>MOUTON</t>
  </si>
  <si>
    <t>mouton ou agneau rôti</t>
  </si>
  <si>
    <t>mouton ou agneau poché</t>
  </si>
  <si>
    <t xml:space="preserve">mouton en sauté ou poélée sauce courte </t>
  </si>
  <si>
    <t>mouton en sauté ou ragoût sauce longue</t>
  </si>
  <si>
    <t>veau rôti</t>
  </si>
  <si>
    <t>veau poché</t>
  </si>
  <si>
    <t>canard rôti</t>
  </si>
  <si>
    <t>canard en sauté ou ragoût sauce longue</t>
  </si>
  <si>
    <t>CAILLES</t>
  </si>
  <si>
    <t>cailles rôties</t>
  </si>
  <si>
    <t xml:space="preserve">cailles en sauté ou poélé sauce courte </t>
  </si>
  <si>
    <t>CÉPHALOPODES-COQUILLAGES-CRUSTACÉS</t>
  </si>
  <si>
    <t xml:space="preserve">en sauté ou poélé sauce courte </t>
  </si>
  <si>
    <t xml:space="preserve"> en sauté ou ragoût sauce longue</t>
  </si>
  <si>
    <t>Nepas toucher à ce tableau en liaison avec tout le calendrier</t>
  </si>
  <si>
    <t>Jours Fériés calendrier adapté Leboucher</t>
  </si>
  <si>
    <t>Jour de l'An</t>
  </si>
  <si>
    <t>Vendredi Saint</t>
  </si>
  <si>
    <t>Pâques</t>
  </si>
  <si>
    <t>Ne pas toucher à Pâques qui commande tout le calendrier..le dimanche sera coloré comme férié ; ce n'est pas grave</t>
  </si>
  <si>
    <t>Lundi de Pâques</t>
  </si>
  <si>
    <t>Fête du travail</t>
  </si>
  <si>
    <t>Victoire 45</t>
  </si>
  <si>
    <t>M</t>
  </si>
  <si>
    <t>Ascension</t>
  </si>
  <si>
    <t>Pentecôte</t>
  </si>
  <si>
    <t>Me</t>
  </si>
  <si>
    <t>Lundi de Pentecôte</t>
  </si>
  <si>
    <t>J</t>
  </si>
  <si>
    <t>Fête Nationale</t>
  </si>
  <si>
    <t>V</t>
  </si>
  <si>
    <t>Assomption</t>
  </si>
  <si>
    <t>Toussaint</t>
  </si>
  <si>
    <t>D</t>
  </si>
  <si>
    <t>Armistice 18</t>
  </si>
  <si>
    <t>Noël</t>
  </si>
  <si>
    <t>Saint Etienne</t>
  </si>
  <si>
    <t>Jours Fériés calendrier d'origine</t>
  </si>
  <si>
    <t>Calendrier perpétuel</t>
  </si>
  <si>
    <t>Bonjour ASL,</t>
  </si>
  <si>
    <t>http://forum.excel-pratique.com/</t>
  </si>
  <si>
    <t>Moi aussi j'ai bien apprécié ton calendrier. Aussi léger qu'efficace !</t>
  </si>
  <si>
    <t>Je me suis permis de rajouter la colorisation des jours fériés. La version modifiée est disponible à l'adresse</t>
  </si>
  <si>
    <t>http://www.excel-pratique.com/~files/doc2/aDnHLCalendrier.xls</t>
  </si>
  <si>
    <t xml:space="preserve">Vous pouvez personnaliser vos documents en choisissant une police de caractère proposée - </t>
  </si>
  <si>
    <t>POLICE DE CARACTÈRES  :Corbel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</si>
  <si>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</si>
  <si>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</si>
  <si>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</si>
  <si>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</si>
  <si>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</si>
  <si>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</si>
  <si>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</si>
  <si>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</si>
  <si>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</si>
  <si>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:Arial Greek 10</t>
  </si>
  <si>
    <t>POLICE DE CARACTÈRES  :Verdana Ref taille 10</t>
  </si>
  <si>
    <t>Madame - Monsieur</t>
  </si>
  <si>
    <t>Une année est composée de quatre saisons de 13 semaines</t>
  </si>
  <si>
    <t>Onglet : CYCLES TRIMESTRIELS</t>
  </si>
  <si>
    <t>https://www.facebook.com/leboucher.joel</t>
  </si>
  <si>
    <t xml:space="preserve">U.P.R.T. - Union des Professionnels de la Restauration Territoriale   </t>
  </si>
  <si>
    <r>
      <t xml:space="preserve">HIVER </t>
    </r>
    <r>
      <rPr>
        <b/>
        <sz val="24"/>
        <rFont val="Calibri"/>
        <family val="2"/>
        <scheme val="minor"/>
      </rPr>
      <t xml:space="preserve"> 13 semaines  Cuisine revigorante, plats consistants et compotés</t>
    </r>
  </si>
  <si>
    <r>
      <t xml:space="preserve">PRINTEMPS </t>
    </r>
    <r>
      <rPr>
        <b/>
        <sz val="24"/>
        <rFont val="Calibri"/>
        <family val="2"/>
        <scheme val="minor"/>
      </rPr>
      <t xml:space="preserve"> 13 semaines  Cuisine nouvelle; plats allégés et plein de fraîcheur</t>
    </r>
  </si>
  <si>
    <r>
      <t>ÉTÉ</t>
    </r>
    <r>
      <rPr>
        <b/>
        <sz val="24"/>
        <rFont val="Calibri"/>
        <family val="2"/>
        <scheme val="minor"/>
      </rPr>
      <t xml:space="preserve">  13 semaines  Cuisine légère et rafraichissante, salades et grillades</t>
    </r>
  </si>
  <si>
    <r>
      <t xml:space="preserve">AUTOMNE </t>
    </r>
    <r>
      <rPr>
        <b/>
        <sz val="24"/>
        <rFont val="Calibri"/>
        <family val="2"/>
        <scheme val="minor"/>
      </rPr>
      <t xml:space="preserve"> 13 semaines  Cuisine mitonnée, plats solides et chaleureux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</si>
</sst>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dddd\ m\ mmm\ yyyy\ "/>
    <numFmt numFmtId="165" formatCode="mmmm\-yyyy"/>
    <numFmt numFmtId="166" formatCode="0.0%"/>
    <numFmt numFmtId="167" formatCode="0&quot; Préparations possibles&quot;"/>
    <numFmt numFmtId="168" formatCode="&quot;N° &quot;0"/>
    <numFmt numFmtId="169" formatCode="#,##0.000\ &quot;€&quot;"/>
    <numFmt numFmtId="170" formatCode="[&gt;=3000000000000]#&quot; &quot;##&quot; &quot;##&quot; &quot;##&quot; &quot;###&quot; &quot;###&quot; | &quot;##;#&quot; &quot;##&quot; &quot;##&quot; &quot;##&quot; &quot;###&quot; &quot;###"/>
    <numFmt numFmtId="171" formatCode="dddd\ d\ mmmm\ yyyy\ h&quot;H&quot;m"/>
    <numFmt numFmtId="172" formatCode="#,##0.000"/>
    <numFmt numFmtId="173" formatCode="dd\ mmm"/>
    <numFmt numFmtId="174" formatCode="0&quot; Produits&quot;"/>
    <numFmt numFmtId="175" formatCode="[$-40C]d\-mmm;@"/>
    <numFmt numFmtId="176" formatCode="0.0"/>
  </numFmts>
  <fonts count="28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sz val="10"/>
      <name val="MS Sans Serif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2"/>
      <color indexed="17"/>
      <name val="Arial"/>
      <family val="2"/>
    </font>
    <font>
      <sz val="12"/>
      <color indexed="53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22"/>
      <name val="Arial"/>
      <family val="2"/>
    </font>
    <font>
      <b/>
      <sz val="12"/>
      <color indexed="10"/>
      <name val="MS Sans Serif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9"/>
      <color indexed="9"/>
      <name val="Arial"/>
      <family val="2"/>
    </font>
    <font>
      <sz val="10"/>
      <color indexed="12"/>
      <name val="Arial"/>
      <family val="2"/>
    </font>
    <font>
      <b/>
      <sz val="12"/>
      <color indexed="16"/>
      <name val="Tahoma"/>
      <family val="2"/>
    </font>
    <font>
      <b/>
      <sz val="12"/>
      <color indexed="10"/>
      <name val="Tahom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1"/>
      <color indexed="17"/>
      <name val="Verdana"/>
      <family val="2"/>
    </font>
    <font>
      <sz val="10"/>
      <name val="Corbel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sz val="10"/>
      <name val="Arial Greek"/>
      <family val="2"/>
      <charset val="161"/>
    </font>
    <font>
      <b/>
      <sz val="10"/>
      <color indexed="17"/>
      <name val="Verdana"/>
      <family val="2"/>
    </font>
    <font>
      <sz val="12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 Narrow"/>
      <family val="2"/>
    </font>
    <font>
      <b/>
      <sz val="12"/>
      <color indexed="48"/>
      <name val="Verdana"/>
      <family val="2"/>
    </font>
    <font>
      <sz val="12"/>
      <color indexed="48"/>
      <name val="Verdana"/>
      <family val="2"/>
    </font>
    <font>
      <sz val="12"/>
      <color indexed="48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 Narrow"/>
      <family val="2"/>
    </font>
    <font>
      <b/>
      <sz val="12"/>
      <name val="Arial Narrow"/>
      <family val="2"/>
    </font>
    <font>
      <b/>
      <sz val="10"/>
      <color indexed="63"/>
      <name val="Arial"/>
      <family val="2"/>
    </font>
    <font>
      <sz val="10"/>
      <color indexed="12"/>
      <name val="MS Sans Serif"/>
      <family val="2"/>
    </font>
    <font>
      <i/>
      <sz val="12"/>
      <color indexed="10"/>
      <name val="Arial"/>
      <family val="2"/>
    </font>
    <font>
      <sz val="10"/>
      <name val="MS Sans Serif"/>
      <family val="2"/>
    </font>
    <font>
      <sz val="10"/>
      <color indexed="53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b/>
      <sz val="8"/>
      <color indexed="10"/>
      <name val="Arial Narrow"/>
      <family val="2"/>
    </font>
    <font>
      <b/>
      <sz val="8"/>
      <color indexed="12"/>
      <name val="Arial Narrow"/>
      <family val="2"/>
    </font>
    <font>
      <sz val="10"/>
      <color indexed="9"/>
      <name val="Arial"/>
      <family val="2"/>
    </font>
    <font>
      <b/>
      <sz val="10"/>
      <color indexed="19"/>
      <name val="Arial"/>
      <family val="2"/>
    </font>
    <font>
      <sz val="10"/>
      <color indexed="10"/>
      <name val="MS Sans Serif"/>
      <family val="2"/>
    </font>
    <font>
      <b/>
      <sz val="10"/>
      <name val="Verdana"/>
      <family val="2"/>
    </font>
    <font>
      <b/>
      <sz val="12"/>
      <color indexed="9"/>
      <name val="Verdana"/>
      <family val="2"/>
    </font>
    <font>
      <sz val="10"/>
      <color indexed="9"/>
      <name val="Verdana Ref"/>
      <family val="2"/>
    </font>
    <font>
      <b/>
      <sz val="10"/>
      <color indexed="9"/>
      <name val="Verdana"/>
      <family val="2"/>
    </font>
    <font>
      <sz val="10"/>
      <name val="Times New Roman"/>
      <family val="1"/>
    </font>
    <font>
      <b/>
      <sz val="18"/>
      <color indexed="53"/>
      <name val="Tahoma"/>
      <family val="2"/>
    </font>
    <font>
      <i/>
      <sz val="12"/>
      <name val="Arial"/>
      <family val="2"/>
    </font>
    <font>
      <sz val="12"/>
      <name val="MS Sans Serif"/>
      <family val="2"/>
    </font>
    <font>
      <i/>
      <sz val="12"/>
      <name val="MS Sans Serif"/>
      <family val="2"/>
    </font>
    <font>
      <b/>
      <sz val="12"/>
      <name val="MS Sans Serif"/>
      <family val="2"/>
    </font>
    <font>
      <b/>
      <sz val="12"/>
      <color indexed="17"/>
      <name val="Arial"/>
      <family val="2"/>
    </font>
    <font>
      <b/>
      <sz val="12"/>
      <color indexed="53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b/>
      <sz val="18"/>
      <color indexed="17"/>
      <name val="Arial"/>
      <family val="2"/>
    </font>
    <font>
      <i/>
      <sz val="12"/>
      <color indexed="12"/>
      <name val="Verdana"/>
      <family val="2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24"/>
      <name val="Calibri"/>
      <family val="2"/>
      <scheme val="minor"/>
    </font>
    <font>
      <sz val="8"/>
      <name val="Calibri"/>
      <family val="2"/>
      <scheme val="minor"/>
    </font>
    <font>
      <b/>
      <sz val="28"/>
      <color indexed="9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30"/>
      <color indexed="9"/>
      <name val="Calibri"/>
      <family val="2"/>
      <scheme val="minor"/>
    </font>
    <font>
      <b/>
      <sz val="36"/>
      <name val="Calibri"/>
      <family val="2"/>
      <scheme val="minor"/>
    </font>
    <font>
      <b/>
      <sz val="24"/>
      <name val="Calibri"/>
      <family val="2"/>
      <scheme val="minor"/>
    </font>
    <font>
      <sz val="4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indexed="48"/>
      <name val="Calibri"/>
      <family val="2"/>
      <scheme val="minor"/>
    </font>
    <font>
      <b/>
      <sz val="20"/>
      <color indexed="17"/>
      <name val="Calibri"/>
      <family val="2"/>
      <scheme val="minor"/>
    </font>
    <font>
      <b/>
      <sz val="20"/>
      <color indexed="60"/>
      <name val="Calibri"/>
      <family val="2"/>
      <scheme val="minor"/>
    </font>
    <font>
      <b/>
      <sz val="20"/>
      <color indexed="53"/>
      <name val="Calibri"/>
      <family val="2"/>
      <scheme val="minor"/>
    </font>
    <font>
      <b/>
      <sz val="26"/>
      <color indexed="1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24"/>
      <color indexed="48"/>
      <name val="Calibri"/>
      <family val="2"/>
      <scheme val="minor"/>
    </font>
    <font>
      <sz val="24"/>
      <color indexed="48"/>
      <name val="Calibri"/>
      <family val="2"/>
      <scheme val="minor"/>
    </font>
    <font>
      <b/>
      <sz val="24"/>
      <color indexed="17"/>
      <name val="Calibri"/>
      <family val="2"/>
      <scheme val="minor"/>
    </font>
    <font>
      <sz val="24"/>
      <color indexed="17"/>
      <name val="Calibri"/>
      <family val="2"/>
      <scheme val="minor"/>
    </font>
    <font>
      <b/>
      <sz val="24"/>
      <color indexed="60"/>
      <name val="Calibri"/>
      <family val="2"/>
      <scheme val="minor"/>
    </font>
    <font>
      <sz val="24"/>
      <color indexed="60"/>
      <name val="Calibri"/>
      <family val="2"/>
      <scheme val="minor"/>
    </font>
    <font>
      <b/>
      <sz val="24"/>
      <color indexed="53"/>
      <name val="Calibri"/>
      <family val="2"/>
      <scheme val="minor"/>
    </font>
    <font>
      <sz val="24"/>
      <color indexed="53"/>
      <name val="Calibri"/>
      <family val="2"/>
      <scheme val="minor"/>
    </font>
    <font>
      <i/>
      <sz val="12"/>
      <color indexed="10"/>
      <name val="Calibri"/>
      <family val="2"/>
      <scheme val="minor"/>
    </font>
    <font>
      <b/>
      <sz val="26"/>
      <color indexed="9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b/>
      <u/>
      <sz val="20"/>
      <color indexed="17"/>
      <name val="Calibri"/>
      <family val="2"/>
      <scheme val="minor"/>
    </font>
    <font>
      <b/>
      <u/>
      <sz val="20"/>
      <color indexed="60"/>
      <name val="Calibri"/>
      <family val="2"/>
      <scheme val="minor"/>
    </font>
    <font>
      <b/>
      <u/>
      <sz val="20"/>
      <color indexed="53"/>
      <name val="Calibri"/>
      <family val="2"/>
      <scheme val="minor"/>
    </font>
    <font>
      <b/>
      <sz val="26"/>
      <name val="Calibri"/>
      <family val="2"/>
      <scheme val="minor"/>
    </font>
    <font>
      <sz val="12"/>
      <color indexed="17"/>
      <name val="Calibri"/>
      <family val="2"/>
      <scheme val="minor"/>
    </font>
    <font>
      <sz val="12"/>
      <color indexed="53"/>
      <name val="Calibri"/>
      <family val="2"/>
      <scheme val="minor"/>
    </font>
    <font>
      <sz val="22"/>
      <color indexed="48"/>
      <name val="Calibri"/>
      <family val="2"/>
      <scheme val="minor"/>
    </font>
    <font>
      <sz val="22"/>
      <color indexed="17"/>
      <name val="Calibri"/>
      <family val="2"/>
      <scheme val="minor"/>
    </font>
    <font>
      <sz val="22"/>
      <color indexed="60"/>
      <name val="Calibri"/>
      <family val="2"/>
      <scheme val="minor"/>
    </font>
    <font>
      <sz val="22"/>
      <color indexed="53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indexed="60"/>
      <name val="Calibri"/>
      <family val="2"/>
      <scheme val="minor"/>
    </font>
    <font>
      <b/>
      <sz val="18"/>
      <color indexed="53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20"/>
      <color indexed="10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20"/>
      <color indexed="12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14"/>
      <color indexed="60"/>
      <name val="Calibri"/>
      <family val="2"/>
      <scheme val="minor"/>
    </font>
    <font>
      <b/>
      <sz val="14"/>
      <color indexed="53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indexed="48"/>
      <name val="Calibri"/>
      <family val="2"/>
      <scheme val="minor"/>
    </font>
    <font>
      <sz val="14"/>
      <color indexed="9"/>
      <name val="Calibri"/>
      <family val="2"/>
      <scheme val="minor"/>
    </font>
    <font>
      <sz val="12"/>
      <color indexed="22"/>
      <name val="Calibri"/>
      <family val="2"/>
      <scheme val="minor"/>
    </font>
    <font>
      <b/>
      <sz val="22"/>
      <color indexed="6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22"/>
      <color indexed="19"/>
      <name val="Calibri"/>
      <family val="2"/>
      <scheme val="minor"/>
    </font>
    <font>
      <b/>
      <sz val="20"/>
      <color indexed="19"/>
      <name val="Calibri"/>
      <family val="2"/>
      <scheme val="minor"/>
    </font>
    <font>
      <b/>
      <sz val="14"/>
      <color indexed="19"/>
      <name val="Calibri"/>
      <family val="2"/>
      <scheme val="minor"/>
    </font>
    <font>
      <b/>
      <sz val="16"/>
      <color indexed="19"/>
      <name val="Calibri"/>
      <family val="2"/>
      <scheme val="minor"/>
    </font>
    <font>
      <sz val="7"/>
      <color indexed="22"/>
      <name val="Calibri"/>
      <family val="2"/>
      <scheme val="minor"/>
    </font>
    <font>
      <sz val="32"/>
      <name val="Calibri"/>
      <family val="2"/>
      <scheme val="minor"/>
    </font>
    <font>
      <sz val="20"/>
      <color indexed="12"/>
      <name val="Calibri"/>
      <family val="2"/>
      <scheme val="minor"/>
    </font>
    <font>
      <b/>
      <sz val="26"/>
      <color indexed="12"/>
      <name val="Calibri"/>
      <family val="2"/>
      <scheme val="minor"/>
    </font>
    <font>
      <sz val="22"/>
      <color indexed="12"/>
      <name val="Calibri"/>
      <family val="2"/>
      <scheme val="minor"/>
    </font>
    <font>
      <sz val="22"/>
      <name val="Calibri"/>
      <family val="2"/>
      <scheme val="minor"/>
    </font>
    <font>
      <b/>
      <sz val="30"/>
      <name val="Calibri"/>
      <family val="2"/>
      <scheme val="minor"/>
    </font>
    <font>
      <b/>
      <sz val="28"/>
      <color indexed="12"/>
      <name val="Calibri"/>
      <family val="2"/>
      <scheme val="minor"/>
    </font>
    <font>
      <b/>
      <sz val="48"/>
      <color indexed="12"/>
      <name val="Calibri"/>
      <family val="2"/>
      <scheme val="minor"/>
    </font>
    <font>
      <sz val="26"/>
      <color indexed="17"/>
      <name val="Calibri"/>
      <family val="2"/>
      <scheme val="minor"/>
    </font>
    <font>
      <sz val="26"/>
      <color indexed="53"/>
      <name val="Calibri"/>
      <family val="2"/>
      <scheme val="minor"/>
    </font>
    <font>
      <sz val="26"/>
      <color indexed="12"/>
      <name val="Calibri"/>
      <family val="2"/>
      <scheme val="minor"/>
    </font>
    <font>
      <b/>
      <sz val="16"/>
      <color indexed="17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i/>
      <sz val="18"/>
      <color indexed="10"/>
      <name val="Calibri"/>
      <family val="2"/>
      <scheme val="minor"/>
    </font>
    <font>
      <sz val="13.5"/>
      <color indexed="10"/>
      <name val="Calibri"/>
      <family val="2"/>
      <scheme val="minor"/>
    </font>
    <font>
      <b/>
      <sz val="30"/>
      <color indexed="63"/>
      <name val="Calibri"/>
      <family val="2"/>
      <scheme val="minor"/>
    </font>
    <font>
      <sz val="24"/>
      <color indexed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indexed="9"/>
      <name val="Calibri"/>
      <family val="2"/>
      <scheme val="minor"/>
    </font>
    <font>
      <u/>
      <sz val="20"/>
      <color indexed="12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32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b/>
      <sz val="7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40"/>
      <color indexed="10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12"/>
      <name val="Calibri"/>
      <family val="2"/>
      <scheme val="minor"/>
    </font>
    <font>
      <b/>
      <sz val="24"/>
      <color indexed="12"/>
      <name val="Calibri"/>
      <family val="2"/>
      <scheme val="minor"/>
    </font>
    <font>
      <sz val="26"/>
      <name val="Calibri"/>
      <family val="2"/>
      <scheme val="minor"/>
    </font>
    <font>
      <b/>
      <sz val="48"/>
      <name val="Calibri"/>
      <family val="2"/>
      <scheme val="minor"/>
    </font>
    <font>
      <b/>
      <sz val="65"/>
      <color indexed="12"/>
      <name val="Calibri"/>
      <family val="2"/>
      <scheme val="minor"/>
    </font>
    <font>
      <b/>
      <sz val="50"/>
      <color indexed="12"/>
      <name val="Calibri"/>
      <family val="2"/>
      <scheme val="minor"/>
    </font>
    <font>
      <b/>
      <sz val="72"/>
      <color indexed="12"/>
      <name val="Calibri"/>
      <family val="2"/>
      <scheme val="minor"/>
    </font>
    <font>
      <sz val="36"/>
      <name val="Calibri"/>
      <family val="2"/>
      <scheme val="minor"/>
    </font>
    <font>
      <i/>
      <sz val="28"/>
      <name val="Calibri"/>
      <family val="2"/>
      <scheme val="minor"/>
    </font>
    <font>
      <i/>
      <sz val="10"/>
      <name val="Calibri"/>
      <family val="2"/>
      <scheme val="minor"/>
    </font>
    <font>
      <i/>
      <sz val="26"/>
      <name val="Calibri"/>
      <family val="2"/>
      <scheme val="minor"/>
    </font>
    <font>
      <sz val="34"/>
      <name val="Calibri"/>
      <family val="2"/>
      <scheme val="minor"/>
    </font>
    <font>
      <i/>
      <sz val="26"/>
      <color indexed="10"/>
      <name val="Calibri"/>
      <family val="2"/>
      <scheme val="minor"/>
    </font>
    <font>
      <sz val="28"/>
      <color indexed="17"/>
      <name val="Calibri"/>
      <family val="2"/>
      <scheme val="minor"/>
    </font>
    <font>
      <sz val="28"/>
      <color indexed="53"/>
      <name val="Calibri"/>
      <family val="2"/>
      <scheme val="minor"/>
    </font>
    <font>
      <sz val="28"/>
      <color indexed="12"/>
      <name val="Calibri"/>
      <family val="2"/>
      <scheme val="minor"/>
    </font>
    <font>
      <b/>
      <sz val="60"/>
      <name val="Calibri"/>
      <family val="2"/>
      <scheme val="minor"/>
    </font>
    <font>
      <sz val="60"/>
      <name val="Calibri"/>
      <family val="2"/>
      <scheme val="minor"/>
    </font>
    <font>
      <i/>
      <sz val="60"/>
      <name val="Calibri"/>
      <family val="2"/>
      <scheme val="minor"/>
    </font>
    <font>
      <i/>
      <sz val="60"/>
      <color indexed="10"/>
      <name val="Calibri"/>
      <family val="2"/>
      <scheme val="minor"/>
    </font>
    <font>
      <b/>
      <sz val="36"/>
      <color indexed="17"/>
      <name val="Calibri"/>
      <family val="2"/>
      <scheme val="minor"/>
    </font>
    <font>
      <b/>
      <sz val="34"/>
      <name val="Calibri"/>
      <family val="2"/>
      <scheme val="minor"/>
    </font>
    <font>
      <i/>
      <sz val="34"/>
      <name val="Calibri"/>
      <family val="2"/>
      <scheme val="minor"/>
    </font>
    <font>
      <b/>
      <sz val="34"/>
      <color indexed="10"/>
      <name val="Calibri"/>
      <family val="2"/>
      <scheme val="minor"/>
    </font>
    <font>
      <b/>
      <i/>
      <sz val="36"/>
      <name val="Calibri"/>
      <family val="2"/>
      <scheme val="minor"/>
    </font>
    <font>
      <b/>
      <i/>
      <sz val="26"/>
      <name val="Calibri"/>
      <family val="2"/>
      <scheme val="minor"/>
    </font>
    <font>
      <b/>
      <sz val="30"/>
      <color indexed="17"/>
      <name val="Calibri"/>
      <family val="2"/>
      <scheme val="minor"/>
    </font>
    <font>
      <b/>
      <sz val="30"/>
      <color indexed="53"/>
      <name val="Calibri"/>
      <family val="2"/>
      <scheme val="minor"/>
    </font>
    <font>
      <b/>
      <sz val="30"/>
      <color indexed="12"/>
      <name val="Calibri"/>
      <family val="2"/>
      <scheme val="minor"/>
    </font>
    <font>
      <sz val="32"/>
      <color indexed="53"/>
      <name val="Calibri"/>
      <family val="2"/>
      <scheme val="minor"/>
    </font>
    <font>
      <b/>
      <sz val="28"/>
      <color indexed="53"/>
      <name val="Calibri"/>
      <family val="2"/>
      <scheme val="minor"/>
    </font>
    <font>
      <sz val="34"/>
      <color indexed="53"/>
      <name val="Calibri"/>
      <family val="2"/>
      <scheme val="minor"/>
    </font>
    <font>
      <i/>
      <sz val="36"/>
      <name val="Calibri"/>
      <family val="2"/>
      <scheme val="minor"/>
    </font>
    <font>
      <sz val="32"/>
      <color indexed="17"/>
      <name val="Calibri"/>
      <family val="2"/>
      <scheme val="minor"/>
    </font>
    <font>
      <b/>
      <sz val="28"/>
      <color indexed="17"/>
      <name val="Calibri"/>
      <family val="2"/>
      <scheme val="minor"/>
    </font>
    <font>
      <sz val="34"/>
      <color indexed="21"/>
      <name val="Calibri"/>
      <family val="2"/>
      <scheme val="minor"/>
    </font>
    <font>
      <b/>
      <sz val="36"/>
      <color indexed="53"/>
      <name val="Calibri"/>
      <family val="2"/>
      <scheme val="minor"/>
    </font>
    <font>
      <b/>
      <sz val="36"/>
      <color indexed="12"/>
      <name val="Calibri"/>
      <family val="2"/>
      <scheme val="minor"/>
    </font>
    <font>
      <b/>
      <i/>
      <sz val="24"/>
      <name val="Calibri"/>
      <family val="2"/>
      <scheme val="minor"/>
    </font>
    <font>
      <sz val="30"/>
      <name val="Calibri"/>
      <family val="2"/>
      <scheme val="minor"/>
    </font>
    <font>
      <b/>
      <sz val="34"/>
      <color indexed="17"/>
      <name val="Calibri"/>
      <family val="2"/>
      <scheme val="minor"/>
    </font>
    <font>
      <b/>
      <sz val="34"/>
      <color indexed="53"/>
      <name val="Calibri"/>
      <family val="2"/>
      <scheme val="minor"/>
    </font>
    <font>
      <b/>
      <sz val="34"/>
      <color indexed="12"/>
      <name val="Calibri"/>
      <family val="2"/>
      <scheme val="minor"/>
    </font>
    <font>
      <sz val="28"/>
      <color indexed="46"/>
      <name val="Calibri"/>
      <family val="2"/>
      <scheme val="minor"/>
    </font>
    <font>
      <b/>
      <sz val="32"/>
      <color indexed="10"/>
      <name val="Calibri"/>
      <family val="2"/>
      <scheme val="minor"/>
    </font>
    <font>
      <b/>
      <sz val="36"/>
      <color indexed="10"/>
      <name val="Calibri"/>
      <family val="2"/>
      <scheme val="minor"/>
    </font>
    <font>
      <sz val="30"/>
      <color indexed="9"/>
      <name val="Calibri"/>
      <family val="2"/>
      <scheme val="minor"/>
    </font>
    <font>
      <i/>
      <sz val="1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50"/>
      <color indexed="17"/>
      <name val="Calibri"/>
      <family val="2"/>
      <scheme val="minor"/>
    </font>
    <font>
      <b/>
      <sz val="48"/>
      <color indexed="17"/>
      <name val="Calibri"/>
      <family val="2"/>
      <scheme val="minor"/>
    </font>
    <font>
      <b/>
      <sz val="55"/>
      <color indexed="17"/>
      <name val="Calibri"/>
      <family val="2"/>
      <scheme val="minor"/>
    </font>
    <font>
      <sz val="26"/>
      <color indexed="22"/>
      <name val="Calibri"/>
      <family val="2"/>
      <scheme val="minor"/>
    </font>
    <font>
      <sz val="26"/>
      <color indexed="10"/>
      <name val="Calibri"/>
      <family val="2"/>
      <scheme val="minor"/>
    </font>
    <font>
      <sz val="34"/>
      <color indexed="12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34"/>
      <color indexed="17"/>
      <name val="Calibri"/>
      <family val="2"/>
      <scheme val="minor"/>
    </font>
    <font>
      <b/>
      <sz val="50"/>
      <name val="Calibri"/>
      <family val="2"/>
      <scheme val="minor"/>
    </font>
    <font>
      <b/>
      <sz val="50"/>
      <color indexed="16"/>
      <name val="Calibri"/>
      <family val="2"/>
      <scheme val="minor"/>
    </font>
    <font>
      <b/>
      <sz val="48"/>
      <color indexed="16"/>
      <name val="Calibri"/>
      <family val="2"/>
      <scheme val="minor"/>
    </font>
    <font>
      <b/>
      <sz val="55"/>
      <color indexed="16"/>
      <name val="Calibri"/>
      <family val="2"/>
      <scheme val="minor"/>
    </font>
    <font>
      <b/>
      <sz val="50"/>
      <color indexed="14"/>
      <name val="Calibri"/>
      <family val="2"/>
      <scheme val="minor"/>
    </font>
    <font>
      <b/>
      <sz val="48"/>
      <color indexed="14"/>
      <name val="Calibri"/>
      <family val="2"/>
      <scheme val="minor"/>
    </font>
    <font>
      <b/>
      <sz val="55"/>
      <color indexed="14"/>
      <name val="Calibri"/>
      <family val="2"/>
      <scheme val="minor"/>
    </font>
    <font>
      <b/>
      <sz val="55"/>
      <color indexed="12"/>
      <name val="Calibri"/>
      <family val="2"/>
      <scheme val="minor"/>
    </font>
    <font>
      <b/>
      <sz val="55"/>
      <name val="Calibri"/>
      <family val="2"/>
      <scheme val="minor"/>
    </font>
    <font>
      <b/>
      <sz val="40"/>
      <name val="Calibri"/>
      <family val="2"/>
      <scheme val="minor"/>
    </font>
    <font>
      <b/>
      <sz val="26"/>
      <color indexed="17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indexed="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/>
    <xf numFmtId="0" fontId="1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" fillId="0" borderId="0"/>
    <xf numFmtId="0" fontId="34" fillId="0" borderId="0"/>
    <xf numFmtId="0" fontId="2" fillId="0" borderId="0"/>
    <xf numFmtId="0" fontId="87" fillId="0" borderId="0"/>
    <xf numFmtId="0" fontId="13" fillId="4" borderId="0" applyNumberFormat="0" applyBorder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</cellStyleXfs>
  <cellXfs count="1454">
    <xf numFmtId="0" fontId="0" fillId="0" borderId="0" xfId="0"/>
    <xf numFmtId="0" fontId="22" fillId="0" borderId="0" xfId="0" applyFont="1" applyProtection="1">
      <protection locked="0"/>
    </xf>
    <xf numFmtId="0" fontId="22" fillId="0" borderId="0" xfId="0" applyFont="1" applyFill="1" applyBorder="1" applyProtection="1">
      <protection locked="0"/>
    </xf>
    <xf numFmtId="0" fontId="25" fillId="24" borderId="9" xfId="40" applyNumberFormat="1" applyFont="1" applyFill="1" applyBorder="1" applyAlignment="1" applyProtection="1">
      <alignment horizontal="centerContinuous" vertical="center"/>
      <protection locked="0"/>
    </xf>
    <xf numFmtId="2" fontId="25" fillId="24" borderId="10" xfId="40" applyNumberFormat="1" applyFont="1" applyFill="1" applyBorder="1" applyAlignment="1" applyProtection="1">
      <alignment horizontal="centerContinuous" vertical="center"/>
      <protection locked="0"/>
    </xf>
    <xf numFmtId="0" fontId="27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28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0" applyNumberFormat="1" applyFont="1" applyFill="1" applyBorder="1" applyAlignment="1" applyProtection="1">
      <alignment horizontal="centerContinuous" vertical="center"/>
      <protection locked="0"/>
    </xf>
    <xf numFmtId="0" fontId="29" fillId="24" borderId="15" xfId="40" applyNumberFormat="1" applyFont="1" applyFill="1" applyBorder="1" applyAlignment="1" applyProtection="1">
      <alignment horizontal="centerContinuous" vertical="center"/>
      <protection locked="0"/>
    </xf>
    <xf numFmtId="0" fontId="39" fillId="0" borderId="0" xfId="0" applyFont="1" applyAlignment="1">
      <alignment vertical="center"/>
    </xf>
    <xf numFmtId="0" fontId="39" fillId="23" borderId="9" xfId="0" applyFont="1" applyFill="1" applyBorder="1" applyAlignment="1">
      <alignment vertical="center"/>
    </xf>
    <xf numFmtId="0" fontId="39" fillId="23" borderId="10" xfId="0" applyFont="1" applyFill="1" applyBorder="1" applyAlignment="1">
      <alignment vertical="center"/>
    </xf>
    <xf numFmtId="0" fontId="39" fillId="23" borderId="80" xfId="0" applyFont="1" applyFill="1" applyBorder="1" applyAlignment="1">
      <alignment vertical="center"/>
    </xf>
    <xf numFmtId="0" fontId="39" fillId="0" borderId="0" xfId="0" applyFont="1"/>
    <xf numFmtId="0" fontId="40" fillId="40" borderId="66" xfId="37" applyFont="1" applyFill="1" applyBorder="1" applyAlignment="1" applyProtection="1">
      <alignment horizontal="centerContinuous" vertical="center" wrapText="1"/>
    </xf>
    <xf numFmtId="0" fontId="41" fillId="40" borderId="26" xfId="37" applyFont="1" applyFill="1" applyBorder="1" applyAlignment="1" applyProtection="1">
      <alignment horizontal="centerContinuous" vertical="center" wrapText="1"/>
    </xf>
    <xf numFmtId="0" fontId="42" fillId="40" borderId="26" xfId="39" applyFont="1" applyFill="1" applyBorder="1" applyAlignment="1">
      <alignment horizontal="centerContinuous" vertical="center" wrapText="1"/>
    </xf>
    <xf numFmtId="0" fontId="42" fillId="40" borderId="81" xfId="39" applyFont="1" applyFill="1" applyBorder="1" applyAlignment="1">
      <alignment horizontal="centerContinuous" vertical="center" wrapText="1"/>
    </xf>
    <xf numFmtId="0" fontId="43" fillId="29" borderId="9" xfId="0" applyFont="1" applyFill="1" applyBorder="1" applyAlignment="1">
      <alignment horizontal="centerContinuous" vertical="center" wrapText="1"/>
    </xf>
    <xf numFmtId="0" fontId="42" fillId="29" borderId="0" xfId="0" applyFont="1" applyFill="1" applyBorder="1" applyAlignment="1">
      <alignment horizontal="centerContinuous" vertical="center" wrapText="1"/>
    </xf>
    <xf numFmtId="0" fontId="39" fillId="29" borderId="0" xfId="0" applyFont="1" applyFill="1" applyBorder="1" applyAlignment="1">
      <alignment horizontal="centerContinuous" vertical="center" wrapText="1"/>
    </xf>
    <xf numFmtId="0" fontId="39" fillId="29" borderId="80" xfId="0" applyFont="1" applyFill="1" applyBorder="1" applyAlignment="1">
      <alignment horizontal="centerContinuous" vertical="center" wrapText="1"/>
    </xf>
    <xf numFmtId="0" fontId="44" fillId="29" borderId="82" xfId="0" applyFont="1" applyFill="1" applyBorder="1" applyAlignment="1">
      <alignment horizontal="left" vertical="center"/>
    </xf>
    <xf numFmtId="0" fontId="45" fillId="29" borderId="0" xfId="0" applyFont="1" applyFill="1" applyBorder="1" applyAlignment="1">
      <alignment vertical="center"/>
    </xf>
    <xf numFmtId="0" fontId="46" fillId="29" borderId="0" xfId="0" applyFont="1" applyFill="1" applyBorder="1" applyAlignment="1">
      <alignment horizontal="left" vertical="center"/>
    </xf>
    <xf numFmtId="0" fontId="47" fillId="29" borderId="62" xfId="0" applyFont="1" applyFill="1" applyBorder="1" applyAlignment="1">
      <alignment horizontal="right" vertical="center"/>
    </xf>
    <xf numFmtId="0" fontId="45" fillId="0" borderId="0" xfId="0" applyFont="1"/>
    <xf numFmtId="0" fontId="48" fillId="29" borderId="82" xfId="0" applyFont="1" applyFill="1" applyBorder="1" applyAlignment="1">
      <alignment horizontal="left" vertical="center"/>
    </xf>
    <xf numFmtId="0" fontId="49" fillId="29" borderId="0" xfId="0" applyFont="1" applyFill="1" applyBorder="1" applyAlignment="1">
      <alignment horizontal="left" vertical="center"/>
    </xf>
    <xf numFmtId="0" fontId="50" fillId="29" borderId="62" xfId="0" applyFont="1" applyFill="1" applyBorder="1" applyAlignment="1">
      <alignment horizontal="right" vertical="center"/>
    </xf>
    <xf numFmtId="0" fontId="24" fillId="29" borderId="82" xfId="0" applyFont="1" applyFill="1" applyBorder="1" applyAlignment="1">
      <alignment horizontal="left" vertical="center"/>
    </xf>
    <xf numFmtId="0" fontId="51" fillId="29" borderId="0" xfId="0" applyFont="1" applyFill="1" applyBorder="1" applyAlignment="1">
      <alignment horizontal="left" vertical="center"/>
    </xf>
    <xf numFmtId="0" fontId="51" fillId="29" borderId="0" xfId="0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2" fillId="29" borderId="62" xfId="0" applyFont="1" applyFill="1" applyBorder="1" applyAlignment="1">
      <alignment horizontal="right" vertical="center"/>
    </xf>
    <xf numFmtId="0" fontId="53" fillId="29" borderId="82" xfId="0" applyFont="1" applyFill="1" applyBorder="1" applyAlignment="1">
      <alignment horizontal="left" vertical="center"/>
    </xf>
    <xf numFmtId="0" fontId="54" fillId="37" borderId="0" xfId="0" applyFont="1" applyFill="1" applyBorder="1" applyAlignment="1">
      <alignment horizontal="left" vertical="center"/>
    </xf>
    <xf numFmtId="0" fontId="54" fillId="37" borderId="0" xfId="0" applyFont="1" applyFill="1" applyBorder="1" applyAlignment="1">
      <alignment vertical="center"/>
    </xf>
    <xf numFmtId="0" fontId="54" fillId="29" borderId="0" xfId="0" applyFont="1" applyFill="1" applyBorder="1" applyAlignment="1">
      <alignment vertical="center"/>
    </xf>
    <xf numFmtId="0" fontId="45" fillId="29" borderId="62" xfId="0" applyFont="1" applyFill="1" applyBorder="1" applyAlignment="1">
      <alignment horizontal="right" vertical="center"/>
    </xf>
    <xf numFmtId="0" fontId="55" fillId="29" borderId="0" xfId="0" applyFont="1" applyFill="1" applyBorder="1"/>
    <xf numFmtId="0" fontId="39" fillId="29" borderId="0" xfId="0" applyFont="1" applyFill="1" applyBorder="1"/>
    <xf numFmtId="0" fontId="39" fillId="29" borderId="82" xfId="0" applyFont="1" applyFill="1" applyBorder="1" applyAlignment="1">
      <alignment vertical="center"/>
    </xf>
    <xf numFmtId="0" fontId="39" fillId="29" borderId="0" xfId="0" applyFont="1" applyFill="1" applyBorder="1" applyAlignment="1">
      <alignment vertical="center"/>
    </xf>
    <xf numFmtId="0" fontId="39" fillId="29" borderId="62" xfId="0" applyFont="1" applyFill="1" applyBorder="1" applyAlignment="1">
      <alignment vertical="center"/>
    </xf>
    <xf numFmtId="0" fontId="56" fillId="29" borderId="82" xfId="0" applyFont="1" applyFill="1" applyBorder="1" applyAlignment="1">
      <alignment vertical="center"/>
    </xf>
    <xf numFmtId="0" fontId="56" fillId="29" borderId="0" xfId="0" applyFont="1" applyFill="1" applyBorder="1"/>
    <xf numFmtId="0" fontId="39" fillId="23" borderId="0" xfId="0" applyFont="1" applyFill="1" applyBorder="1"/>
    <xf numFmtId="0" fontId="39" fillId="23" borderId="0" xfId="0" applyFont="1" applyFill="1" applyBorder="1" applyAlignment="1">
      <alignment vertical="center"/>
    </xf>
    <xf numFmtId="0" fontId="41" fillId="29" borderId="0" xfId="0" applyFont="1" applyFill="1" applyBorder="1" applyAlignment="1">
      <alignment horizontal="centerContinuous"/>
    </xf>
    <xf numFmtId="0" fontId="39" fillId="29" borderId="0" xfId="0" applyFont="1" applyFill="1" applyBorder="1" applyAlignment="1">
      <alignment horizontal="centerContinuous"/>
    </xf>
    <xf numFmtId="0" fontId="41" fillId="29" borderId="0" xfId="0" applyFont="1" applyFill="1" applyBorder="1" applyAlignment="1">
      <alignment horizontal="left"/>
    </xf>
    <xf numFmtId="0" fontId="63" fillId="26" borderId="32" xfId="40" applyFont="1" applyFill="1" applyBorder="1" applyAlignment="1">
      <alignment horizontal="left" vertical="center"/>
    </xf>
    <xf numFmtId="0" fontId="63" fillId="26" borderId="32" xfId="40" applyFont="1" applyFill="1" applyBorder="1" applyAlignment="1">
      <alignment horizontal="right" vertical="center"/>
    </xf>
    <xf numFmtId="1" fontId="64" fillId="29" borderId="83" xfId="0" applyNumberFormat="1" applyFont="1" applyFill="1" applyBorder="1" applyAlignment="1">
      <alignment horizontal="center" vertical="center"/>
    </xf>
    <xf numFmtId="1" fontId="64" fillId="29" borderId="19" xfId="0" applyNumberFormat="1" applyFont="1" applyFill="1" applyBorder="1" applyAlignment="1">
      <alignment horizontal="center" vertical="center"/>
    </xf>
    <xf numFmtId="1" fontId="64" fillId="29" borderId="20" xfId="0" applyNumberFormat="1" applyFont="1" applyFill="1" applyBorder="1" applyAlignment="1">
      <alignment horizontal="center" vertical="center"/>
    </xf>
    <xf numFmtId="165" fontId="65" fillId="29" borderId="84" xfId="43" applyNumberFormat="1" applyFont="1" applyFill="1" applyBorder="1" applyAlignment="1">
      <alignment horizontal="centerContinuous" vertical="center"/>
    </xf>
    <xf numFmtId="0" fontId="66" fillId="0" borderId="23" xfId="43" applyFont="1" applyBorder="1" applyAlignment="1">
      <alignment horizontal="centerContinuous" vertical="center"/>
    </xf>
    <xf numFmtId="49" fontId="68" fillId="29" borderId="85" xfId="0" applyNumberFormat="1" applyFont="1" applyFill="1" applyBorder="1" applyAlignment="1">
      <alignment horizontal="centerContinuous" vertical="center"/>
    </xf>
    <xf numFmtId="49" fontId="68" fillId="29" borderId="40" xfId="0" applyNumberFormat="1" applyFont="1" applyFill="1" applyBorder="1" applyAlignment="1">
      <alignment horizontal="centerContinuous" vertical="center"/>
    </xf>
    <xf numFmtId="49" fontId="68" fillId="29" borderId="20" xfId="0" applyNumberFormat="1" applyFont="1" applyFill="1" applyBorder="1" applyAlignment="1">
      <alignment horizontal="centerContinuous" vertical="center"/>
    </xf>
    <xf numFmtId="49" fontId="69" fillId="0" borderId="86" xfId="0" applyNumberFormat="1" applyFont="1" applyBorder="1" applyAlignment="1">
      <alignment horizontal="center" vertical="center"/>
    </xf>
    <xf numFmtId="49" fontId="69" fillId="0" borderId="47" xfId="0" applyNumberFormat="1" applyFont="1" applyBorder="1" applyAlignment="1">
      <alignment horizontal="center" vertical="center"/>
    </xf>
    <xf numFmtId="49" fontId="69" fillId="0" borderId="48" xfId="0" applyNumberFormat="1" applyFont="1" applyBorder="1" applyAlignment="1">
      <alignment horizontal="center" vertical="center"/>
    </xf>
    <xf numFmtId="0" fontId="12" fillId="29" borderId="29" xfId="39" applyFont="1" applyFill="1" applyBorder="1" applyAlignment="1">
      <alignment horizontal="left" vertical="center"/>
    </xf>
    <xf numFmtId="49" fontId="70" fillId="35" borderId="29" xfId="0" applyNumberFormat="1" applyFont="1" applyFill="1" applyBorder="1" applyAlignment="1">
      <alignment horizontal="center" vertical="center"/>
    </xf>
    <xf numFmtId="0" fontId="71" fillId="24" borderId="14" xfId="40" applyFont="1" applyFill="1" applyBorder="1" applyAlignment="1">
      <alignment horizontal="left" vertical="center"/>
    </xf>
    <xf numFmtId="49" fontId="70" fillId="29" borderId="0" xfId="0" applyNumberFormat="1" applyFont="1" applyFill="1" applyBorder="1" applyAlignment="1">
      <alignment horizontal="center" vertical="center"/>
    </xf>
    <xf numFmtId="49" fontId="62" fillId="29" borderId="24" xfId="40" applyNumberFormat="1" applyFont="1" applyFill="1" applyBorder="1" applyAlignment="1">
      <alignment horizontal="center" vertical="center" wrapText="1"/>
    </xf>
    <xf numFmtId="1" fontId="64" fillId="0" borderId="83" xfId="0" applyNumberFormat="1" applyFont="1" applyFill="1" applyBorder="1" applyAlignment="1">
      <alignment horizontal="center" vertical="center" wrapText="1"/>
    </xf>
    <xf numFmtId="1" fontId="64" fillId="0" borderId="19" xfId="0" applyNumberFormat="1" applyFont="1" applyFill="1" applyBorder="1" applyAlignment="1">
      <alignment horizontal="center" vertical="center" wrapText="1"/>
    </xf>
    <xf numFmtId="1" fontId="64" fillId="0" borderId="20" xfId="0" applyNumberFormat="1" applyFont="1" applyFill="1" applyBorder="1" applyAlignment="1">
      <alignment horizontal="center" vertical="center" wrapText="1"/>
    </xf>
    <xf numFmtId="49" fontId="62" fillId="29" borderId="87" xfId="40" applyNumberFormat="1" applyFont="1" applyFill="1" applyBorder="1" applyAlignment="1">
      <alignment horizontal="center" vertical="center" wrapText="1"/>
    </xf>
    <xf numFmtId="164" fontId="36" fillId="0" borderId="87" xfId="40" applyNumberFormat="1" applyFont="1" applyFill="1" applyBorder="1" applyAlignment="1">
      <alignment horizontal="centerContinuous" vertical="center"/>
    </xf>
    <xf numFmtId="0" fontId="55" fillId="0" borderId="0" xfId="0" applyFont="1" applyBorder="1"/>
    <xf numFmtId="0" fontId="39" fillId="29" borderId="82" xfId="0" applyFont="1" applyFill="1" applyBorder="1"/>
    <xf numFmtId="0" fontId="39" fillId="29" borderId="62" xfId="0" applyFont="1" applyFill="1" applyBorder="1"/>
    <xf numFmtId="0" fontId="0" fillId="29" borderId="0" xfId="0" applyFill="1" applyBorder="1" applyAlignment="1">
      <alignment horizontal="left" vertical="center"/>
    </xf>
    <xf numFmtId="0" fontId="39" fillId="29" borderId="88" xfId="0" applyFont="1" applyFill="1" applyBorder="1"/>
    <xf numFmtId="0" fontId="39" fillId="29" borderId="31" xfId="0" applyFont="1" applyFill="1" applyBorder="1"/>
    <xf numFmtId="0" fontId="39" fillId="29" borderId="89" xfId="0" applyFont="1" applyFill="1" applyBorder="1"/>
    <xf numFmtId="0" fontId="29" fillId="24" borderId="93" xfId="40" applyNumberFormat="1" applyFont="1" applyFill="1" applyBorder="1" applyAlignment="1" applyProtection="1">
      <alignment horizontal="centerContinuous" vertical="center"/>
      <protection locked="0"/>
    </xf>
    <xf numFmtId="0" fontId="25" fillId="24" borderId="99" xfId="40" applyNumberFormat="1" applyFont="1" applyFill="1" applyBorder="1" applyAlignment="1" applyProtection="1">
      <alignment horizontal="centerContinuous" vertical="center"/>
      <protection locked="0"/>
    </xf>
    <xf numFmtId="0" fontId="63" fillId="26" borderId="102" xfId="40" applyFont="1" applyFill="1" applyBorder="1" applyAlignment="1">
      <alignment horizontal="left" vertical="center"/>
    </xf>
    <xf numFmtId="1" fontId="59" fillId="24" borderId="82" xfId="38" applyNumberFormat="1" applyFont="1" applyFill="1" applyBorder="1" applyAlignment="1">
      <alignment horizontal="center" vertical="center" wrapText="1"/>
    </xf>
    <xf numFmtId="0" fontId="74" fillId="0" borderId="14" xfId="40" applyFont="1" applyBorder="1" applyAlignment="1" applyProtection="1">
      <alignment horizontal="left" vertical="center" wrapText="1"/>
    </xf>
    <xf numFmtId="0" fontId="74" fillId="0" borderId="14" xfId="40" applyFont="1" applyBorder="1" applyAlignment="1" applyProtection="1">
      <alignment horizontal="center" vertical="center" wrapText="1"/>
    </xf>
    <xf numFmtId="1" fontId="36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36" fillId="28" borderId="14" xfId="40" applyNumberFormat="1" applyFont="1" applyFill="1" applyBorder="1" applyAlignment="1" applyProtection="1">
      <alignment horizontal="center" vertical="center" wrapText="1"/>
      <protection locked="0"/>
    </xf>
    <xf numFmtId="168" fontId="24" fillId="0" borderId="14" xfId="40" applyNumberFormat="1" applyFont="1" applyFill="1" applyBorder="1" applyAlignment="1" applyProtection="1">
      <alignment horizontal="left" vertical="center" wrapText="1"/>
      <protection locked="0"/>
    </xf>
    <xf numFmtId="170" fontId="24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59" fillId="28" borderId="14" xfId="40" applyNumberFormat="1" applyFont="1" applyFill="1" applyBorder="1" applyAlignment="1" applyProtection="1">
      <alignment horizontal="center" vertical="center" wrapText="1"/>
      <protection locked="0"/>
    </xf>
    <xf numFmtId="0" fontId="60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75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92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14" xfId="40" applyNumberFormat="1" applyFont="1" applyFill="1" applyBorder="1" applyAlignment="1" applyProtection="1">
      <alignment horizontal="centerContinuous" vertical="center"/>
      <protection locked="0"/>
    </xf>
    <xf numFmtId="0" fontId="36" fillId="24" borderId="15" xfId="40" applyNumberFormat="1" applyFont="1" applyFill="1" applyBorder="1" applyAlignment="1" applyProtection="1">
      <alignment horizontal="centerContinuous" vertical="center"/>
      <protection locked="0"/>
    </xf>
    <xf numFmtId="0" fontId="36" fillId="24" borderId="93" xfId="40" applyNumberFormat="1" applyFont="1" applyFill="1" applyBorder="1" applyAlignment="1" applyProtection="1">
      <alignment horizontal="centerContinuous" vertical="center"/>
      <protection locked="0"/>
    </xf>
    <xf numFmtId="49" fontId="58" fillId="23" borderId="83" xfId="40" applyNumberFormat="1" applyFont="1" applyFill="1" applyBorder="1" applyAlignment="1">
      <alignment horizontal="center" vertical="center" wrapText="1"/>
    </xf>
    <xf numFmtId="49" fontId="62" fillId="29" borderId="15" xfId="40" applyNumberFormat="1" applyFont="1" applyFill="1" applyBorder="1" applyAlignment="1">
      <alignment horizontal="center" vertical="center" wrapText="1"/>
    </xf>
    <xf numFmtId="164" fontId="76" fillId="0" borderId="19" xfId="40" applyNumberFormat="1" applyFont="1" applyFill="1" applyBorder="1" applyAlignment="1">
      <alignment horizontal="centerContinuous" vertical="center"/>
    </xf>
    <xf numFmtId="164" fontId="76" fillId="0" borderId="24" xfId="40" applyNumberFormat="1" applyFont="1" applyFill="1" applyBorder="1" applyAlignment="1">
      <alignment horizontal="centerContinuous" vertical="center"/>
    </xf>
    <xf numFmtId="49" fontId="78" fillId="35" borderId="101" xfId="0" applyNumberFormat="1" applyFont="1" applyFill="1" applyBorder="1" applyAlignment="1">
      <alignment horizontal="left" vertical="center"/>
    </xf>
    <xf numFmtId="49" fontId="79" fillId="29" borderId="106" xfId="0" applyNumberFormat="1" applyFont="1" applyFill="1" applyBorder="1" applyAlignment="1">
      <alignment horizontal="left" vertical="center"/>
    </xf>
    <xf numFmtId="0" fontId="57" fillId="42" borderId="9" xfId="40" applyFont="1" applyFill="1" applyBorder="1" applyAlignment="1">
      <alignment horizontal="center" vertical="center"/>
    </xf>
    <xf numFmtId="0" fontId="57" fillId="42" borderId="10" xfId="40" applyNumberFormat="1" applyFont="1" applyFill="1" applyBorder="1" applyAlignment="1" applyProtection="1">
      <alignment horizontal="left" vertical="center"/>
      <protection locked="0"/>
    </xf>
    <xf numFmtId="0" fontId="80" fillId="42" borderId="10" xfId="40" applyNumberFormat="1" applyFont="1" applyFill="1" applyBorder="1" applyAlignment="1" applyProtection="1">
      <alignment horizontal="right" vertical="center"/>
      <protection locked="0"/>
    </xf>
    <xf numFmtId="0" fontId="57" fillId="42" borderId="10" xfId="40" applyNumberFormat="1" applyFont="1" applyFill="1" applyBorder="1" applyAlignment="1" applyProtection="1">
      <alignment horizontal="right" vertical="center"/>
      <protection locked="0"/>
    </xf>
    <xf numFmtId="0" fontId="57" fillId="42" borderId="99" xfId="40" applyNumberFormat="1" applyFont="1" applyFill="1" applyBorder="1" applyAlignment="1" applyProtection="1">
      <alignment horizontal="right" vertical="center"/>
      <protection locked="0"/>
    </xf>
    <xf numFmtId="0" fontId="57" fillId="42" borderId="42" xfId="40" applyFont="1" applyFill="1" applyBorder="1" applyAlignment="1">
      <alignment horizontal="center" vertical="center"/>
    </xf>
    <xf numFmtId="0" fontId="81" fillId="29" borderId="23" xfId="40" applyNumberFormat="1" applyFont="1" applyFill="1" applyBorder="1" applyAlignment="1" applyProtection="1">
      <alignment horizontal="right" vertical="center" wrapText="1"/>
      <protection locked="0"/>
    </xf>
    <xf numFmtId="0" fontId="81" fillId="29" borderId="13" xfId="40" applyNumberFormat="1" applyFont="1" applyFill="1" applyBorder="1" applyAlignment="1" applyProtection="1">
      <alignment horizontal="center" vertical="center" wrapText="1"/>
      <protection locked="0"/>
    </xf>
    <xf numFmtId="0" fontId="81" fillId="29" borderId="23" xfId="40" applyNumberFormat="1" applyFont="1" applyFill="1" applyBorder="1" applyAlignment="1" applyProtection="1">
      <alignment horizontal="right" vertical="center"/>
      <protection locked="0"/>
    </xf>
    <xf numFmtId="0" fontId="81" fillId="29" borderId="24" xfId="40" applyNumberFormat="1" applyFont="1" applyFill="1" applyBorder="1" applyAlignment="1" applyProtection="1">
      <alignment horizontal="right" vertical="center" wrapText="1"/>
      <protection locked="0"/>
    </xf>
    <xf numFmtId="0" fontId="81" fillId="29" borderId="94" xfId="40" applyNumberFormat="1" applyFont="1" applyFill="1" applyBorder="1" applyAlignment="1" applyProtection="1">
      <alignment horizontal="center" vertical="center" wrapText="1"/>
      <protection locked="0"/>
    </xf>
    <xf numFmtId="1" fontId="62" fillId="24" borderId="82" xfId="38" applyNumberFormat="1" applyFont="1" applyFill="1" applyBorder="1" applyAlignment="1">
      <alignment horizontal="center" vertical="center" wrapText="1"/>
    </xf>
    <xf numFmtId="0" fontId="39" fillId="29" borderId="0" xfId="0" applyFont="1" applyFill="1"/>
    <xf numFmtId="0" fontId="72" fillId="29" borderId="29" xfId="40" applyFont="1" applyFill="1" applyBorder="1" applyAlignment="1" applyProtection="1">
      <alignment horizontal="left" vertical="center"/>
    </xf>
    <xf numFmtId="0" fontId="39" fillId="29" borderId="29" xfId="0" applyFont="1" applyFill="1" applyBorder="1"/>
    <xf numFmtId="0" fontId="82" fillId="29" borderId="0" xfId="40" applyFont="1" applyFill="1" applyBorder="1" applyAlignment="1" applyProtection="1">
      <alignment horizontal="left" vertical="center"/>
    </xf>
    <xf numFmtId="0" fontId="63" fillId="26" borderId="9" xfId="40" applyFont="1" applyFill="1" applyBorder="1" applyAlignment="1">
      <alignment horizontal="right" vertical="center"/>
    </xf>
    <xf numFmtId="0" fontId="63" fillId="26" borderId="10" xfId="40" applyFont="1" applyFill="1" applyBorder="1" applyAlignment="1">
      <alignment horizontal="right" vertical="center"/>
    </xf>
    <xf numFmtId="0" fontId="63" fillId="26" borderId="99" xfId="40" applyFont="1" applyFill="1" applyBorder="1" applyAlignment="1">
      <alignment horizontal="right" vertical="center"/>
    </xf>
    <xf numFmtId="0" fontId="77" fillId="35" borderId="107" xfId="0" applyFont="1" applyFill="1" applyBorder="1" applyAlignment="1">
      <alignment vertical="center"/>
    </xf>
    <xf numFmtId="0" fontId="23" fillId="35" borderId="10" xfId="0" applyFont="1" applyFill="1" applyBorder="1" applyAlignment="1">
      <alignment horizontal="centerContinuous" vertical="center"/>
    </xf>
    <xf numFmtId="0" fontId="23" fillId="35" borderId="80" xfId="0" applyFont="1" applyFill="1" applyBorder="1" applyAlignment="1">
      <alignment horizontal="centerContinuous" vertical="center"/>
    </xf>
    <xf numFmtId="0" fontId="67" fillId="0" borderId="41" xfId="0" applyFont="1" applyBorder="1" applyAlignment="1">
      <alignment horizontal="centerContinuous" vertical="center"/>
    </xf>
    <xf numFmtId="0" fontId="12" fillId="29" borderId="57" xfId="39" applyFont="1" applyFill="1" applyBorder="1" applyAlignment="1">
      <alignment horizontal="left" vertical="center"/>
    </xf>
    <xf numFmtId="49" fontId="70" fillId="35" borderId="108" xfId="0" applyNumberFormat="1" applyFont="1" applyFill="1" applyBorder="1" applyAlignment="1">
      <alignment horizontal="center" vertical="center"/>
    </xf>
    <xf numFmtId="0" fontId="71" fillId="24" borderId="20" xfId="40" applyFont="1" applyFill="1" applyBorder="1" applyAlignment="1">
      <alignment horizontal="left" vertical="center"/>
    </xf>
    <xf numFmtId="49" fontId="70" fillId="29" borderId="62" xfId="0" applyNumberFormat="1" applyFont="1" applyFill="1" applyBorder="1" applyAlignment="1">
      <alignment horizontal="center" vertical="center"/>
    </xf>
    <xf numFmtId="49" fontId="58" fillId="23" borderId="42" xfId="40" applyNumberFormat="1" applyFont="1" applyFill="1" applyBorder="1" applyAlignment="1">
      <alignment horizontal="center" vertical="center" wrapText="1"/>
    </xf>
    <xf numFmtId="49" fontId="58" fillId="23" borderId="109" xfId="40" applyNumberFormat="1" applyFont="1" applyFill="1" applyBorder="1" applyAlignment="1">
      <alignment horizontal="center" vertical="center" wrapText="1"/>
    </xf>
    <xf numFmtId="1" fontId="64" fillId="0" borderId="86" xfId="0" applyNumberFormat="1" applyFont="1" applyFill="1" applyBorder="1" applyAlignment="1">
      <alignment horizontal="center" vertical="center" wrapText="1"/>
    </xf>
    <xf numFmtId="1" fontId="64" fillId="0" borderId="47" xfId="0" applyNumberFormat="1" applyFont="1" applyFill="1" applyBorder="1" applyAlignment="1">
      <alignment horizontal="center" vertical="center" wrapText="1"/>
    </xf>
    <xf numFmtId="1" fontId="64" fillId="0" borderId="109" xfId="0" applyNumberFormat="1" applyFont="1" applyFill="1" applyBorder="1" applyAlignment="1">
      <alignment horizontal="center" vertical="center" wrapText="1"/>
    </xf>
    <xf numFmtId="0" fontId="60" fillId="24" borderId="110" xfId="40" applyNumberFormat="1" applyFont="1" applyFill="1" applyBorder="1" applyAlignment="1" applyProtection="1">
      <alignment horizontal="center" vertical="center" wrapText="1"/>
      <protection locked="0"/>
    </xf>
    <xf numFmtId="0" fontId="60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75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91" xfId="40" applyNumberFormat="1" applyFont="1" applyFill="1" applyBorder="1" applyAlignment="1" applyProtection="1">
      <alignment horizontal="center" vertical="center" wrapText="1"/>
      <protection locked="0"/>
    </xf>
    <xf numFmtId="0" fontId="24" fillId="0" borderId="17" xfId="40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40" applyNumberFormat="1" applyFont="1" applyFill="1" applyBorder="1" applyAlignment="1" applyProtection="1">
      <alignment horizontal="center" vertical="center" wrapText="1"/>
      <protection locked="0"/>
    </xf>
    <xf numFmtId="0" fontId="63" fillId="26" borderId="111" xfId="40" applyFont="1" applyFill="1" applyBorder="1" applyAlignment="1">
      <alignment horizontal="right" vertical="center"/>
    </xf>
    <xf numFmtId="0" fontId="62" fillId="0" borderId="62" xfId="40" applyFont="1" applyFill="1" applyBorder="1" applyAlignment="1">
      <alignment horizontal="left" vertical="center" wrapText="1"/>
    </xf>
    <xf numFmtId="0" fontId="42" fillId="40" borderId="0" xfId="37" applyFont="1" applyFill="1" applyBorder="1" applyAlignment="1" applyProtection="1">
      <alignment horizontal="left" vertical="center"/>
    </xf>
    <xf numFmtId="0" fontId="40" fillId="40" borderId="0" xfId="37" applyFont="1" applyFill="1" applyBorder="1" applyAlignment="1" applyProtection="1">
      <alignment horizontal="left" vertical="center"/>
    </xf>
    <xf numFmtId="0" fontId="56" fillId="29" borderId="0" xfId="0" applyFont="1" applyFill="1" applyBorder="1" applyAlignment="1">
      <alignment vertical="center"/>
    </xf>
    <xf numFmtId="0" fontId="83" fillId="29" borderId="0" xfId="0" applyFont="1" applyFill="1" applyBorder="1" applyAlignment="1">
      <alignment vertical="center"/>
    </xf>
    <xf numFmtId="0" fontId="84" fillId="34" borderId="0" xfId="0" applyFont="1" applyFill="1" applyBorder="1" applyAlignment="1">
      <alignment vertical="center"/>
    </xf>
    <xf numFmtId="0" fontId="85" fillId="34" borderId="0" xfId="0" applyFont="1" applyFill="1"/>
    <xf numFmtId="0" fontId="86" fillId="34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45" fillId="29" borderId="0" xfId="0" applyFont="1" applyFill="1"/>
    <xf numFmtId="0" fontId="24" fillId="29" borderId="0" xfId="40" applyNumberFormat="1" applyFont="1" applyFill="1" applyBorder="1" applyAlignment="1" applyProtection="1">
      <alignment vertical="center"/>
      <protection locked="0"/>
    </xf>
    <xf numFmtId="0" fontId="39" fillId="0" borderId="10" xfId="0" applyFont="1" applyBorder="1"/>
    <xf numFmtId="0" fontId="39" fillId="29" borderId="9" xfId="0" applyFont="1" applyFill="1" applyBorder="1"/>
    <xf numFmtId="0" fontId="39" fillId="29" borderId="10" xfId="0" applyFont="1" applyFill="1" applyBorder="1"/>
    <xf numFmtId="0" fontId="42" fillId="29" borderId="10" xfId="0" applyFont="1" applyFill="1" applyBorder="1" applyAlignment="1">
      <alignment horizontal="right"/>
    </xf>
    <xf numFmtId="0" fontId="39" fillId="29" borderId="80" xfId="0" applyFont="1" applyFill="1" applyBorder="1"/>
    <xf numFmtId="0" fontId="56" fillId="29" borderId="82" xfId="0" applyFont="1" applyFill="1" applyBorder="1"/>
    <xf numFmtId="0" fontId="89" fillId="29" borderId="10" xfId="40" applyNumberFormat="1" applyFont="1" applyFill="1" applyBorder="1" applyAlignment="1" applyProtection="1">
      <alignment horizontal="centerContinuous" vertical="center"/>
      <protection locked="0"/>
    </xf>
    <xf numFmtId="0" fontId="25" fillId="29" borderId="10" xfId="40" applyNumberFormat="1" applyFont="1" applyFill="1" applyBorder="1" applyAlignment="1" applyProtection="1">
      <alignment horizontal="centerContinuous" vertical="center"/>
      <protection locked="0"/>
    </xf>
    <xf numFmtId="0" fontId="90" fillId="29" borderId="10" xfId="40" applyNumberFormat="1" applyFont="1" applyFill="1" applyBorder="1" applyAlignment="1" applyProtection="1">
      <alignment horizontal="centerContinuous" vertical="center"/>
    </xf>
    <xf numFmtId="0" fontId="25" fillId="29" borderId="0" xfId="40" applyNumberFormat="1" applyFont="1" applyFill="1" applyBorder="1" applyAlignment="1" applyProtection="1">
      <alignment horizontal="right" vertical="center"/>
      <protection locked="0"/>
    </xf>
    <xf numFmtId="0" fontId="27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28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29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89" fillId="29" borderId="0" xfId="40" applyNumberFormat="1" applyFont="1" applyFill="1" applyBorder="1" applyAlignment="1" applyProtection="1">
      <alignment horizontal="left" vertical="center" wrapText="1"/>
      <protection locked="0"/>
    </xf>
    <xf numFmtId="0" fontId="32" fillId="24" borderId="0" xfId="40" applyNumberFormat="1" applyFont="1" applyFill="1" applyBorder="1" applyAlignment="1" applyProtection="1">
      <alignment horizontal="center" vertical="center"/>
    </xf>
    <xf numFmtId="0" fontId="25" fillId="29" borderId="0" xfId="40" applyNumberFormat="1" applyFont="1" applyFill="1" applyBorder="1" applyAlignment="1" applyProtection="1">
      <alignment vertical="center"/>
      <protection locked="0"/>
    </xf>
    <xf numFmtId="0" fontId="25" fillId="29" borderId="0" xfId="40" applyNumberFormat="1" applyFont="1" applyFill="1" applyBorder="1" applyAlignment="1" applyProtection="1">
      <alignment horizontal="center" vertical="center" wrapText="1"/>
      <protection locked="0"/>
    </xf>
    <xf numFmtId="0" fontId="73" fillId="29" borderId="0" xfId="40" applyNumberFormat="1" applyFont="1" applyFill="1" applyBorder="1" applyAlignment="1" applyProtection="1">
      <alignment horizontal="center" vertical="center" wrapText="1"/>
      <protection locked="0"/>
    </xf>
    <xf numFmtId="0" fontId="73" fillId="29" borderId="62" xfId="40" applyNumberFormat="1" applyFont="1" applyFill="1" applyBorder="1" applyAlignment="1" applyProtection="1">
      <alignment horizontal="center" vertical="center" wrapText="1"/>
      <protection locked="0"/>
    </xf>
    <xf numFmtId="2" fontId="93" fillId="29" borderId="0" xfId="40" applyNumberFormat="1" applyFont="1" applyFill="1" applyBorder="1" applyAlignment="1" applyProtection="1">
      <alignment horizontal="center" vertical="center"/>
      <protection locked="0"/>
    </xf>
    <xf numFmtId="2" fontId="94" fillId="29" borderId="0" xfId="40" applyNumberFormat="1" applyFont="1" applyFill="1" applyBorder="1" applyAlignment="1" applyProtection="1">
      <alignment horizontal="center" vertical="center"/>
      <protection locked="0"/>
    </xf>
    <xf numFmtId="2" fontId="30" fillId="29" borderId="0" xfId="40" applyNumberFormat="1" applyFont="1" applyFill="1" applyBorder="1" applyAlignment="1" applyProtection="1">
      <alignment horizontal="center" vertical="center"/>
      <protection locked="0"/>
    </xf>
    <xf numFmtId="0" fontId="23" fillId="29" borderId="0" xfId="40" applyNumberFormat="1" applyFont="1" applyFill="1" applyBorder="1" applyAlignment="1" applyProtection="1">
      <alignment horizontal="right" vertical="center"/>
      <protection locked="0"/>
    </xf>
    <xf numFmtId="1" fontId="23" fillId="29" borderId="0" xfId="40" applyNumberFormat="1" applyFont="1" applyFill="1" applyBorder="1" applyAlignment="1">
      <alignment horizontal="center" vertical="center"/>
    </xf>
    <xf numFmtId="0" fontId="89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25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73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73" fillId="29" borderId="62" xfId="40" applyNumberFormat="1" applyFont="1" applyFill="1" applyBorder="1" applyAlignment="1" applyProtection="1">
      <alignment horizontal="centerContinuous" vertical="center"/>
      <protection locked="0"/>
    </xf>
    <xf numFmtId="0" fontId="41" fillId="0" borderId="9" xfId="0" applyFont="1" applyBorder="1" applyAlignment="1">
      <alignment vertical="center"/>
    </xf>
    <xf numFmtId="0" fontId="23" fillId="25" borderId="0" xfId="40" applyNumberFormat="1" applyFont="1" applyFill="1" applyBorder="1" applyAlignment="1" applyProtection="1">
      <alignment horizontal="center" vertical="center"/>
      <protection locked="0"/>
    </xf>
    <xf numFmtId="0" fontId="25" fillId="29" borderId="0" xfId="38" applyNumberFormat="1" applyFont="1" applyFill="1" applyBorder="1" applyAlignment="1" applyProtection="1">
      <alignment horizontal="left" vertical="center"/>
    </xf>
    <xf numFmtId="2" fontId="93" fillId="29" borderId="0" xfId="40" applyNumberFormat="1" applyFont="1" applyFill="1" applyBorder="1" applyAlignment="1" applyProtection="1">
      <alignment vertical="center"/>
      <protection locked="0"/>
    </xf>
    <xf numFmtId="0" fontId="93" fillId="29" borderId="0" xfId="40" applyNumberFormat="1" applyFont="1" applyFill="1" applyBorder="1" applyAlignment="1" applyProtection="1">
      <alignment vertical="center"/>
      <protection locked="0"/>
    </xf>
    <xf numFmtId="0" fontId="22" fillId="24" borderId="14" xfId="0" applyFont="1" applyFill="1" applyBorder="1" applyAlignment="1" applyProtection="1">
      <alignment horizontal="centerContinuous" vertical="center"/>
      <protection locked="0"/>
    </xf>
    <xf numFmtId="0" fontId="23" fillId="0" borderId="0" xfId="40" applyNumberFormat="1" applyFont="1" applyFill="1" applyBorder="1" applyAlignment="1" applyProtection="1">
      <alignment vertical="center"/>
      <protection locked="0"/>
    </xf>
    <xf numFmtId="0" fontId="28" fillId="29" borderId="0" xfId="0" applyNumberFormat="1" applyFont="1" applyFill="1" applyBorder="1" applyAlignment="1" applyProtection="1">
      <protection locked="0"/>
    </xf>
    <xf numFmtId="2" fontId="94" fillId="29" borderId="0" xfId="40" applyNumberFormat="1" applyFont="1" applyFill="1" applyBorder="1" applyAlignment="1" applyProtection="1">
      <alignment vertical="center"/>
      <protection locked="0"/>
    </xf>
    <xf numFmtId="0" fontId="94" fillId="29" borderId="0" xfId="40" applyNumberFormat="1" applyFont="1" applyFill="1" applyBorder="1" applyAlignment="1" applyProtection="1">
      <alignment vertical="center"/>
      <protection locked="0"/>
    </xf>
    <xf numFmtId="0" fontId="95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22" fillId="29" borderId="0" xfId="0" applyNumberFormat="1" applyFont="1" applyFill="1" applyBorder="1" applyAlignment="1" applyProtection="1">
      <protection locked="0"/>
    </xf>
    <xf numFmtId="0" fontId="30" fillId="29" borderId="0" xfId="40" applyNumberFormat="1" applyFont="1" applyFill="1" applyBorder="1" applyAlignment="1" applyProtection="1">
      <alignment vertical="center"/>
      <protection locked="0"/>
    </xf>
    <xf numFmtId="2" fontId="30" fillId="29" borderId="0" xfId="40" applyNumberFormat="1" applyFont="1" applyFill="1" applyBorder="1" applyAlignment="1" applyProtection="1">
      <alignment vertical="center"/>
      <protection locked="0"/>
    </xf>
    <xf numFmtId="0" fontId="29" fillId="29" borderId="0" xfId="40" applyNumberFormat="1" applyFont="1" applyFill="1" applyBorder="1" applyAlignment="1" applyProtection="1">
      <alignment vertical="center"/>
      <protection locked="0"/>
    </xf>
    <xf numFmtId="0" fontId="25" fillId="29" borderId="0" xfId="40" applyNumberFormat="1" applyFont="1" applyFill="1" applyBorder="1" applyAlignment="1">
      <alignment horizontal="center" vertical="center"/>
    </xf>
    <xf numFmtId="2" fontId="23" fillId="0" borderId="0" xfId="40" applyNumberFormat="1" applyFont="1" applyFill="1" applyBorder="1" applyAlignment="1" applyProtection="1">
      <alignment horizontal="centerContinuous" vertical="center"/>
      <protection locked="0"/>
    </xf>
    <xf numFmtId="0" fontId="23" fillId="29" borderId="31" xfId="40" applyNumberFormat="1" applyFont="1" applyFill="1" applyBorder="1" applyAlignment="1" applyProtection="1">
      <alignment vertical="center"/>
    </xf>
    <xf numFmtId="0" fontId="23" fillId="29" borderId="31" xfId="40" applyNumberFormat="1" applyFont="1" applyFill="1" applyBorder="1" applyAlignment="1" applyProtection="1">
      <alignment vertical="center"/>
      <protection locked="0"/>
    </xf>
    <xf numFmtId="0" fontId="23" fillId="29" borderId="31" xfId="40" applyNumberFormat="1" applyFont="1" applyFill="1" applyBorder="1" applyAlignment="1" applyProtection="1">
      <alignment horizontal="right" vertical="center"/>
      <protection locked="0"/>
    </xf>
    <xf numFmtId="0" fontId="25" fillId="29" borderId="31" xfId="40" applyNumberFormat="1" applyFont="1" applyFill="1" applyBorder="1" applyAlignment="1" applyProtection="1">
      <alignment horizontal="right" vertical="center"/>
      <protection locked="0"/>
    </xf>
    <xf numFmtId="0" fontId="30" fillId="0" borderId="0" xfId="38" applyNumberFormat="1" applyFont="1" applyFill="1" applyBorder="1" applyAlignment="1" applyProtection="1">
      <alignment vertical="center"/>
      <protection locked="0"/>
    </xf>
    <xf numFmtId="2" fontId="25" fillId="29" borderId="0" xfId="40" applyNumberFormat="1" applyFont="1" applyFill="1" applyBorder="1" applyAlignment="1" applyProtection="1">
      <alignment horizontal="right" vertical="center"/>
      <protection locked="0"/>
    </xf>
    <xf numFmtId="0" fontId="96" fillId="29" borderId="0" xfId="40" applyNumberFormat="1" applyFont="1" applyFill="1" applyBorder="1" applyAlignment="1" applyProtection="1">
      <alignment horizontal="right" vertical="center"/>
      <protection locked="0"/>
    </xf>
    <xf numFmtId="1" fontId="93" fillId="0" borderId="9" xfId="40" applyNumberFormat="1" applyFont="1" applyFill="1" applyBorder="1" applyAlignment="1" applyProtection="1">
      <alignment horizontal="center" vertical="center"/>
    </xf>
    <xf numFmtId="0" fontId="25" fillId="29" borderId="82" xfId="40" applyNumberFormat="1" applyFont="1" applyFill="1" applyBorder="1" applyAlignment="1">
      <alignment horizontal="center" vertical="center"/>
    </xf>
    <xf numFmtId="0" fontId="95" fillId="24" borderId="40" xfId="40" applyNumberFormat="1" applyFont="1" applyFill="1" applyBorder="1" applyAlignment="1" applyProtection="1">
      <alignment horizontal="center" vertical="center" wrapText="1"/>
      <protection locked="0"/>
    </xf>
    <xf numFmtId="0" fontId="29" fillId="24" borderId="19" xfId="40" applyNumberFormat="1" applyFont="1" applyFill="1" applyBorder="1" applyAlignment="1" applyProtection="1">
      <alignment horizontal="center" vertical="center" wrapText="1"/>
      <protection locked="0"/>
    </xf>
    <xf numFmtId="0" fontId="95" fillId="24" borderId="56" xfId="40" applyNumberFormat="1" applyFont="1" applyFill="1" applyBorder="1" applyAlignment="1" applyProtection="1">
      <alignment horizontal="center" vertical="center" wrapText="1"/>
      <protection locked="0"/>
    </xf>
    <xf numFmtId="0" fontId="31" fillId="29" borderId="82" xfId="40" applyNumberFormat="1" applyFont="1" applyFill="1" applyBorder="1" applyAlignment="1" applyProtection="1">
      <alignment horizontal="center" vertical="center"/>
    </xf>
    <xf numFmtId="0" fontId="23" fillId="29" borderId="88" xfId="0" applyNumberFormat="1" applyFont="1" applyFill="1" applyBorder="1" applyAlignment="1" applyProtection="1">
      <alignment vertical="center"/>
    </xf>
    <xf numFmtId="0" fontId="99" fillId="29" borderId="0" xfId="0" applyFont="1" applyFill="1" applyBorder="1"/>
    <xf numFmtId="0" fontId="22" fillId="29" borderId="0" xfId="0" applyFont="1" applyFill="1" applyBorder="1" applyProtection="1">
      <protection locked="0"/>
    </xf>
    <xf numFmtId="0" fontId="22" fillId="29" borderId="62" xfId="0" applyFont="1" applyFill="1" applyBorder="1" applyProtection="1">
      <protection locked="0"/>
    </xf>
    <xf numFmtId="0" fontId="93" fillId="29" borderId="10" xfId="40" applyNumberFormat="1" applyFont="1" applyFill="1" applyBorder="1" applyAlignment="1" applyProtection="1">
      <alignment horizontal="left" vertical="center"/>
      <protection locked="0"/>
    </xf>
    <xf numFmtId="0" fontId="93" fillId="29" borderId="10" xfId="40" applyNumberFormat="1" applyFont="1" applyFill="1" applyBorder="1" applyAlignment="1" applyProtection="1">
      <alignment horizontal="center" vertical="center"/>
    </xf>
    <xf numFmtId="0" fontId="22" fillId="29" borderId="10" xfId="0" applyFont="1" applyFill="1" applyBorder="1" applyProtection="1">
      <protection locked="0"/>
    </xf>
    <xf numFmtId="0" fontId="93" fillId="29" borderId="10" xfId="40" applyNumberFormat="1" applyFont="1" applyFill="1" applyBorder="1" applyAlignment="1" applyProtection="1">
      <alignment horizontal="right" vertical="center"/>
      <protection locked="0"/>
    </xf>
    <xf numFmtId="0" fontId="22" fillId="29" borderId="0" xfId="0" applyFont="1" applyFill="1" applyBorder="1" applyProtection="1"/>
    <xf numFmtId="0" fontId="97" fillId="29" borderId="0" xfId="40" applyNumberFormat="1" applyFont="1" applyFill="1" applyBorder="1" applyAlignment="1" applyProtection="1">
      <alignment horizontal="left" vertical="center"/>
    </xf>
    <xf numFmtId="0" fontId="98" fillId="29" borderId="80" xfId="40" applyNumberFormat="1" applyFont="1" applyFill="1" applyBorder="1" applyAlignment="1" applyProtection="1">
      <alignment horizontal="right" vertical="center"/>
      <protection locked="0"/>
    </xf>
    <xf numFmtId="0" fontId="22" fillId="29" borderId="36" xfId="0" applyFont="1" applyFill="1" applyBorder="1" applyProtection="1">
      <protection locked="0"/>
    </xf>
    <xf numFmtId="0" fontId="23" fillId="29" borderId="0" xfId="40" applyNumberFormat="1" applyFont="1" applyFill="1" applyBorder="1" applyAlignment="1" applyProtection="1">
      <alignment horizontal="center" vertical="center"/>
      <protection locked="0"/>
    </xf>
    <xf numFmtId="0" fontId="23" fillId="29" borderId="62" xfId="40" applyNumberFormat="1" applyFont="1" applyFill="1" applyBorder="1" applyAlignment="1" applyProtection="1">
      <alignment horizontal="center" vertical="center"/>
      <protection locked="0"/>
    </xf>
    <xf numFmtId="0" fontId="22" fillId="29" borderId="31" xfId="0" applyFont="1" applyFill="1" applyBorder="1" applyProtection="1">
      <protection locked="0"/>
    </xf>
    <xf numFmtId="0" fontId="22" fillId="29" borderId="89" xfId="0" applyFont="1" applyFill="1" applyBorder="1" applyProtection="1">
      <protection locked="0"/>
    </xf>
    <xf numFmtId="0" fontId="100" fillId="29" borderId="82" xfId="0" applyFont="1" applyFill="1" applyBorder="1" applyAlignment="1">
      <alignment horizontal="centerContinuous" vertical="center"/>
    </xf>
    <xf numFmtId="0" fontId="102" fillId="44" borderId="0" xfId="0" applyFont="1" applyFill="1" applyBorder="1" applyAlignment="1">
      <alignment vertical="center"/>
    </xf>
    <xf numFmtId="0" fontId="100" fillId="29" borderId="82" xfId="0" applyFont="1" applyFill="1" applyBorder="1"/>
    <xf numFmtId="0" fontId="103" fillId="0" borderId="0" xfId="0" applyFont="1"/>
    <xf numFmtId="0" fontId="104" fillId="0" borderId="0" xfId="0" applyFont="1" applyProtection="1"/>
    <xf numFmtId="0" fontId="105" fillId="0" borderId="0" xfId="0" applyFont="1" applyProtection="1"/>
    <xf numFmtId="0" fontId="105" fillId="0" borderId="0" xfId="0" applyFont="1" applyProtection="1">
      <protection locked="0"/>
    </xf>
    <xf numFmtId="0" fontId="106" fillId="0" borderId="0" xfId="0" applyFont="1" applyProtection="1">
      <protection locked="0"/>
    </xf>
    <xf numFmtId="0" fontId="106" fillId="0" borderId="0" xfId="0" applyFont="1" applyFill="1" applyBorder="1" applyProtection="1">
      <protection locked="0"/>
    </xf>
    <xf numFmtId="0" fontId="107" fillId="0" borderId="0" xfId="4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8" fillId="23" borderId="0" xfId="40" applyFont="1" applyFill="1" applyBorder="1" applyAlignment="1">
      <alignment horizontal="center" vertical="center"/>
    </xf>
    <xf numFmtId="0" fontId="103" fillId="27" borderId="0" xfId="0" applyFont="1" applyFill="1" applyAlignment="1">
      <alignment horizontal="center" vertical="center"/>
    </xf>
    <xf numFmtId="0" fontId="109" fillId="0" borderId="0" xfId="40" applyFont="1" applyFill="1" applyBorder="1" applyAlignment="1">
      <alignment horizontal="left" vertical="center"/>
    </xf>
    <xf numFmtId="0" fontId="110" fillId="26" borderId="102" xfId="40" applyFont="1" applyFill="1" applyBorder="1" applyAlignment="1">
      <alignment horizontal="left" vertical="center"/>
    </xf>
    <xf numFmtId="0" fontId="111" fillId="26" borderId="32" xfId="40" applyFont="1" applyFill="1" applyBorder="1" applyAlignment="1">
      <alignment horizontal="left" vertical="center"/>
    </xf>
    <xf numFmtId="0" fontId="112" fillId="26" borderId="32" xfId="40" applyFont="1" applyFill="1" applyBorder="1" applyAlignment="1">
      <alignment horizontal="right" vertical="center"/>
    </xf>
    <xf numFmtId="0" fontId="113" fillId="35" borderId="33" xfId="0" applyFont="1" applyFill="1" applyBorder="1" applyAlignment="1">
      <alignment horizontal="centerContinuous" vertical="center"/>
    </xf>
    <xf numFmtId="0" fontId="108" fillId="35" borderId="32" xfId="0" applyFont="1" applyFill="1" applyBorder="1" applyAlignment="1">
      <alignment horizontal="centerContinuous" vertical="center"/>
    </xf>
    <xf numFmtId="0" fontId="108" fillId="35" borderId="34" xfId="0" applyFont="1" applyFill="1" applyBorder="1" applyAlignment="1">
      <alignment horizontal="centerContinuous" vertical="center"/>
    </xf>
    <xf numFmtId="0" fontId="108" fillId="35" borderId="33" xfId="0" applyFont="1" applyFill="1" applyBorder="1" applyAlignment="1">
      <alignment horizontal="centerContinuous" vertical="center"/>
    </xf>
    <xf numFmtId="0" fontId="108" fillId="35" borderId="35" xfId="0" applyFont="1" applyFill="1" applyBorder="1" applyAlignment="1">
      <alignment horizontal="centerContinuous" vertical="center"/>
    </xf>
    <xf numFmtId="0" fontId="113" fillId="27" borderId="33" xfId="0" applyFont="1" applyFill="1" applyBorder="1" applyAlignment="1">
      <alignment horizontal="centerContinuous" vertical="center"/>
    </xf>
    <xf numFmtId="0" fontId="108" fillId="27" borderId="32" xfId="0" applyFont="1" applyFill="1" applyBorder="1" applyAlignment="1">
      <alignment horizontal="centerContinuous" vertical="center"/>
    </xf>
    <xf numFmtId="0" fontId="108" fillId="27" borderId="34" xfId="0" applyFont="1" applyFill="1" applyBorder="1" applyAlignment="1">
      <alignment horizontal="centerContinuous" vertical="center"/>
    </xf>
    <xf numFmtId="0" fontId="108" fillId="27" borderId="33" xfId="0" applyFont="1" applyFill="1" applyBorder="1" applyAlignment="1">
      <alignment horizontal="centerContinuous" vertical="center"/>
    </xf>
    <xf numFmtId="0" fontId="113" fillId="28" borderId="33" xfId="0" applyFont="1" applyFill="1" applyBorder="1" applyAlignment="1">
      <alignment horizontal="centerContinuous" vertical="center"/>
    </xf>
    <xf numFmtId="0" fontId="108" fillId="28" borderId="32" xfId="0" applyFont="1" applyFill="1" applyBorder="1" applyAlignment="1">
      <alignment horizontal="centerContinuous" vertical="center"/>
    </xf>
    <xf numFmtId="0" fontId="108" fillId="28" borderId="34" xfId="0" applyFont="1" applyFill="1" applyBorder="1" applyAlignment="1">
      <alignment horizontal="centerContinuous" vertical="center"/>
    </xf>
    <xf numFmtId="0" fontId="108" fillId="28" borderId="33" xfId="0" applyFont="1" applyFill="1" applyBorder="1" applyAlignment="1">
      <alignment horizontal="centerContinuous" vertical="center"/>
    </xf>
    <xf numFmtId="0" fontId="113" fillId="36" borderId="33" xfId="0" applyFont="1" applyFill="1" applyBorder="1" applyAlignment="1">
      <alignment horizontal="centerContinuous" vertical="center"/>
    </xf>
    <xf numFmtId="0" fontId="108" fillId="36" borderId="32" xfId="0" applyFont="1" applyFill="1" applyBorder="1" applyAlignment="1">
      <alignment horizontal="centerContinuous" vertical="center"/>
    </xf>
    <xf numFmtId="0" fontId="108" fillId="36" borderId="34" xfId="0" applyFont="1" applyFill="1" applyBorder="1" applyAlignment="1">
      <alignment horizontal="centerContinuous" vertical="center"/>
    </xf>
    <xf numFmtId="0" fontId="108" fillId="36" borderId="33" xfId="0" applyFont="1" applyFill="1" applyBorder="1" applyAlignment="1">
      <alignment horizontal="centerContinuous" vertical="center"/>
    </xf>
    <xf numFmtId="1" fontId="117" fillId="29" borderId="18" xfId="0" applyNumberFormat="1" applyFont="1" applyFill="1" applyBorder="1" applyAlignment="1">
      <alignment horizontal="center" vertical="center"/>
    </xf>
    <xf numFmtId="1" fontId="117" fillId="29" borderId="19" xfId="0" applyNumberFormat="1" applyFont="1" applyFill="1" applyBorder="1" applyAlignment="1">
      <alignment horizontal="center" vertical="center"/>
    </xf>
    <xf numFmtId="1" fontId="117" fillId="29" borderId="20" xfId="0" applyNumberFormat="1" applyFont="1" applyFill="1" applyBorder="1" applyAlignment="1">
      <alignment horizontal="center" vertical="center"/>
    </xf>
    <xf numFmtId="1" fontId="117" fillId="29" borderId="21" xfId="0" applyNumberFormat="1" applyFont="1" applyFill="1" applyBorder="1" applyAlignment="1">
      <alignment horizontal="center" vertical="center"/>
    </xf>
    <xf numFmtId="0" fontId="104" fillId="23" borderId="0" xfId="40" applyFont="1" applyFill="1" applyBorder="1" applyAlignment="1">
      <alignment horizontal="center" vertical="center"/>
    </xf>
    <xf numFmtId="1" fontId="118" fillId="29" borderId="18" xfId="0" applyNumberFormat="1" applyFont="1" applyFill="1" applyBorder="1" applyAlignment="1">
      <alignment horizontal="center" vertical="center"/>
    </xf>
    <xf numFmtId="1" fontId="118" fillId="29" borderId="19" xfId="0" applyNumberFormat="1" applyFont="1" applyFill="1" applyBorder="1" applyAlignment="1">
      <alignment horizontal="center" vertical="center"/>
    </xf>
    <xf numFmtId="1" fontId="118" fillId="29" borderId="20" xfId="0" applyNumberFormat="1" applyFont="1" applyFill="1" applyBorder="1" applyAlignment="1">
      <alignment horizontal="center" vertical="center"/>
    </xf>
    <xf numFmtId="1" fontId="118" fillId="29" borderId="21" xfId="0" applyNumberFormat="1" applyFont="1" applyFill="1" applyBorder="1" applyAlignment="1">
      <alignment horizontal="center" vertical="center"/>
    </xf>
    <xf numFmtId="1" fontId="119" fillId="29" borderId="18" xfId="0" applyNumberFormat="1" applyFont="1" applyFill="1" applyBorder="1" applyAlignment="1">
      <alignment horizontal="center" vertical="center"/>
    </xf>
    <xf numFmtId="1" fontId="119" fillId="29" borderId="19" xfId="0" applyNumberFormat="1" applyFont="1" applyFill="1" applyBorder="1" applyAlignment="1">
      <alignment horizontal="center" vertical="center"/>
    </xf>
    <xf numFmtId="1" fontId="119" fillId="29" borderId="20" xfId="0" applyNumberFormat="1" applyFont="1" applyFill="1" applyBorder="1" applyAlignment="1">
      <alignment horizontal="center" vertical="center"/>
    </xf>
    <xf numFmtId="1" fontId="119" fillId="29" borderId="21" xfId="0" applyNumberFormat="1" applyFont="1" applyFill="1" applyBorder="1" applyAlignment="1">
      <alignment horizontal="center" vertical="center"/>
    </xf>
    <xf numFmtId="1" fontId="120" fillId="29" borderId="18" xfId="0" applyNumberFormat="1" applyFont="1" applyFill="1" applyBorder="1" applyAlignment="1">
      <alignment horizontal="center" vertical="center"/>
    </xf>
    <xf numFmtId="1" fontId="120" fillId="29" borderId="19" xfId="0" applyNumberFormat="1" applyFont="1" applyFill="1" applyBorder="1" applyAlignment="1">
      <alignment horizontal="center" vertical="center"/>
    </xf>
    <xf numFmtId="1" fontId="120" fillId="29" borderId="20" xfId="0" applyNumberFormat="1" applyFont="1" applyFill="1" applyBorder="1" applyAlignment="1">
      <alignment horizontal="center" vertical="center"/>
    </xf>
    <xf numFmtId="1" fontId="120" fillId="29" borderId="21" xfId="0" applyNumberFormat="1" applyFont="1" applyFill="1" applyBorder="1" applyAlignment="1">
      <alignment horizontal="center" vertical="center"/>
    </xf>
    <xf numFmtId="0" fontId="109" fillId="0" borderId="0" xfId="40" applyFont="1" applyFill="1" applyBorder="1" applyAlignment="1">
      <alignment horizontal="center" vertical="center"/>
    </xf>
    <xf numFmtId="0" fontId="122" fillId="0" borderId="54" xfId="40" applyFont="1" applyFill="1" applyBorder="1" applyAlignment="1">
      <alignment horizontal="left" vertical="center" wrapText="1"/>
    </xf>
    <xf numFmtId="165" fontId="123" fillId="29" borderId="37" xfId="43" applyNumberFormat="1" applyFont="1" applyFill="1" applyBorder="1" applyAlignment="1">
      <alignment horizontal="centerContinuous" vertical="center"/>
    </xf>
    <xf numFmtId="0" fontId="124" fillId="0" borderId="23" xfId="43" applyFont="1" applyBorder="1" applyAlignment="1">
      <alignment horizontal="centerContinuous" vertical="center"/>
    </xf>
    <xf numFmtId="0" fontId="124" fillId="0" borderId="23" xfId="0" applyFont="1" applyBorder="1" applyAlignment="1">
      <alignment horizontal="centerContinuous" vertical="center"/>
    </xf>
    <xf numFmtId="0" fontId="124" fillId="0" borderId="38" xfId="0" applyFont="1" applyBorder="1" applyAlignment="1">
      <alignment horizontal="centerContinuous" vertical="center"/>
    </xf>
    <xf numFmtId="165" fontId="125" fillId="29" borderId="37" xfId="43" applyNumberFormat="1" applyFont="1" applyFill="1" applyBorder="1" applyAlignment="1">
      <alignment horizontal="centerContinuous" vertical="center"/>
    </xf>
    <xf numFmtId="0" fontId="126" fillId="0" borderId="23" xfId="43" applyFont="1" applyBorder="1" applyAlignment="1">
      <alignment horizontal="centerContinuous" vertical="center"/>
    </xf>
    <xf numFmtId="0" fontId="126" fillId="0" borderId="23" xfId="0" applyFont="1" applyBorder="1" applyAlignment="1">
      <alignment horizontal="centerContinuous" vertical="center"/>
    </xf>
    <xf numFmtId="0" fontId="126" fillId="0" borderId="38" xfId="0" applyFont="1" applyBorder="1" applyAlignment="1">
      <alignment horizontal="centerContinuous" vertical="center"/>
    </xf>
    <xf numFmtId="165" fontId="127" fillId="29" borderId="37" xfId="43" applyNumberFormat="1" applyFont="1" applyFill="1" applyBorder="1" applyAlignment="1">
      <alignment horizontal="centerContinuous" vertical="center"/>
    </xf>
    <xf numFmtId="0" fontId="128" fillId="0" borderId="23" xfId="43" applyFont="1" applyBorder="1" applyAlignment="1">
      <alignment horizontal="centerContinuous" vertical="center"/>
    </xf>
    <xf numFmtId="0" fontId="128" fillId="0" borderId="23" xfId="0" applyFont="1" applyBorder="1" applyAlignment="1">
      <alignment horizontal="centerContinuous" vertical="center"/>
    </xf>
    <xf numFmtId="0" fontId="128" fillId="0" borderId="38" xfId="0" applyFont="1" applyBorder="1" applyAlignment="1">
      <alignment horizontal="centerContinuous" vertical="center"/>
    </xf>
    <xf numFmtId="165" fontId="129" fillId="29" borderId="37" xfId="43" applyNumberFormat="1" applyFont="1" applyFill="1" applyBorder="1" applyAlignment="1">
      <alignment horizontal="centerContinuous" vertical="center"/>
    </xf>
    <xf numFmtId="0" fontId="130" fillId="0" borderId="23" xfId="43" applyFont="1" applyBorder="1" applyAlignment="1">
      <alignment horizontal="centerContinuous" vertical="center"/>
    </xf>
    <xf numFmtId="0" fontId="130" fillId="0" borderId="23" xfId="0" applyFont="1" applyBorder="1" applyAlignment="1">
      <alignment horizontal="centerContinuous" vertical="center"/>
    </xf>
    <xf numFmtId="0" fontId="130" fillId="0" borderId="38" xfId="0" applyFont="1" applyBorder="1" applyAlignment="1">
      <alignment horizontal="centerContinuous" vertical="center"/>
    </xf>
    <xf numFmtId="0" fontId="103" fillId="0" borderId="0" xfId="40" applyFont="1" applyFill="1" applyBorder="1" applyAlignment="1">
      <alignment horizontal="center" vertical="center"/>
    </xf>
    <xf numFmtId="0" fontId="132" fillId="26" borderId="39" xfId="40" applyFont="1" applyFill="1" applyBorder="1" applyAlignment="1">
      <alignment horizontal="center" vertical="center" wrapText="1"/>
    </xf>
    <xf numFmtId="0" fontId="107" fillId="24" borderId="9" xfId="40" applyNumberFormat="1" applyFont="1" applyFill="1" applyBorder="1" applyAlignment="1" applyProtection="1">
      <alignment horizontal="centerContinuous" vertical="center"/>
      <protection locked="0"/>
    </xf>
    <xf numFmtId="2" fontId="134" fillId="24" borderId="10" xfId="40" applyNumberFormat="1" applyFont="1" applyFill="1" applyBorder="1" applyAlignment="1" applyProtection="1">
      <alignment horizontal="centerContinuous" vertical="center"/>
      <protection locked="0"/>
    </xf>
    <xf numFmtId="0" fontId="134" fillId="24" borderId="99" xfId="40" applyNumberFormat="1" applyFont="1" applyFill="1" applyBorder="1" applyAlignment="1" applyProtection="1">
      <alignment horizontal="centerContinuous" vertical="center"/>
      <protection locked="0"/>
    </xf>
    <xf numFmtId="49" fontId="117" fillId="29" borderId="27" xfId="0" applyNumberFormat="1" applyFont="1" applyFill="1" applyBorder="1" applyAlignment="1">
      <alignment horizontal="centerContinuous" vertical="center"/>
    </xf>
    <xf numFmtId="49" fontId="117" fillId="29" borderId="40" xfId="0" applyNumberFormat="1" applyFont="1" applyFill="1" applyBorder="1" applyAlignment="1">
      <alignment horizontal="centerContinuous" vertical="center"/>
    </xf>
    <xf numFmtId="49" fontId="117" fillId="29" borderId="20" xfId="0" applyNumberFormat="1" applyFont="1" applyFill="1" applyBorder="1" applyAlignment="1">
      <alignment horizontal="centerContinuous" vertical="center"/>
    </xf>
    <xf numFmtId="49" fontId="117" fillId="29" borderId="22" xfId="0" applyNumberFormat="1" applyFont="1" applyFill="1" applyBorder="1" applyAlignment="1">
      <alignment horizontal="centerContinuous" vertical="center"/>
    </xf>
    <xf numFmtId="49" fontId="117" fillId="29" borderId="14" xfId="0" applyNumberFormat="1" applyFont="1" applyFill="1" applyBorder="1" applyAlignment="1">
      <alignment horizontal="centerContinuous" vertical="center"/>
    </xf>
    <xf numFmtId="49" fontId="117" fillId="29" borderId="28" xfId="0" applyNumberFormat="1" applyFont="1" applyFill="1" applyBorder="1" applyAlignment="1">
      <alignment horizontal="centerContinuous" vertical="center"/>
    </xf>
    <xf numFmtId="49" fontId="117" fillId="29" borderId="15" xfId="0" applyNumberFormat="1" applyFont="1" applyFill="1" applyBorder="1" applyAlignment="1">
      <alignment horizontal="centerContinuous" vertical="center"/>
    </xf>
    <xf numFmtId="49" fontId="117" fillId="29" borderId="41" xfId="0" applyNumberFormat="1" applyFont="1" applyFill="1" applyBorder="1" applyAlignment="1">
      <alignment horizontal="centerContinuous" vertical="center"/>
    </xf>
    <xf numFmtId="49" fontId="117" fillId="29" borderId="37" xfId="0" applyNumberFormat="1" applyFont="1" applyFill="1" applyBorder="1" applyAlignment="1">
      <alignment horizontal="centerContinuous" vertical="center"/>
    </xf>
    <xf numFmtId="49" fontId="117" fillId="29" borderId="42" xfId="0" applyNumberFormat="1" applyFont="1" applyFill="1" applyBorder="1" applyAlignment="1">
      <alignment horizontal="centerContinuous" vertical="center"/>
    </xf>
    <xf numFmtId="49" fontId="117" fillId="29" borderId="23" xfId="0" applyNumberFormat="1" applyFont="1" applyFill="1" applyBorder="1" applyAlignment="1">
      <alignment horizontal="centerContinuous" vertical="center"/>
    </xf>
    <xf numFmtId="49" fontId="117" fillId="29" borderId="38" xfId="0" applyNumberFormat="1" applyFont="1" applyFill="1" applyBorder="1" applyAlignment="1">
      <alignment horizontal="centerContinuous" vertical="center"/>
    </xf>
    <xf numFmtId="49" fontId="118" fillId="29" borderId="43" xfId="0" applyNumberFormat="1" applyFont="1" applyFill="1" applyBorder="1" applyAlignment="1">
      <alignment horizontal="centerContinuous" vertical="center"/>
    </xf>
    <xf numFmtId="49" fontId="118" fillId="29" borderId="44" xfId="0" applyNumberFormat="1" applyFont="1" applyFill="1" applyBorder="1" applyAlignment="1">
      <alignment horizontal="centerContinuous" vertical="center"/>
    </xf>
    <xf numFmtId="49" fontId="137" fillId="29" borderId="44" xfId="0" applyNumberFormat="1" applyFont="1" applyFill="1" applyBorder="1" applyAlignment="1">
      <alignment horizontal="centerContinuous" vertical="center"/>
    </xf>
    <xf numFmtId="49" fontId="118" fillId="29" borderId="45" xfId="0" applyNumberFormat="1" applyFont="1" applyFill="1" applyBorder="1" applyAlignment="1">
      <alignment horizontal="centerContinuous" vertical="center"/>
    </xf>
    <xf numFmtId="49" fontId="118" fillId="29" borderId="37" xfId="0" applyNumberFormat="1" applyFont="1" applyFill="1" applyBorder="1" applyAlignment="1">
      <alignment horizontal="centerContinuous" vertical="center"/>
    </xf>
    <xf numFmtId="49" fontId="118" fillId="29" borderId="41" xfId="0" applyNumberFormat="1" applyFont="1" applyFill="1" applyBorder="1" applyAlignment="1">
      <alignment horizontal="centerContinuous" vertical="center"/>
    </xf>
    <xf numFmtId="49" fontId="118" fillId="29" borderId="42" xfId="0" applyNumberFormat="1" applyFont="1" applyFill="1" applyBorder="1" applyAlignment="1">
      <alignment horizontal="centerContinuous" vertical="center"/>
    </xf>
    <xf numFmtId="49" fontId="118" fillId="29" borderId="23" xfId="0" applyNumberFormat="1" applyFont="1" applyFill="1" applyBorder="1" applyAlignment="1">
      <alignment horizontal="centerContinuous" vertical="center"/>
    </xf>
    <xf numFmtId="49" fontId="118" fillId="29" borderId="38" xfId="0" applyNumberFormat="1" applyFont="1" applyFill="1" applyBorder="1" applyAlignment="1">
      <alignment horizontal="centerContinuous" vertical="center"/>
    </xf>
    <xf numFmtId="49" fontId="119" fillId="29" borderId="43" xfId="0" applyNumberFormat="1" applyFont="1" applyFill="1" applyBorder="1" applyAlignment="1">
      <alignment horizontal="centerContinuous" vertical="center"/>
    </xf>
    <xf numFmtId="49" fontId="119" fillId="29" borderId="44" xfId="0" applyNumberFormat="1" applyFont="1" applyFill="1" applyBorder="1" applyAlignment="1">
      <alignment horizontal="centerContinuous" vertical="center"/>
    </xf>
    <xf numFmtId="49" fontId="119" fillId="29" borderId="45" xfId="0" applyNumberFormat="1" applyFont="1" applyFill="1" applyBorder="1" applyAlignment="1">
      <alignment horizontal="centerContinuous" vertical="center"/>
    </xf>
    <xf numFmtId="49" fontId="119" fillId="29" borderId="37" xfId="0" applyNumberFormat="1" applyFont="1" applyFill="1" applyBorder="1" applyAlignment="1">
      <alignment horizontal="centerContinuous" vertical="center"/>
    </xf>
    <xf numFmtId="49" fontId="119" fillId="29" borderId="41" xfId="0" applyNumberFormat="1" applyFont="1" applyFill="1" applyBorder="1" applyAlignment="1">
      <alignment horizontal="centerContinuous" vertical="center"/>
    </xf>
    <xf numFmtId="49" fontId="119" fillId="29" borderId="42" xfId="0" applyNumberFormat="1" applyFont="1" applyFill="1" applyBorder="1" applyAlignment="1">
      <alignment horizontal="centerContinuous" vertical="center"/>
    </xf>
    <xf numFmtId="49" fontId="119" fillId="29" borderId="23" xfId="0" applyNumberFormat="1" applyFont="1" applyFill="1" applyBorder="1" applyAlignment="1">
      <alignment horizontal="centerContinuous" vertical="center"/>
    </xf>
    <xf numFmtId="49" fontId="119" fillId="29" borderId="38" xfId="0" applyNumberFormat="1" applyFont="1" applyFill="1" applyBorder="1" applyAlignment="1">
      <alignment horizontal="centerContinuous" vertical="center"/>
    </xf>
    <xf numFmtId="49" fontId="138" fillId="29" borderId="37" xfId="0" applyNumberFormat="1" applyFont="1" applyFill="1" applyBorder="1" applyAlignment="1">
      <alignment horizontal="centerContinuous" vertical="center"/>
    </xf>
    <xf numFmtId="49" fontId="120" fillId="29" borderId="43" xfId="0" applyNumberFormat="1" applyFont="1" applyFill="1" applyBorder="1" applyAlignment="1">
      <alignment horizontal="centerContinuous" vertical="center"/>
    </xf>
    <xf numFmtId="49" fontId="120" fillId="29" borderId="44" xfId="0" applyNumberFormat="1" applyFont="1" applyFill="1" applyBorder="1" applyAlignment="1">
      <alignment horizontal="centerContinuous" vertical="center"/>
    </xf>
    <xf numFmtId="49" fontId="120" fillId="29" borderId="45" xfId="0" applyNumberFormat="1" applyFont="1" applyFill="1" applyBorder="1" applyAlignment="1">
      <alignment horizontal="centerContinuous" vertical="center"/>
    </xf>
    <xf numFmtId="49" fontId="139" fillId="29" borderId="37" xfId="0" applyNumberFormat="1" applyFont="1" applyFill="1" applyBorder="1" applyAlignment="1">
      <alignment horizontal="centerContinuous" vertical="center"/>
    </xf>
    <xf numFmtId="49" fontId="120" fillId="29" borderId="41" xfId="0" applyNumberFormat="1" applyFont="1" applyFill="1" applyBorder="1" applyAlignment="1">
      <alignment horizontal="centerContinuous" vertical="center"/>
    </xf>
    <xf numFmtId="49" fontId="120" fillId="29" borderId="42" xfId="0" applyNumberFormat="1" applyFont="1" applyFill="1" applyBorder="1" applyAlignment="1">
      <alignment horizontal="centerContinuous" vertical="center"/>
    </xf>
    <xf numFmtId="49" fontId="120" fillId="29" borderId="23" xfId="0" applyNumberFormat="1" applyFont="1" applyFill="1" applyBorder="1" applyAlignment="1">
      <alignment horizontal="centerContinuous" vertical="center"/>
    </xf>
    <xf numFmtId="49" fontId="120" fillId="29" borderId="38" xfId="0" applyNumberFormat="1" applyFont="1" applyFill="1" applyBorder="1" applyAlignment="1">
      <alignment horizontal="centerContinuous" vertical="center"/>
    </xf>
    <xf numFmtId="49" fontId="120" fillId="29" borderId="37" xfId="0" applyNumberFormat="1" applyFont="1" applyFill="1" applyBorder="1" applyAlignment="1">
      <alignment horizontal="centerContinuous" vertical="center"/>
    </xf>
    <xf numFmtId="167" fontId="140" fillId="24" borderId="13" xfId="40" applyNumberFormat="1" applyFont="1" applyFill="1" applyBorder="1" applyAlignment="1">
      <alignment horizontal="center" vertical="center"/>
    </xf>
    <xf numFmtId="0" fontId="141" fillId="24" borderId="11" xfId="40" applyNumberFormat="1" applyFont="1" applyFill="1" applyBorder="1" applyAlignment="1" applyProtection="1">
      <alignment horizontal="center" vertical="center" wrapText="1"/>
      <protection locked="0"/>
    </xf>
    <xf numFmtId="0" fontId="141" fillId="24" borderId="12" xfId="40" applyNumberFormat="1" applyFont="1" applyFill="1" applyBorder="1" applyAlignment="1" applyProtection="1">
      <alignment horizontal="center" vertical="center" wrapText="1"/>
      <protection locked="0"/>
    </xf>
    <xf numFmtId="0" fontId="142" fillId="24" borderId="12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12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100" xfId="40" applyNumberFormat="1" applyFont="1" applyFill="1" applyBorder="1" applyAlignment="1" applyProtection="1">
      <alignment horizontal="center" vertical="center" wrapText="1"/>
      <protection locked="0"/>
    </xf>
    <xf numFmtId="49" fontId="143" fillId="0" borderId="46" xfId="0" applyNumberFormat="1" applyFont="1" applyBorder="1" applyAlignment="1">
      <alignment horizontal="center" vertical="center"/>
    </xf>
    <xf numFmtId="49" fontId="143" fillId="0" borderId="47" xfId="0" applyNumberFormat="1" applyFont="1" applyBorder="1" applyAlignment="1">
      <alignment horizontal="center" vertical="center"/>
    </xf>
    <xf numFmtId="49" fontId="143" fillId="0" borderId="48" xfId="0" applyNumberFormat="1" applyFont="1" applyBorder="1" applyAlignment="1">
      <alignment horizontal="center" vertical="center"/>
    </xf>
    <xf numFmtId="49" fontId="143" fillId="0" borderId="49" xfId="0" applyNumberFormat="1" applyFont="1" applyBorder="1" applyAlignment="1">
      <alignment horizontal="center" vertical="center"/>
    </xf>
    <xf numFmtId="49" fontId="143" fillId="0" borderId="50" xfId="0" applyNumberFormat="1" applyFont="1" applyBorder="1" applyAlignment="1">
      <alignment horizontal="center" vertical="center"/>
    </xf>
    <xf numFmtId="49" fontId="144" fillId="0" borderId="46" xfId="0" applyNumberFormat="1" applyFont="1" applyBorder="1" applyAlignment="1">
      <alignment horizontal="center" vertical="center"/>
    </xf>
    <xf numFmtId="49" fontId="144" fillId="0" borderId="47" xfId="0" applyNumberFormat="1" applyFont="1" applyBorder="1" applyAlignment="1">
      <alignment horizontal="center" vertical="center"/>
    </xf>
    <xf numFmtId="49" fontId="144" fillId="0" borderId="49" xfId="0" applyNumberFormat="1" applyFont="1" applyBorder="1" applyAlignment="1">
      <alignment horizontal="center" vertical="center"/>
    </xf>
    <xf numFmtId="49" fontId="144" fillId="0" borderId="50" xfId="0" applyNumberFormat="1" applyFont="1" applyBorder="1" applyAlignment="1">
      <alignment horizontal="center" vertical="center"/>
    </xf>
    <xf numFmtId="49" fontId="145" fillId="0" borderId="46" xfId="0" applyNumberFormat="1" applyFont="1" applyBorder="1" applyAlignment="1">
      <alignment horizontal="center" vertical="center"/>
    </xf>
    <xf numFmtId="49" fontId="145" fillId="0" borderId="47" xfId="0" applyNumberFormat="1" applyFont="1" applyBorder="1" applyAlignment="1">
      <alignment horizontal="center" vertical="center"/>
    </xf>
    <xf numFmtId="49" fontId="145" fillId="0" borderId="49" xfId="0" applyNumberFormat="1" applyFont="1" applyBorder="1" applyAlignment="1">
      <alignment horizontal="center" vertical="center"/>
    </xf>
    <xf numFmtId="49" fontId="145" fillId="0" borderId="50" xfId="0" applyNumberFormat="1" applyFont="1" applyBorder="1" applyAlignment="1">
      <alignment horizontal="center" vertical="center"/>
    </xf>
    <xf numFmtId="49" fontId="146" fillId="0" borderId="46" xfId="0" applyNumberFormat="1" applyFont="1" applyBorder="1" applyAlignment="1">
      <alignment horizontal="center" vertical="center"/>
    </xf>
    <xf numFmtId="49" fontId="146" fillId="0" borderId="47" xfId="0" applyNumberFormat="1" applyFont="1" applyBorder="1" applyAlignment="1">
      <alignment horizontal="center" vertical="center"/>
    </xf>
    <xf numFmtId="49" fontId="146" fillId="0" borderId="49" xfId="0" applyNumberFormat="1" applyFont="1" applyBorder="1" applyAlignment="1">
      <alignment horizontal="center" vertical="center"/>
    </xf>
    <xf numFmtId="49" fontId="146" fillId="0" borderId="50" xfId="0" applyNumberFormat="1" applyFont="1" applyBorder="1" applyAlignment="1">
      <alignment horizontal="center" vertical="center"/>
    </xf>
    <xf numFmtId="0" fontId="103" fillId="0" borderId="0" xfId="39" applyFont="1"/>
    <xf numFmtId="0" fontId="112" fillId="26" borderId="9" xfId="40" applyFont="1" applyFill="1" applyBorder="1" applyAlignment="1">
      <alignment horizontal="center" vertical="center"/>
    </xf>
    <xf numFmtId="0" fontId="114" fillId="25" borderId="10" xfId="40" applyNumberFormat="1" applyFont="1" applyFill="1" applyBorder="1" applyAlignment="1" applyProtection="1">
      <alignment horizontal="left" vertical="center"/>
      <protection locked="0"/>
    </xf>
    <xf numFmtId="0" fontId="136" fillId="25" borderId="10" xfId="40" applyNumberFormat="1" applyFont="1" applyFill="1" applyBorder="1" applyAlignment="1" applyProtection="1">
      <alignment horizontal="right" vertical="center"/>
      <protection locked="0"/>
    </xf>
    <xf numFmtId="0" fontId="147" fillId="25" borderId="10" xfId="40" applyNumberFormat="1" applyFont="1" applyFill="1" applyBorder="1" applyAlignment="1" applyProtection="1">
      <alignment horizontal="right" vertical="center"/>
      <protection locked="0"/>
    </xf>
    <xf numFmtId="0" fontId="148" fillId="25" borderId="10" xfId="40" applyNumberFormat="1" applyFont="1" applyFill="1" applyBorder="1" applyAlignment="1" applyProtection="1">
      <alignment horizontal="right" vertical="center"/>
      <protection locked="0"/>
    </xf>
    <xf numFmtId="0" fontId="135" fillId="25" borderId="10" xfId="40" applyNumberFormat="1" applyFont="1" applyFill="1" applyBorder="1" applyAlignment="1" applyProtection="1">
      <alignment horizontal="right" vertical="center"/>
      <protection locked="0"/>
    </xf>
    <xf numFmtId="0" fontId="114" fillId="25" borderId="99" xfId="40" applyNumberFormat="1" applyFont="1" applyFill="1" applyBorder="1" applyAlignment="1" applyProtection="1">
      <alignment horizontal="right" vertical="center"/>
      <protection locked="0"/>
    </xf>
    <xf numFmtId="49" fontId="149" fillId="35" borderId="51" xfId="0" applyNumberFormat="1" applyFont="1" applyFill="1" applyBorder="1" applyAlignment="1">
      <alignment horizontal="left" vertical="center"/>
    </xf>
    <xf numFmtId="49" fontId="150" fillId="35" borderId="29" xfId="0" applyNumberFormat="1" applyFont="1" applyFill="1" applyBorder="1" applyAlignment="1">
      <alignment horizontal="center" vertical="center"/>
    </xf>
    <xf numFmtId="49" fontId="150" fillId="35" borderId="52" xfId="0" applyNumberFormat="1" applyFont="1" applyFill="1" applyBorder="1" applyAlignment="1">
      <alignment horizontal="center" vertical="center"/>
    </xf>
    <xf numFmtId="49" fontId="150" fillId="35" borderId="51" xfId="0" applyNumberFormat="1" applyFont="1" applyFill="1" applyBorder="1" applyAlignment="1">
      <alignment horizontal="center" vertical="center"/>
    </xf>
    <xf numFmtId="49" fontId="151" fillId="27" borderId="51" xfId="0" applyNumberFormat="1" applyFont="1" applyFill="1" applyBorder="1" applyAlignment="1">
      <alignment horizontal="center" vertical="center"/>
    </xf>
    <xf numFmtId="49" fontId="151" fillId="27" borderId="29" xfId="0" applyNumberFormat="1" applyFont="1" applyFill="1" applyBorder="1" applyAlignment="1">
      <alignment horizontal="center" vertical="center"/>
    </xf>
    <xf numFmtId="49" fontId="151" fillId="27" borderId="52" xfId="0" applyNumberFormat="1" applyFont="1" applyFill="1" applyBorder="1" applyAlignment="1">
      <alignment horizontal="center" vertical="center"/>
    </xf>
    <xf numFmtId="49" fontId="152" fillId="28" borderId="51" xfId="0" applyNumberFormat="1" applyFont="1" applyFill="1" applyBorder="1" applyAlignment="1">
      <alignment horizontal="center" vertical="center"/>
    </xf>
    <xf numFmtId="49" fontId="152" fillId="28" borderId="29" xfId="0" applyNumberFormat="1" applyFont="1" applyFill="1" applyBorder="1" applyAlignment="1">
      <alignment horizontal="center" vertical="center"/>
    </xf>
    <xf numFmtId="49" fontId="152" fillId="28" borderId="52" xfId="0" applyNumberFormat="1" applyFont="1" applyFill="1" applyBorder="1" applyAlignment="1">
      <alignment horizontal="center" vertical="center"/>
    </xf>
    <xf numFmtId="49" fontId="153" fillId="36" borderId="51" xfId="0" applyNumberFormat="1" applyFont="1" applyFill="1" applyBorder="1" applyAlignment="1">
      <alignment horizontal="center" vertical="center"/>
    </xf>
    <xf numFmtId="49" fontId="153" fillId="36" borderId="29" xfId="0" applyNumberFormat="1" applyFont="1" applyFill="1" applyBorder="1" applyAlignment="1">
      <alignment horizontal="center" vertical="center"/>
    </xf>
    <xf numFmtId="49" fontId="153" fillId="36" borderId="52" xfId="0" applyNumberFormat="1" applyFont="1" applyFill="1" applyBorder="1" applyAlignment="1">
      <alignment horizontal="center" vertical="center"/>
    </xf>
    <xf numFmtId="0" fontId="103" fillId="23" borderId="0" xfId="40" applyFont="1" applyFill="1" applyBorder="1" applyAlignment="1">
      <alignment horizontal="center" vertical="center"/>
    </xf>
    <xf numFmtId="0" fontId="154" fillId="26" borderId="42" xfId="40" applyFont="1" applyFill="1" applyBorder="1" applyAlignment="1">
      <alignment horizontal="center" vertical="center"/>
    </xf>
    <xf numFmtId="0" fontId="116" fillId="29" borderId="23" xfId="40" applyNumberFormat="1" applyFont="1" applyFill="1" applyBorder="1" applyAlignment="1" applyProtection="1">
      <alignment horizontal="right" vertical="center" wrapText="1"/>
      <protection locked="0"/>
    </xf>
    <xf numFmtId="0" fontId="155" fillId="29" borderId="13" xfId="40" applyNumberFormat="1" applyFont="1" applyFill="1" applyBorder="1" applyAlignment="1" applyProtection="1">
      <alignment horizontal="center" vertical="center" wrapText="1"/>
      <protection locked="0"/>
    </xf>
    <xf numFmtId="0" fontId="107" fillId="29" borderId="23" xfId="40" applyNumberFormat="1" applyFont="1" applyFill="1" applyBorder="1" applyAlignment="1" applyProtection="1">
      <alignment horizontal="right" vertical="center"/>
      <protection locked="0"/>
    </xf>
    <xf numFmtId="0" fontId="156" fillId="29" borderId="24" xfId="40" applyNumberFormat="1" applyFont="1" applyFill="1" applyBorder="1" applyAlignment="1" applyProtection="1">
      <alignment horizontal="right" vertical="center" wrapText="1"/>
      <protection locked="0"/>
    </xf>
    <xf numFmtId="0" fontId="155" fillId="29" borderId="94" xfId="40" applyNumberFormat="1" applyFont="1" applyFill="1" applyBorder="1" applyAlignment="1" applyProtection="1">
      <alignment horizontal="center" vertical="center" wrapText="1"/>
      <protection locked="0"/>
    </xf>
    <xf numFmtId="49" fontId="157" fillId="29" borderId="53" xfId="0" applyNumberFormat="1" applyFont="1" applyFill="1" applyBorder="1" applyAlignment="1">
      <alignment horizontal="left" vertical="center"/>
    </xf>
    <xf numFmtId="49" fontId="150" fillId="29" borderId="0" xfId="0" applyNumberFormat="1" applyFont="1" applyFill="1" applyBorder="1" applyAlignment="1">
      <alignment horizontal="center" vertical="center"/>
    </xf>
    <xf numFmtId="49" fontId="150" fillId="29" borderId="54" xfId="0" applyNumberFormat="1" applyFont="1" applyFill="1" applyBorder="1" applyAlignment="1">
      <alignment horizontal="center" vertical="center"/>
    </xf>
    <xf numFmtId="49" fontId="150" fillId="29" borderId="53" xfId="0" applyNumberFormat="1" applyFont="1" applyFill="1" applyBorder="1" applyAlignment="1">
      <alignment horizontal="center" vertical="center"/>
    </xf>
    <xf numFmtId="49" fontId="151" fillId="29" borderId="53" xfId="0" applyNumberFormat="1" applyFont="1" applyFill="1" applyBorder="1" applyAlignment="1">
      <alignment horizontal="center" vertical="center"/>
    </xf>
    <xf numFmtId="49" fontId="151" fillId="29" borderId="0" xfId="0" applyNumberFormat="1" applyFont="1" applyFill="1" applyBorder="1" applyAlignment="1">
      <alignment horizontal="center" vertical="center"/>
    </xf>
    <xf numFmtId="49" fontId="151" fillId="29" borderId="54" xfId="0" applyNumberFormat="1" applyFont="1" applyFill="1" applyBorder="1" applyAlignment="1">
      <alignment horizontal="center" vertical="center"/>
    </xf>
    <xf numFmtId="49" fontId="152" fillId="29" borderId="53" xfId="0" applyNumberFormat="1" applyFont="1" applyFill="1" applyBorder="1" applyAlignment="1">
      <alignment horizontal="center" vertical="center"/>
    </xf>
    <xf numFmtId="49" fontId="152" fillId="29" borderId="0" xfId="0" applyNumberFormat="1" applyFont="1" applyFill="1" applyBorder="1" applyAlignment="1">
      <alignment horizontal="center" vertical="center"/>
    </xf>
    <xf numFmtId="49" fontId="152" fillId="29" borderId="54" xfId="0" applyNumberFormat="1" applyFont="1" applyFill="1" applyBorder="1" applyAlignment="1">
      <alignment horizontal="center" vertical="center"/>
    </xf>
    <xf numFmtId="49" fontId="153" fillId="29" borderId="53" xfId="0" applyNumberFormat="1" applyFont="1" applyFill="1" applyBorder="1" applyAlignment="1">
      <alignment horizontal="center" vertical="center"/>
    </xf>
    <xf numFmtId="49" fontId="153" fillId="29" borderId="0" xfId="0" applyNumberFormat="1" applyFont="1" applyFill="1" applyBorder="1" applyAlignment="1">
      <alignment horizontal="center" vertical="center"/>
    </xf>
    <xf numFmtId="49" fontId="153" fillId="29" borderId="54" xfId="0" applyNumberFormat="1" applyFont="1" applyFill="1" applyBorder="1" applyAlignment="1">
      <alignment horizontal="center" vertical="center"/>
    </xf>
    <xf numFmtId="1" fontId="158" fillId="24" borderId="82" xfId="38" applyNumberFormat="1" applyFont="1" applyFill="1" applyBorder="1" applyAlignment="1">
      <alignment horizontal="center" vertical="center" wrapText="1"/>
    </xf>
    <xf numFmtId="0" fontId="108" fillId="0" borderId="14" xfId="40" applyFont="1" applyBorder="1" applyAlignment="1" applyProtection="1">
      <alignment horizontal="left" vertical="center" wrapText="1"/>
    </xf>
    <xf numFmtId="0" fontId="105" fillId="0" borderId="14" xfId="40" applyFont="1" applyBorder="1" applyAlignment="1" applyProtection="1">
      <alignment horizontal="center" vertical="center" wrapText="1"/>
    </xf>
    <xf numFmtId="1" fontId="136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136" fillId="28" borderId="14" xfId="40" applyNumberFormat="1" applyFont="1" applyFill="1" applyBorder="1" applyAlignment="1" applyProtection="1">
      <alignment horizontal="center" vertical="center" wrapText="1"/>
      <protection locked="0"/>
    </xf>
    <xf numFmtId="1" fontId="159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05" fillId="0" borderId="13" xfId="40" applyNumberFormat="1" applyFont="1" applyFill="1" applyBorder="1" applyAlignment="1" applyProtection="1">
      <alignment horizontal="center" vertical="center" wrapText="1"/>
      <protection locked="0"/>
    </xf>
    <xf numFmtId="168" fontId="133" fillId="0" borderId="14" xfId="40" applyNumberFormat="1" applyFont="1" applyFill="1" applyBorder="1" applyAlignment="1" applyProtection="1">
      <alignment horizontal="left" vertical="center" wrapText="1"/>
      <protection locked="0"/>
    </xf>
    <xf numFmtId="170" fontId="133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160" fillId="28" borderId="14" xfId="40" applyNumberFormat="1" applyFont="1" applyFill="1" applyBorder="1" applyAlignment="1" applyProtection="1">
      <alignment horizontal="center" vertical="center" wrapText="1"/>
      <protection locked="0"/>
    </xf>
    <xf numFmtId="0" fontId="141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42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91" xfId="40" applyNumberFormat="1" applyFont="1" applyFill="1" applyBorder="1" applyAlignment="1" applyProtection="1">
      <alignment horizontal="center" vertical="center" wrapText="1"/>
      <protection locked="0"/>
    </xf>
    <xf numFmtId="49" fontId="156" fillId="23" borderId="83" xfId="40" applyNumberFormat="1" applyFont="1" applyFill="1" applyBorder="1" applyAlignment="1">
      <alignment horizontal="center" vertical="center" wrapText="1"/>
    </xf>
    <xf numFmtId="49" fontId="161" fillId="29" borderId="15" xfId="40" applyNumberFormat="1" applyFont="1" applyFill="1" applyBorder="1" applyAlignment="1">
      <alignment horizontal="center" vertical="center" wrapText="1"/>
    </xf>
    <xf numFmtId="164" fontId="135" fillId="0" borderId="19" xfId="40" applyNumberFormat="1" applyFont="1" applyFill="1" applyBorder="1" applyAlignment="1">
      <alignment horizontal="centerContinuous" vertical="center"/>
    </xf>
    <xf numFmtId="1" fontId="162" fillId="0" borderId="18" xfId="0" applyNumberFormat="1" applyFont="1" applyFill="1" applyBorder="1" applyAlignment="1">
      <alignment horizontal="center" vertical="center" wrapText="1"/>
    </xf>
    <xf numFmtId="1" fontId="162" fillId="0" borderId="19" xfId="0" applyNumberFormat="1" applyFont="1" applyFill="1" applyBorder="1" applyAlignment="1">
      <alignment horizontal="center" vertical="center" wrapText="1"/>
    </xf>
    <xf numFmtId="1" fontId="162" fillId="0" borderId="20" xfId="0" applyNumberFormat="1" applyFont="1" applyFill="1" applyBorder="1" applyAlignment="1">
      <alignment horizontal="center" vertical="center" wrapText="1"/>
    </xf>
    <xf numFmtId="1" fontId="162" fillId="0" borderId="21" xfId="0" applyNumberFormat="1" applyFont="1" applyFill="1" applyBorder="1" applyAlignment="1">
      <alignment horizontal="center" vertical="center" wrapText="1"/>
    </xf>
    <xf numFmtId="1" fontId="163" fillId="0" borderId="18" xfId="0" applyNumberFormat="1" applyFont="1" applyFill="1" applyBorder="1" applyAlignment="1">
      <alignment horizontal="center" vertical="center" wrapText="1"/>
    </xf>
    <xf numFmtId="1" fontId="163" fillId="0" borderId="19" xfId="0" applyNumberFormat="1" applyFont="1" applyFill="1" applyBorder="1" applyAlignment="1">
      <alignment horizontal="center" vertical="center" wrapText="1"/>
    </xf>
    <xf numFmtId="1" fontId="163" fillId="0" borderId="20" xfId="0" applyNumberFormat="1" applyFont="1" applyFill="1" applyBorder="1" applyAlignment="1">
      <alignment horizontal="center" vertical="center" wrapText="1"/>
    </xf>
    <xf numFmtId="1" fontId="163" fillId="0" borderId="21" xfId="0" applyNumberFormat="1" applyFont="1" applyFill="1" applyBorder="1" applyAlignment="1">
      <alignment horizontal="center" vertical="center" wrapText="1"/>
    </xf>
    <xf numFmtId="1" fontId="164" fillId="0" borderId="18" xfId="0" applyNumberFormat="1" applyFont="1" applyFill="1" applyBorder="1" applyAlignment="1">
      <alignment horizontal="center" vertical="center" wrapText="1"/>
    </xf>
    <xf numFmtId="1" fontId="164" fillId="0" borderId="19" xfId="0" applyNumberFormat="1" applyFont="1" applyFill="1" applyBorder="1" applyAlignment="1">
      <alignment horizontal="center" vertical="center" wrapText="1"/>
    </xf>
    <xf numFmtId="1" fontId="164" fillId="0" borderId="20" xfId="0" applyNumberFormat="1" applyFont="1" applyFill="1" applyBorder="1" applyAlignment="1">
      <alignment horizontal="center" vertical="center" wrapText="1"/>
    </xf>
    <xf numFmtId="1" fontId="164" fillId="0" borderId="21" xfId="0" applyNumberFormat="1" applyFont="1" applyFill="1" applyBorder="1" applyAlignment="1">
      <alignment horizontal="center" vertical="center" wrapText="1"/>
    </xf>
    <xf numFmtId="1" fontId="165" fillId="0" borderId="18" xfId="0" applyNumberFormat="1" applyFont="1" applyFill="1" applyBorder="1" applyAlignment="1">
      <alignment horizontal="center" vertical="center" wrapText="1"/>
    </xf>
    <xf numFmtId="1" fontId="165" fillId="0" borderId="19" xfId="0" applyNumberFormat="1" applyFont="1" applyFill="1" applyBorder="1" applyAlignment="1">
      <alignment horizontal="center" vertical="center" wrapText="1"/>
    </xf>
    <xf numFmtId="1" fontId="165" fillId="0" borderId="20" xfId="0" applyNumberFormat="1" applyFont="1" applyFill="1" applyBorder="1" applyAlignment="1">
      <alignment horizontal="center" vertical="center" wrapText="1"/>
    </xf>
    <xf numFmtId="1" fontId="165" fillId="0" borderId="21" xfId="0" applyNumberFormat="1" applyFont="1" applyFill="1" applyBorder="1" applyAlignment="1">
      <alignment horizontal="center" vertical="center" wrapText="1"/>
    </xf>
    <xf numFmtId="0" fontId="141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42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92" xfId="40" applyNumberFormat="1" applyFont="1" applyFill="1" applyBorder="1" applyAlignment="1" applyProtection="1">
      <alignment horizontal="center" vertical="center" wrapText="1"/>
      <protection locked="0"/>
    </xf>
    <xf numFmtId="164" fontId="166" fillId="0" borderId="19" xfId="40" applyNumberFormat="1" applyFont="1" applyFill="1" applyBorder="1" applyAlignment="1">
      <alignment horizontal="centerContinuous" vertical="center"/>
    </xf>
    <xf numFmtId="0" fontId="135" fillId="24" borderId="14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15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93" xfId="40" applyNumberFormat="1" applyFont="1" applyFill="1" applyBorder="1" applyAlignment="1" applyProtection="1">
      <alignment horizontal="centerContinuous" vertical="center"/>
      <protection locked="0"/>
    </xf>
    <xf numFmtId="49" fontId="167" fillId="35" borderId="51" xfId="0" applyNumberFormat="1" applyFont="1" applyFill="1" applyBorder="1" applyAlignment="1">
      <alignment horizontal="center" vertical="center" wrapText="1"/>
    </xf>
    <xf numFmtId="49" fontId="167" fillId="35" borderId="29" xfId="0" applyNumberFormat="1" applyFont="1" applyFill="1" applyBorder="1" applyAlignment="1">
      <alignment horizontal="center" vertical="center" wrapText="1"/>
    </xf>
    <xf numFmtId="49" fontId="167" fillId="35" borderId="52" xfId="0" applyNumberFormat="1" applyFont="1" applyFill="1" applyBorder="1" applyAlignment="1">
      <alignment horizontal="center" vertical="center" wrapText="1"/>
    </xf>
    <xf numFmtId="0" fontId="104" fillId="23" borderId="29" xfId="40" applyFont="1" applyFill="1" applyBorder="1" applyAlignment="1">
      <alignment horizontal="center" vertical="center"/>
    </xf>
    <xf numFmtId="49" fontId="151" fillId="27" borderId="51" xfId="0" applyNumberFormat="1" applyFont="1" applyFill="1" applyBorder="1" applyAlignment="1">
      <alignment horizontal="center" vertical="center" wrapText="1"/>
    </xf>
    <xf numFmtId="49" fontId="151" fillId="27" borderId="29" xfId="0" applyNumberFormat="1" applyFont="1" applyFill="1" applyBorder="1" applyAlignment="1">
      <alignment horizontal="center" vertical="center" wrapText="1"/>
    </xf>
    <xf numFmtId="49" fontId="151" fillId="27" borderId="52" xfId="0" applyNumberFormat="1" applyFont="1" applyFill="1" applyBorder="1" applyAlignment="1">
      <alignment horizontal="center" vertical="center" wrapText="1"/>
    </xf>
    <xf numFmtId="49" fontId="152" fillId="28" borderId="51" xfId="0" applyNumberFormat="1" applyFont="1" applyFill="1" applyBorder="1" applyAlignment="1">
      <alignment horizontal="center" vertical="center" wrapText="1"/>
    </xf>
    <xf numFmtId="49" fontId="152" fillId="28" borderId="29" xfId="0" applyNumberFormat="1" applyFont="1" applyFill="1" applyBorder="1" applyAlignment="1">
      <alignment horizontal="center" vertical="center" wrapText="1"/>
    </xf>
    <xf numFmtId="49" fontId="152" fillId="28" borderId="52" xfId="0" applyNumberFormat="1" applyFont="1" applyFill="1" applyBorder="1" applyAlignment="1">
      <alignment horizontal="center" vertical="center" wrapText="1"/>
    </xf>
    <xf numFmtId="49" fontId="153" fillId="36" borderId="51" xfId="0" applyNumberFormat="1" applyFont="1" applyFill="1" applyBorder="1" applyAlignment="1">
      <alignment horizontal="center" vertical="center" wrapText="1"/>
    </xf>
    <xf numFmtId="49" fontId="153" fillId="36" borderId="29" xfId="0" applyNumberFormat="1" applyFont="1" applyFill="1" applyBorder="1" applyAlignment="1">
      <alignment horizontal="center" vertical="center" wrapText="1"/>
    </xf>
    <xf numFmtId="49" fontId="153" fillId="36" borderId="52" xfId="0" applyNumberFormat="1" applyFont="1" applyFill="1" applyBorder="1" applyAlignment="1">
      <alignment horizontal="center" vertical="center" wrapText="1"/>
    </xf>
    <xf numFmtId="0" fontId="103" fillId="23" borderId="29" xfId="40" applyFont="1" applyFill="1" applyBorder="1" applyAlignment="1">
      <alignment horizontal="center" vertical="center"/>
    </xf>
    <xf numFmtId="49" fontId="167" fillId="35" borderId="37" xfId="0" applyNumberFormat="1" applyFont="1" applyFill="1" applyBorder="1" applyAlignment="1">
      <alignment horizontal="center" vertical="center" wrapText="1"/>
    </xf>
    <xf numFmtId="49" fontId="167" fillId="35" borderId="23" xfId="0" applyNumberFormat="1" applyFont="1" applyFill="1" applyBorder="1" applyAlignment="1">
      <alignment horizontal="center" vertical="center" wrapText="1"/>
    </xf>
    <xf numFmtId="49" fontId="167" fillId="35" borderId="38" xfId="0" applyNumberFormat="1" applyFont="1" applyFill="1" applyBorder="1" applyAlignment="1">
      <alignment horizontal="center" vertical="center" wrapText="1"/>
    </xf>
    <xf numFmtId="0" fontId="104" fillId="23" borderId="23" xfId="40" applyFont="1" applyFill="1" applyBorder="1" applyAlignment="1">
      <alignment horizontal="center" vertical="center"/>
    </xf>
    <xf numFmtId="49" fontId="151" fillId="27" borderId="37" xfId="0" applyNumberFormat="1" applyFont="1" applyFill="1" applyBorder="1" applyAlignment="1">
      <alignment horizontal="center" vertical="center" wrapText="1"/>
    </xf>
    <xf numFmtId="49" fontId="151" fillId="27" borderId="23" xfId="0" applyNumberFormat="1" applyFont="1" applyFill="1" applyBorder="1" applyAlignment="1">
      <alignment horizontal="center" vertical="center" wrapText="1"/>
    </xf>
    <xf numFmtId="49" fontId="151" fillId="27" borderId="38" xfId="0" applyNumberFormat="1" applyFont="1" applyFill="1" applyBorder="1" applyAlignment="1">
      <alignment horizontal="center" vertical="center" wrapText="1"/>
    </xf>
    <xf numFmtId="49" fontId="152" fillId="28" borderId="37" xfId="0" applyNumberFormat="1" applyFont="1" applyFill="1" applyBorder="1" applyAlignment="1">
      <alignment horizontal="center" vertical="center" wrapText="1"/>
    </xf>
    <xf numFmtId="49" fontId="152" fillId="28" borderId="23" xfId="0" applyNumberFormat="1" applyFont="1" applyFill="1" applyBorder="1" applyAlignment="1">
      <alignment horizontal="center" vertical="center" wrapText="1"/>
    </xf>
    <xf numFmtId="49" fontId="152" fillId="28" borderId="38" xfId="0" applyNumberFormat="1" applyFont="1" applyFill="1" applyBorder="1" applyAlignment="1">
      <alignment horizontal="center" vertical="center" wrapText="1"/>
    </xf>
    <xf numFmtId="49" fontId="153" fillId="36" borderId="37" xfId="0" applyNumberFormat="1" applyFont="1" applyFill="1" applyBorder="1" applyAlignment="1">
      <alignment horizontal="center" vertical="center" wrapText="1"/>
    </xf>
    <xf numFmtId="49" fontId="153" fillId="36" borderId="23" xfId="0" applyNumberFormat="1" applyFont="1" applyFill="1" applyBorder="1" applyAlignment="1">
      <alignment horizontal="center" vertical="center" wrapText="1"/>
    </xf>
    <xf numFmtId="49" fontId="153" fillId="36" borderId="38" xfId="0" applyNumberFormat="1" applyFont="1" applyFill="1" applyBorder="1" applyAlignment="1">
      <alignment horizontal="center" vertical="center" wrapText="1"/>
    </xf>
    <xf numFmtId="0" fontId="103" fillId="23" borderId="23" xfId="40" applyFont="1" applyFill="1" applyBorder="1" applyAlignment="1">
      <alignment horizontal="center" vertical="center"/>
    </xf>
    <xf numFmtId="0" fontId="108" fillId="0" borderId="23" xfId="40" applyFont="1" applyBorder="1" applyAlignment="1" applyProtection="1">
      <alignment horizontal="left" vertical="center" wrapText="1"/>
    </xf>
    <xf numFmtId="0" fontId="105" fillId="0" borderId="23" xfId="40" applyFont="1" applyBorder="1" applyAlignment="1" applyProtection="1">
      <alignment horizontal="center" vertical="center" wrapText="1"/>
    </xf>
    <xf numFmtId="1" fontId="136" fillId="0" borderId="23" xfId="40" applyNumberFormat="1" applyFont="1" applyFill="1" applyBorder="1" applyAlignment="1" applyProtection="1">
      <alignment horizontal="center" vertical="center" wrapText="1"/>
      <protection locked="0"/>
    </xf>
    <xf numFmtId="169" fontId="136" fillId="28" borderId="23" xfId="40" applyNumberFormat="1" applyFont="1" applyFill="1" applyBorder="1" applyAlignment="1" applyProtection="1">
      <alignment horizontal="center" vertical="center" wrapText="1"/>
      <protection locked="0"/>
    </xf>
    <xf numFmtId="0" fontId="160" fillId="28" borderId="23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23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24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94" xfId="40" applyNumberFormat="1" applyFont="1" applyFill="1" applyBorder="1" applyAlignment="1" applyProtection="1">
      <alignment horizontal="centerContinuous" vertical="center"/>
      <protection locked="0"/>
    </xf>
    <xf numFmtId="0" fontId="160" fillId="28" borderId="14" xfId="40" applyNumberFormat="1" applyFont="1" applyFill="1" applyBorder="1" applyAlignment="1" applyProtection="1">
      <alignment horizontal="center" vertical="center" wrapText="1"/>
      <protection locked="0"/>
    </xf>
    <xf numFmtId="169" fontId="147" fillId="24" borderId="23" xfId="40" applyNumberFormat="1" applyFont="1" applyFill="1" applyBorder="1" applyAlignment="1" applyProtection="1">
      <alignment horizontal="center" vertical="center" wrapText="1"/>
      <protection locked="0"/>
    </xf>
    <xf numFmtId="172" fontId="168" fillId="31" borderId="25" xfId="40" applyNumberFormat="1" applyFont="1" applyFill="1" applyBorder="1" applyAlignment="1" applyProtection="1">
      <alignment horizontal="center" vertical="center" wrapText="1"/>
      <protection locked="0"/>
    </xf>
    <xf numFmtId="169" fontId="160" fillId="28" borderId="23" xfId="40" applyNumberFormat="1" applyFont="1" applyFill="1" applyBorder="1" applyAlignment="1" applyProtection="1">
      <alignment horizontal="center" vertical="center" wrapText="1"/>
      <protection locked="0"/>
    </xf>
    <xf numFmtId="169" fontId="147" fillId="24" borderId="14" xfId="40" applyNumberFormat="1" applyFont="1" applyFill="1" applyBorder="1" applyAlignment="1" applyProtection="1">
      <alignment horizontal="center" vertical="center" wrapText="1"/>
      <protection locked="0"/>
    </xf>
    <xf numFmtId="0" fontId="155" fillId="29" borderId="26" xfId="40" applyFont="1" applyFill="1" applyBorder="1" applyAlignment="1" applyProtection="1">
      <alignment horizontal="left" vertical="center" wrapText="1"/>
      <protection locked="0"/>
    </xf>
    <xf numFmtId="0" fontId="136" fillId="29" borderId="26" xfId="40" applyFont="1" applyFill="1" applyBorder="1" applyAlignment="1" applyProtection="1">
      <alignment horizontal="right" vertical="center" wrapText="1"/>
      <protection locked="0"/>
    </xf>
    <xf numFmtId="0" fontId="147" fillId="29" borderId="26" xfId="40" applyFont="1" applyFill="1" applyBorder="1" applyAlignment="1" applyProtection="1">
      <alignment horizontal="right" vertical="center" wrapText="1"/>
      <protection locked="0"/>
    </xf>
    <xf numFmtId="0" fontId="148" fillId="29" borderId="26" xfId="40" applyFont="1" applyFill="1" applyBorder="1" applyAlignment="1" applyProtection="1">
      <alignment horizontal="right" vertical="center" wrapText="1"/>
      <protection locked="0"/>
    </xf>
    <xf numFmtId="0" fontId="135" fillId="29" borderId="26" xfId="40" applyFont="1" applyFill="1" applyBorder="1" applyAlignment="1" applyProtection="1">
      <alignment horizontal="right" vertical="center" wrapText="1"/>
      <protection locked="0"/>
    </xf>
    <xf numFmtId="0" fontId="147" fillId="29" borderId="26" xfId="40" applyFont="1" applyFill="1" applyBorder="1" applyAlignment="1" applyProtection="1">
      <alignment horizontal="right" vertical="center"/>
      <protection locked="0"/>
    </xf>
    <xf numFmtId="0" fontId="169" fillId="0" borderId="26" xfId="40" applyNumberFormat="1" applyFont="1" applyFill="1" applyBorder="1" applyAlignment="1" applyProtection="1">
      <alignment horizontal="center" vertical="center" wrapText="1"/>
      <protection locked="0"/>
    </xf>
    <xf numFmtId="0" fontId="157" fillId="29" borderId="95" xfId="40" applyFont="1" applyFill="1" applyBorder="1" applyAlignment="1" applyProtection="1">
      <alignment horizontal="right" vertical="center"/>
      <protection locked="0"/>
    </xf>
    <xf numFmtId="0" fontId="170" fillId="25" borderId="101" xfId="40" applyFont="1" applyFill="1" applyBorder="1" applyAlignment="1">
      <alignment horizontal="left" vertical="center"/>
    </xf>
    <xf numFmtId="0" fontId="170" fillId="25" borderId="0" xfId="40" applyFont="1" applyFill="1" applyBorder="1" applyAlignment="1">
      <alignment horizontal="left" vertical="center"/>
    </xf>
    <xf numFmtId="49" fontId="167" fillId="35" borderId="27" xfId="0" applyNumberFormat="1" applyFont="1" applyFill="1" applyBorder="1" applyAlignment="1">
      <alignment horizontal="center" vertical="center" wrapText="1"/>
    </xf>
    <xf numFmtId="49" fontId="167" fillId="35" borderId="14" xfId="0" applyNumberFormat="1" applyFont="1" applyFill="1" applyBorder="1" applyAlignment="1">
      <alignment horizontal="center" vertical="center" wrapText="1"/>
    </xf>
    <xf numFmtId="49" fontId="167" fillId="35" borderId="22" xfId="0" applyNumberFormat="1" applyFont="1" applyFill="1" applyBorder="1" applyAlignment="1">
      <alignment horizontal="center" vertical="center" wrapText="1"/>
    </xf>
    <xf numFmtId="0" fontId="104" fillId="23" borderId="14" xfId="40" applyFont="1" applyFill="1" applyBorder="1" applyAlignment="1">
      <alignment horizontal="center" vertical="center"/>
    </xf>
    <xf numFmtId="49" fontId="151" fillId="27" borderId="27" xfId="0" applyNumberFormat="1" applyFont="1" applyFill="1" applyBorder="1" applyAlignment="1">
      <alignment horizontal="center" vertical="center" wrapText="1"/>
    </xf>
    <xf numFmtId="49" fontId="151" fillId="27" borderId="14" xfId="0" applyNumberFormat="1" applyFont="1" applyFill="1" applyBorder="1" applyAlignment="1">
      <alignment horizontal="center" vertical="center" wrapText="1"/>
    </xf>
    <xf numFmtId="49" fontId="151" fillId="27" borderId="22" xfId="0" applyNumberFormat="1" applyFont="1" applyFill="1" applyBorder="1" applyAlignment="1">
      <alignment horizontal="center" vertical="center" wrapText="1"/>
    </xf>
    <xf numFmtId="49" fontId="152" fillId="28" borderId="27" xfId="0" applyNumberFormat="1" applyFont="1" applyFill="1" applyBorder="1" applyAlignment="1">
      <alignment horizontal="center" vertical="center" wrapText="1"/>
    </xf>
    <xf numFmtId="49" fontId="152" fillId="28" borderId="14" xfId="0" applyNumberFormat="1" applyFont="1" applyFill="1" applyBorder="1" applyAlignment="1">
      <alignment horizontal="center" vertical="center" wrapText="1"/>
    </xf>
    <xf numFmtId="49" fontId="152" fillId="28" borderId="22" xfId="0" applyNumberFormat="1" applyFont="1" applyFill="1" applyBorder="1" applyAlignment="1">
      <alignment horizontal="center" vertical="center" wrapText="1"/>
    </xf>
    <xf numFmtId="49" fontId="153" fillId="36" borderId="27" xfId="0" applyNumberFormat="1" applyFont="1" applyFill="1" applyBorder="1" applyAlignment="1">
      <alignment horizontal="center" vertical="center" wrapText="1"/>
    </xf>
    <xf numFmtId="49" fontId="153" fillId="36" borderId="14" xfId="0" applyNumberFormat="1" applyFont="1" applyFill="1" applyBorder="1" applyAlignment="1">
      <alignment horizontal="center" vertical="center" wrapText="1"/>
    </xf>
    <xf numFmtId="49" fontId="153" fillId="36" borderId="22" xfId="0" applyNumberFormat="1" applyFont="1" applyFill="1" applyBorder="1" applyAlignment="1">
      <alignment horizontal="center" vertical="center" wrapText="1"/>
    </xf>
    <xf numFmtId="0" fontId="103" fillId="23" borderId="14" xfId="40" applyFont="1" applyFill="1" applyBorder="1" applyAlignment="1">
      <alignment horizontal="center" vertical="center"/>
    </xf>
    <xf numFmtId="0" fontId="168" fillId="33" borderId="15" xfId="40" applyFont="1" applyFill="1" applyBorder="1" applyAlignment="1" applyProtection="1">
      <alignment horizontal="center" vertical="center" wrapText="1"/>
    </xf>
    <xf numFmtId="0" fontId="171" fillId="33" borderId="14" xfId="40" applyFont="1" applyFill="1" applyBorder="1" applyAlignment="1" applyProtection="1">
      <alignment horizontal="center" vertical="center" wrapText="1"/>
    </xf>
    <xf numFmtId="0" fontId="168" fillId="34" borderId="15" xfId="40" applyFont="1" applyFill="1" applyBorder="1" applyAlignment="1" applyProtection="1">
      <alignment horizontal="center" vertical="center" wrapText="1"/>
    </xf>
    <xf numFmtId="0" fontId="171" fillId="34" borderId="28" xfId="40" applyFont="1" applyFill="1" applyBorder="1" applyAlignment="1" applyProtection="1">
      <alignment horizontal="center" vertical="center" wrapText="1"/>
    </xf>
    <xf numFmtId="0" fontId="105" fillId="0" borderId="29" xfId="40" applyFont="1" applyBorder="1" applyAlignment="1" applyProtection="1">
      <alignment horizontal="center" vertical="center" wrapText="1"/>
    </xf>
    <xf numFmtId="1" fontId="136" fillId="0" borderId="29" xfId="40" applyNumberFormat="1" applyFont="1" applyFill="1" applyBorder="1" applyAlignment="1" applyProtection="1">
      <alignment horizontal="center" vertical="center" wrapText="1"/>
      <protection locked="0"/>
    </xf>
    <xf numFmtId="0" fontId="141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42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96" xfId="40" applyNumberFormat="1" applyFont="1" applyFill="1" applyBorder="1" applyAlignment="1" applyProtection="1">
      <alignment horizontal="center" vertical="center" wrapText="1"/>
      <protection locked="0"/>
    </xf>
    <xf numFmtId="169" fontId="163" fillId="24" borderId="23" xfId="40" applyNumberFormat="1" applyFont="1" applyFill="1" applyBorder="1" applyAlignment="1" applyProtection="1">
      <alignment horizontal="center" vertical="center" wrapText="1"/>
      <protection locked="0"/>
    </xf>
    <xf numFmtId="169" fontId="136" fillId="24" borderId="23" xfId="40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40" applyFont="1" applyBorder="1" applyAlignment="1" applyProtection="1">
      <alignment horizontal="center" vertical="center" wrapText="1"/>
    </xf>
    <xf numFmtId="1" fontId="136" fillId="0" borderId="0" xfId="40" applyNumberFormat="1" applyFont="1" applyFill="1" applyBorder="1" applyAlignment="1" applyProtection="1">
      <alignment horizontal="center" vertical="center" wrapText="1"/>
      <protection locked="0"/>
    </xf>
    <xf numFmtId="169" fontId="136" fillId="28" borderId="29" xfId="40" applyNumberFormat="1" applyFont="1" applyFill="1" applyBorder="1" applyAlignment="1" applyProtection="1">
      <alignment horizontal="center" vertical="center" wrapText="1"/>
      <protection locked="0"/>
    </xf>
    <xf numFmtId="169" fontId="136" fillId="24" borderId="0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29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97" xfId="40" applyNumberFormat="1" applyFont="1" applyFill="1" applyBorder="1" applyAlignment="1" applyProtection="1">
      <alignment horizontal="centerContinuous" vertical="center"/>
      <protection locked="0"/>
    </xf>
    <xf numFmtId="0" fontId="135" fillId="24" borderId="98" xfId="40" applyNumberFormat="1" applyFont="1" applyFill="1" applyBorder="1" applyAlignment="1" applyProtection="1">
      <alignment horizontal="centerContinuous" vertical="center"/>
      <protection locked="0"/>
    </xf>
    <xf numFmtId="1" fontId="158" fillId="25" borderId="82" xfId="38" applyNumberFormat="1" applyFont="1" applyFill="1" applyBorder="1" applyAlignment="1">
      <alignment horizontal="center" vertical="center" wrapText="1"/>
    </xf>
    <xf numFmtId="0" fontId="158" fillId="25" borderId="14" xfId="40" applyFont="1" applyFill="1" applyBorder="1" applyAlignment="1" applyProtection="1">
      <alignment horizontal="left" vertical="center" wrapText="1"/>
    </xf>
    <xf numFmtId="0" fontId="172" fillId="25" borderId="14" xfId="40" applyFont="1" applyFill="1" applyBorder="1" applyAlignment="1" applyProtection="1">
      <alignment horizontal="left" vertical="center" wrapText="1"/>
    </xf>
    <xf numFmtId="0" fontId="160" fillId="25" borderId="14" xfId="40" applyFont="1" applyFill="1" applyBorder="1" applyAlignment="1" applyProtection="1">
      <alignment horizontal="left" vertical="center" wrapText="1"/>
    </xf>
    <xf numFmtId="0" fontId="173" fillId="25" borderId="14" xfId="40" applyFont="1" applyFill="1" applyBorder="1" applyAlignment="1" applyProtection="1">
      <alignment horizontal="left" vertical="center" wrapText="1"/>
    </xf>
    <xf numFmtId="0" fontId="174" fillId="25" borderId="14" xfId="40" applyFont="1" applyFill="1" applyBorder="1" applyAlignment="1" applyProtection="1">
      <alignment horizontal="left" vertical="center" wrapText="1"/>
    </xf>
    <xf numFmtId="0" fontId="173" fillId="25" borderId="93" xfId="40" applyFont="1" applyFill="1" applyBorder="1" applyAlignment="1" applyProtection="1">
      <alignment horizontal="left" vertical="center" wrapText="1"/>
    </xf>
    <xf numFmtId="0" fontId="111" fillId="26" borderId="82" xfId="40" applyFont="1" applyFill="1" applyBorder="1" applyAlignment="1">
      <alignment horizontal="left" vertical="center"/>
    </xf>
    <xf numFmtId="2" fontId="104" fillId="23" borderId="90" xfId="40" applyNumberFormat="1" applyFont="1" applyFill="1" applyBorder="1" applyAlignment="1" applyProtection="1">
      <alignment horizontal="center" vertical="center" wrapText="1"/>
      <protection locked="0"/>
    </xf>
    <xf numFmtId="2" fontId="105" fillId="40" borderId="90" xfId="40" applyNumberFormat="1" applyFont="1" applyFill="1" applyBorder="1" applyAlignment="1" applyProtection="1">
      <alignment horizontal="center" vertical="center" wrapText="1"/>
      <protection locked="0"/>
    </xf>
    <xf numFmtId="2" fontId="106" fillId="40" borderId="90" xfId="40" applyNumberFormat="1" applyFont="1" applyFill="1" applyBorder="1" applyAlignment="1" applyProtection="1">
      <alignment horizontal="center" vertical="center" wrapText="1"/>
      <protection locked="0"/>
    </xf>
    <xf numFmtId="2" fontId="106" fillId="23" borderId="90" xfId="40" applyNumberFormat="1" applyFont="1" applyFill="1" applyBorder="1" applyAlignment="1" applyProtection="1">
      <alignment horizontal="center" vertical="center" wrapText="1"/>
      <protection locked="0"/>
    </xf>
    <xf numFmtId="2" fontId="105" fillId="23" borderId="31" xfId="40" applyNumberFormat="1" applyFont="1" applyFill="1" applyBorder="1" applyAlignment="1" applyProtection="1">
      <alignment horizontal="center" vertical="center" wrapText="1"/>
      <protection locked="0"/>
    </xf>
    <xf numFmtId="2" fontId="106" fillId="23" borderId="31" xfId="40" applyNumberFormat="1" applyFont="1" applyFill="1" applyBorder="1" applyAlignment="1" applyProtection="1">
      <alignment horizontal="center" vertical="center" wrapText="1"/>
      <protection locked="0"/>
    </xf>
    <xf numFmtId="0" fontId="111" fillId="26" borderId="0" xfId="40" applyFont="1" applyFill="1" applyBorder="1" applyAlignment="1">
      <alignment horizontal="left" vertical="center"/>
    </xf>
    <xf numFmtId="0" fontId="104" fillId="0" borderId="0" xfId="43" applyFont="1"/>
    <xf numFmtId="0" fontId="132" fillId="26" borderId="0" xfId="40" applyFont="1" applyFill="1" applyBorder="1" applyAlignment="1">
      <alignment horizontal="center" vertical="center" wrapText="1"/>
    </xf>
    <xf numFmtId="0" fontId="103" fillId="0" borderId="0" xfId="39" applyFont="1" applyFill="1" applyBorder="1"/>
    <xf numFmtId="167" fontId="140" fillId="24" borderId="23" xfId="40" applyNumberFormat="1" applyFont="1" applyFill="1" applyBorder="1" applyAlignment="1">
      <alignment horizontal="center" vertical="center"/>
    </xf>
    <xf numFmtId="0" fontId="141" fillId="24" borderId="39" xfId="40" applyNumberFormat="1" applyFont="1" applyFill="1" applyBorder="1" applyAlignment="1" applyProtection="1">
      <alignment horizontal="center" vertical="center" wrapText="1"/>
      <protection locked="0"/>
    </xf>
    <xf numFmtId="0" fontId="112" fillId="42" borderId="9" xfId="40" applyFont="1" applyFill="1" applyBorder="1" applyAlignment="1">
      <alignment horizontal="center" vertical="center"/>
    </xf>
    <xf numFmtId="0" fontId="111" fillId="42" borderId="10" xfId="40" applyNumberFormat="1" applyFont="1" applyFill="1" applyBorder="1" applyAlignment="1" applyProtection="1">
      <alignment horizontal="left" vertical="center"/>
      <protection locked="0"/>
    </xf>
    <xf numFmtId="0" fontId="168" fillId="42" borderId="10" xfId="40" applyNumberFormat="1" applyFont="1" applyFill="1" applyBorder="1" applyAlignment="1" applyProtection="1">
      <alignment horizontal="right" vertical="center"/>
      <protection locked="0"/>
    </xf>
    <xf numFmtId="0" fontId="171" fillId="42" borderId="10" xfId="40" applyNumberFormat="1" applyFont="1" applyFill="1" applyBorder="1" applyAlignment="1" applyProtection="1">
      <alignment horizontal="right" vertical="center"/>
      <protection locked="0"/>
    </xf>
    <xf numFmtId="0" fontId="175" fillId="42" borderId="10" xfId="40" applyNumberFormat="1" applyFont="1" applyFill="1" applyBorder="1" applyAlignment="1" applyProtection="1">
      <alignment horizontal="right" vertical="center"/>
      <protection locked="0"/>
    </xf>
    <xf numFmtId="0" fontId="176" fillId="42" borderId="10" xfId="40" applyNumberFormat="1" applyFont="1" applyFill="1" applyBorder="1" applyAlignment="1" applyProtection="1">
      <alignment horizontal="right" vertical="center"/>
      <protection locked="0"/>
    </xf>
    <xf numFmtId="0" fontId="111" fillId="42" borderId="99" xfId="40" applyNumberFormat="1" applyFont="1" applyFill="1" applyBorder="1" applyAlignment="1" applyProtection="1">
      <alignment horizontal="right" vertical="center"/>
      <protection locked="0"/>
    </xf>
    <xf numFmtId="0" fontId="154" fillId="42" borderId="42" xfId="40" applyFont="1" applyFill="1" applyBorder="1" applyAlignment="1">
      <alignment horizontal="center" vertical="center"/>
    </xf>
    <xf numFmtId="0" fontId="177" fillId="29" borderId="23" xfId="40" applyNumberFormat="1" applyFont="1" applyFill="1" applyBorder="1" applyAlignment="1" applyProtection="1">
      <alignment horizontal="right" vertical="center" wrapText="1"/>
      <protection locked="0"/>
    </xf>
    <xf numFmtId="0" fontId="178" fillId="29" borderId="13" xfId="40" applyNumberFormat="1" applyFont="1" applyFill="1" applyBorder="1" applyAlignment="1" applyProtection="1">
      <alignment horizontal="center" vertical="center" wrapText="1"/>
      <protection locked="0"/>
    </xf>
    <xf numFmtId="0" fontId="179" fillId="29" borderId="23" xfId="40" applyNumberFormat="1" applyFont="1" applyFill="1" applyBorder="1" applyAlignment="1" applyProtection="1">
      <alignment horizontal="right" vertical="center"/>
      <protection locked="0"/>
    </xf>
    <xf numFmtId="0" fontId="180" fillId="29" borderId="24" xfId="40" applyNumberFormat="1" applyFont="1" applyFill="1" applyBorder="1" applyAlignment="1" applyProtection="1">
      <alignment horizontal="right" vertical="center" wrapText="1"/>
      <protection locked="0"/>
    </xf>
    <xf numFmtId="0" fontId="178" fillId="29" borderId="94" xfId="40" applyNumberFormat="1" applyFont="1" applyFill="1" applyBorder="1" applyAlignment="1" applyProtection="1">
      <alignment horizontal="center" vertical="center" wrapText="1"/>
      <protection locked="0"/>
    </xf>
    <xf numFmtId="0" fontId="181" fillId="0" borderId="0" xfId="40" applyNumberFormat="1" applyFont="1" applyFill="1" applyBorder="1" applyAlignment="1" applyProtection="1">
      <alignment horizontal="center" vertical="center"/>
    </xf>
    <xf numFmtId="0" fontId="147" fillId="24" borderId="28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21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22" xfId="40" applyNumberFormat="1" applyFont="1" applyFill="1" applyBorder="1" applyAlignment="1" applyProtection="1">
      <alignment horizontal="centerContinuous" vertical="center"/>
      <protection locked="0"/>
    </xf>
    <xf numFmtId="1" fontId="140" fillId="41" borderId="14" xfId="38" applyNumberFormat="1" applyFont="1" applyFill="1" applyBorder="1" applyAlignment="1" applyProtection="1">
      <alignment horizontal="center" vertical="center" wrapText="1"/>
    </xf>
    <xf numFmtId="0" fontId="182" fillId="41" borderId="14" xfId="40" applyFont="1" applyFill="1" applyBorder="1" applyAlignment="1" applyProtection="1">
      <alignment horizontal="left" vertical="center" wrapText="1"/>
    </xf>
    <xf numFmtId="0" fontId="114" fillId="41" borderId="14" xfId="40" applyFont="1" applyFill="1" applyBorder="1" applyAlignment="1" applyProtection="1">
      <alignment horizontal="center" vertical="center" wrapText="1"/>
    </xf>
    <xf numFmtId="1" fontId="183" fillId="41" borderId="14" xfId="40" applyNumberFormat="1" applyFont="1" applyFill="1" applyBorder="1" applyAlignment="1" applyProtection="1">
      <alignment horizontal="center" vertical="center" wrapText="1"/>
      <protection locked="0"/>
    </xf>
    <xf numFmtId="169" fontId="184" fillId="41" borderId="14" xfId="40" applyNumberFormat="1" applyFont="1" applyFill="1" applyBorder="1" applyAlignment="1" applyProtection="1">
      <alignment horizontal="center" vertical="center" wrapText="1"/>
      <protection locked="0"/>
    </xf>
    <xf numFmtId="1" fontId="185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86" fillId="41" borderId="23" xfId="40" applyNumberFormat="1" applyFont="1" applyFill="1" applyBorder="1" applyAlignment="1" applyProtection="1">
      <alignment horizontal="center" vertical="center" wrapText="1"/>
      <protection locked="0"/>
    </xf>
    <xf numFmtId="168" fontId="114" fillId="41" borderId="14" xfId="40" applyNumberFormat="1" applyFont="1" applyFill="1" applyBorder="1" applyAlignment="1" applyProtection="1">
      <alignment horizontal="left" vertical="center" wrapText="1"/>
      <protection locked="0"/>
    </xf>
    <xf numFmtId="170" fontId="186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47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41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42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35" fillId="41" borderId="14" xfId="40" applyNumberFormat="1" applyFont="1" applyFill="1" applyBorder="1" applyAlignment="1" applyProtection="1">
      <alignment horizontal="center" vertical="center" wrapText="1"/>
      <protection locked="0"/>
    </xf>
    <xf numFmtId="0" fontId="135" fillId="41" borderId="22" xfId="40" applyNumberFormat="1" applyFont="1" applyFill="1" applyBorder="1" applyAlignment="1" applyProtection="1">
      <alignment horizontal="center" vertical="center" wrapText="1"/>
      <protection locked="0"/>
    </xf>
    <xf numFmtId="1" fontId="158" fillId="42" borderId="82" xfId="38" applyNumberFormat="1" applyFont="1" applyFill="1" applyBorder="1" applyAlignment="1">
      <alignment horizontal="center" vertical="center" wrapText="1"/>
    </xf>
    <xf numFmtId="0" fontId="158" fillId="42" borderId="14" xfId="40" applyFont="1" applyFill="1" applyBorder="1" applyAlignment="1" applyProtection="1">
      <alignment horizontal="left" vertical="center" wrapText="1"/>
    </xf>
    <xf numFmtId="0" fontId="172" fillId="42" borderId="14" xfId="40" applyFont="1" applyFill="1" applyBorder="1" applyAlignment="1" applyProtection="1">
      <alignment horizontal="left" vertical="center" wrapText="1"/>
    </xf>
    <xf numFmtId="0" fontId="160" fillId="42" borderId="14" xfId="40" applyFont="1" applyFill="1" applyBorder="1" applyAlignment="1" applyProtection="1">
      <alignment horizontal="left" vertical="center" wrapText="1"/>
    </xf>
    <xf numFmtId="0" fontId="173" fillId="42" borderId="14" xfId="40" applyFont="1" applyFill="1" applyBorder="1" applyAlignment="1" applyProtection="1">
      <alignment horizontal="left" vertical="center" wrapText="1"/>
    </xf>
    <xf numFmtId="0" fontId="174" fillId="42" borderId="14" xfId="40" applyFont="1" applyFill="1" applyBorder="1" applyAlignment="1" applyProtection="1">
      <alignment horizontal="left" vertical="center" wrapText="1"/>
    </xf>
    <xf numFmtId="0" fontId="173" fillId="42" borderId="93" xfId="40" applyFont="1" applyFill="1" applyBorder="1" applyAlignment="1" applyProtection="1">
      <alignment horizontal="left" vertical="center" wrapText="1"/>
    </xf>
    <xf numFmtId="0" fontId="170" fillId="42" borderId="101" xfId="40" applyFont="1" applyFill="1" applyBorder="1" applyAlignment="1">
      <alignment horizontal="left" vertical="center"/>
    </xf>
    <xf numFmtId="0" fontId="170" fillId="42" borderId="0" xfId="40" applyFont="1" applyFill="1" applyBorder="1" applyAlignment="1">
      <alignment horizontal="left" vertical="center"/>
    </xf>
    <xf numFmtId="0" fontId="187" fillId="43" borderId="9" xfId="40" applyFont="1" applyFill="1" applyBorder="1" applyAlignment="1">
      <alignment horizontal="center" vertical="center"/>
    </xf>
    <xf numFmtId="0" fontId="114" fillId="43" borderId="10" xfId="40" applyNumberFormat="1" applyFont="1" applyFill="1" applyBorder="1" applyAlignment="1" applyProtection="1">
      <alignment horizontal="left" vertical="center"/>
      <protection locked="0"/>
    </xf>
    <xf numFmtId="0" fontId="105" fillId="43" borderId="10" xfId="40" applyNumberFormat="1" applyFont="1" applyFill="1" applyBorder="1" applyAlignment="1" applyProtection="1">
      <alignment horizontal="right" vertical="center"/>
      <protection locked="0"/>
    </xf>
    <xf numFmtId="0" fontId="107" fillId="43" borderId="10" xfId="40" applyNumberFormat="1" applyFont="1" applyFill="1" applyBorder="1" applyAlignment="1" applyProtection="1">
      <alignment horizontal="right" vertical="center"/>
      <protection locked="0"/>
    </xf>
    <xf numFmtId="0" fontId="134" fillId="43" borderId="10" xfId="40" applyNumberFormat="1" applyFont="1" applyFill="1" applyBorder="1" applyAlignment="1" applyProtection="1">
      <alignment horizontal="right" vertical="center"/>
      <protection locked="0"/>
    </xf>
    <xf numFmtId="0" fontId="106" fillId="43" borderId="10" xfId="40" applyNumberFormat="1" applyFont="1" applyFill="1" applyBorder="1" applyAlignment="1" applyProtection="1">
      <alignment horizontal="right" vertical="center"/>
      <protection locked="0"/>
    </xf>
    <xf numFmtId="0" fontId="155" fillId="43" borderId="99" xfId="40" applyNumberFormat="1" applyFont="1" applyFill="1" applyBorder="1" applyAlignment="1" applyProtection="1">
      <alignment horizontal="right" vertical="center"/>
      <protection locked="0"/>
    </xf>
    <xf numFmtId="0" fontId="150" fillId="43" borderId="42" xfId="40" applyFont="1" applyFill="1" applyBorder="1" applyAlignment="1">
      <alignment horizontal="center" vertical="center"/>
    </xf>
    <xf numFmtId="0" fontId="106" fillId="29" borderId="23" xfId="40" applyNumberFormat="1" applyFont="1" applyFill="1" applyBorder="1" applyAlignment="1" applyProtection="1">
      <alignment horizontal="right" vertical="center"/>
      <protection locked="0"/>
    </xf>
    <xf numFmtId="0" fontId="188" fillId="29" borderId="14" xfId="40" applyFont="1" applyFill="1" applyBorder="1" applyAlignment="1" applyProtection="1">
      <alignment horizontal="left" vertical="center"/>
      <protection locked="0"/>
    </xf>
    <xf numFmtId="0" fontId="155" fillId="0" borderId="14" xfId="40" applyFont="1" applyFill="1" applyBorder="1" applyAlignment="1" applyProtection="1">
      <alignment horizontal="center" vertical="center"/>
    </xf>
    <xf numFmtId="1" fontId="183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161" fillId="0" borderId="14" xfId="40" applyNumberFormat="1" applyFont="1" applyFill="1" applyBorder="1" applyAlignment="1" applyProtection="1">
      <alignment horizontal="center" vertical="center" wrapText="1"/>
      <protection locked="0"/>
    </xf>
    <xf numFmtId="170" fontId="161" fillId="0" borderId="14" xfId="40" applyNumberFormat="1" applyFont="1" applyFill="1" applyBorder="1" applyAlignment="1" applyProtection="1">
      <alignment horizontal="center" vertical="center" wrapText="1"/>
      <protection locked="0"/>
    </xf>
    <xf numFmtId="2" fontId="156" fillId="0" borderId="14" xfId="40" applyNumberFormat="1" applyFont="1" applyFill="1" applyBorder="1" applyAlignment="1" applyProtection="1">
      <alignment horizontal="centerContinuous" vertical="center" wrapText="1"/>
      <protection locked="0"/>
    </xf>
    <xf numFmtId="0" fontId="189" fillId="29" borderId="14" xfId="40" applyFont="1" applyFill="1" applyBorder="1" applyAlignment="1" applyProtection="1">
      <alignment horizontal="right" vertical="center" wrapText="1"/>
      <protection locked="0"/>
    </xf>
    <xf numFmtId="0" fontId="189" fillId="29" borderId="14" xfId="40" applyFont="1" applyFill="1" applyBorder="1" applyAlignment="1" applyProtection="1">
      <alignment horizontal="right" vertical="center"/>
      <protection locked="0"/>
    </xf>
    <xf numFmtId="0" fontId="190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91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92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92" fillId="0" borderId="22" xfId="40" applyNumberFormat="1" applyFont="1" applyFill="1" applyBorder="1" applyAlignment="1" applyProtection="1">
      <alignment horizontal="center" vertical="center" wrapText="1"/>
      <protection locked="0"/>
    </xf>
    <xf numFmtId="49" fontId="167" fillId="29" borderId="27" xfId="0" applyNumberFormat="1" applyFont="1" applyFill="1" applyBorder="1" applyAlignment="1">
      <alignment horizontal="center" vertical="center" wrapText="1"/>
    </xf>
    <xf numFmtId="49" fontId="167" fillId="29" borderId="14" xfId="0" applyNumberFormat="1" applyFont="1" applyFill="1" applyBorder="1" applyAlignment="1">
      <alignment horizontal="center" vertical="center" wrapText="1"/>
    </xf>
    <xf numFmtId="49" fontId="167" fillId="29" borderId="22" xfId="0" applyNumberFormat="1" applyFont="1" applyFill="1" applyBorder="1" applyAlignment="1">
      <alignment horizontal="center" vertical="center" wrapText="1"/>
    </xf>
    <xf numFmtId="0" fontId="104" fillId="29" borderId="14" xfId="40" applyFont="1" applyFill="1" applyBorder="1" applyAlignment="1">
      <alignment horizontal="center" vertical="center"/>
    </xf>
    <xf numFmtId="49" fontId="151" fillId="29" borderId="27" xfId="0" applyNumberFormat="1" applyFont="1" applyFill="1" applyBorder="1" applyAlignment="1">
      <alignment horizontal="center" vertical="center" wrapText="1"/>
    </xf>
    <xf numFmtId="49" fontId="151" fillId="29" borderId="14" xfId="0" applyNumberFormat="1" applyFont="1" applyFill="1" applyBorder="1" applyAlignment="1">
      <alignment horizontal="center" vertical="center" wrapText="1"/>
    </xf>
    <xf numFmtId="49" fontId="151" fillId="29" borderId="22" xfId="0" applyNumberFormat="1" applyFont="1" applyFill="1" applyBorder="1" applyAlignment="1">
      <alignment horizontal="center" vertical="center" wrapText="1"/>
    </xf>
    <xf numFmtId="49" fontId="152" fillId="29" borderId="27" xfId="0" applyNumberFormat="1" applyFont="1" applyFill="1" applyBorder="1" applyAlignment="1">
      <alignment horizontal="center" vertical="center" wrapText="1"/>
    </xf>
    <xf numFmtId="49" fontId="152" fillId="29" borderId="14" xfId="0" applyNumberFormat="1" applyFont="1" applyFill="1" applyBorder="1" applyAlignment="1">
      <alignment horizontal="center" vertical="center" wrapText="1"/>
    </xf>
    <xf numFmtId="49" fontId="152" fillId="29" borderId="22" xfId="0" applyNumberFormat="1" applyFont="1" applyFill="1" applyBorder="1" applyAlignment="1">
      <alignment horizontal="center" vertical="center" wrapText="1"/>
    </xf>
    <xf numFmtId="49" fontId="153" fillId="29" borderId="27" xfId="0" applyNumberFormat="1" applyFont="1" applyFill="1" applyBorder="1" applyAlignment="1">
      <alignment horizontal="center" vertical="center" wrapText="1"/>
    </xf>
    <xf numFmtId="49" fontId="153" fillId="29" borderId="14" xfId="0" applyNumberFormat="1" applyFont="1" applyFill="1" applyBorder="1" applyAlignment="1">
      <alignment horizontal="center" vertical="center" wrapText="1"/>
    </xf>
    <xf numFmtId="49" fontId="153" fillId="29" borderId="22" xfId="0" applyNumberFormat="1" applyFont="1" applyFill="1" applyBorder="1" applyAlignment="1">
      <alignment horizontal="center" vertical="center" wrapText="1"/>
    </xf>
    <xf numFmtId="1" fontId="158" fillId="43" borderId="82" xfId="38" applyNumberFormat="1" applyFont="1" applyFill="1" applyBorder="1" applyAlignment="1">
      <alignment horizontal="center" vertical="center" wrapText="1"/>
    </xf>
    <xf numFmtId="0" fontId="158" fillId="43" borderId="14" xfId="40" applyFont="1" applyFill="1" applyBorder="1" applyAlignment="1" applyProtection="1">
      <alignment horizontal="left" vertical="center" wrapText="1"/>
    </xf>
    <xf numFmtId="0" fontId="172" fillId="43" borderId="14" xfId="40" applyFont="1" applyFill="1" applyBorder="1" applyAlignment="1" applyProtection="1">
      <alignment horizontal="left" vertical="center" wrapText="1"/>
    </xf>
    <xf numFmtId="0" fontId="160" fillId="43" borderId="14" xfId="40" applyFont="1" applyFill="1" applyBorder="1" applyAlignment="1" applyProtection="1">
      <alignment horizontal="left" vertical="center" wrapText="1"/>
    </xf>
    <xf numFmtId="0" fontId="173" fillId="43" borderId="14" xfId="40" applyFont="1" applyFill="1" applyBorder="1" applyAlignment="1" applyProtection="1">
      <alignment horizontal="left" vertical="center" wrapText="1"/>
    </xf>
    <xf numFmtId="0" fontId="174" fillId="43" borderId="14" xfId="40" applyFont="1" applyFill="1" applyBorder="1" applyAlignment="1" applyProtection="1">
      <alignment horizontal="left" vertical="center" wrapText="1"/>
    </xf>
    <xf numFmtId="0" fontId="173" fillId="43" borderId="93" xfId="40" applyFont="1" applyFill="1" applyBorder="1" applyAlignment="1" applyProtection="1">
      <alignment horizontal="left" vertical="center" wrapText="1"/>
    </xf>
    <xf numFmtId="0" fontId="170" fillId="29" borderId="101" xfId="40" applyFont="1" applyFill="1" applyBorder="1" applyAlignment="1">
      <alignment horizontal="left" vertical="center"/>
    </xf>
    <xf numFmtId="0" fontId="170" fillId="29" borderId="0" xfId="40" applyFont="1" applyFill="1" applyBorder="1" applyAlignment="1">
      <alignment horizontal="left" vertical="center"/>
    </xf>
    <xf numFmtId="0" fontId="109" fillId="29" borderId="0" xfId="40" applyFont="1" applyFill="1" applyBorder="1" applyAlignment="1">
      <alignment horizontal="left" vertical="center"/>
    </xf>
    <xf numFmtId="0" fontId="109" fillId="29" borderId="0" xfId="40" applyFont="1" applyFill="1" applyBorder="1" applyAlignment="1">
      <alignment horizontal="center" vertical="center"/>
    </xf>
    <xf numFmtId="0" fontId="103" fillId="29" borderId="0" xfId="40" applyFont="1" applyFill="1" applyBorder="1" applyAlignment="1">
      <alignment horizontal="center" vertical="center"/>
    </xf>
    <xf numFmtId="0" fontId="103" fillId="29" borderId="0" xfId="39" applyFont="1" applyFill="1" applyBorder="1"/>
    <xf numFmtId="0" fontId="181" fillId="29" borderId="0" xfId="40" applyNumberFormat="1" applyFont="1" applyFill="1" applyBorder="1" applyAlignment="1" applyProtection="1">
      <alignment horizontal="center" vertical="center"/>
    </xf>
    <xf numFmtId="0" fontId="184" fillId="29" borderId="14" xfId="40" applyFont="1" applyFill="1" applyBorder="1" applyAlignment="1" applyProtection="1">
      <alignment horizontal="left" vertical="center"/>
      <protection locked="0"/>
    </xf>
    <xf numFmtId="0" fontId="155" fillId="29" borderId="14" xfId="40" applyFont="1" applyFill="1" applyBorder="1" applyAlignment="1" applyProtection="1">
      <alignment horizontal="center" vertical="center"/>
    </xf>
    <xf numFmtId="1" fontId="183" fillId="29" borderId="14" xfId="40" applyNumberFormat="1" applyFont="1" applyFill="1" applyBorder="1" applyAlignment="1" applyProtection="1">
      <alignment horizontal="center" vertical="center" wrapText="1"/>
      <protection locked="0"/>
    </xf>
    <xf numFmtId="169" fontId="161" fillId="29" borderId="14" xfId="40" applyNumberFormat="1" applyFont="1" applyFill="1" applyBorder="1" applyAlignment="1" applyProtection="1">
      <alignment horizontal="center" vertical="center" wrapText="1"/>
      <protection locked="0"/>
    </xf>
    <xf numFmtId="170" fontId="161" fillId="29" borderId="14" xfId="40" applyNumberFormat="1" applyFont="1" applyFill="1" applyBorder="1" applyAlignment="1" applyProtection="1">
      <alignment horizontal="center" vertical="center" wrapText="1"/>
      <protection locked="0"/>
    </xf>
    <xf numFmtId="2" fontId="156" fillId="29" borderId="14" xfId="40" applyNumberFormat="1" applyFont="1" applyFill="1" applyBorder="1" applyAlignment="1" applyProtection="1">
      <alignment horizontal="centerContinuous" vertical="center" wrapText="1"/>
      <protection locked="0"/>
    </xf>
    <xf numFmtId="0" fontId="190" fillId="29" borderId="14" xfId="40" applyNumberFormat="1" applyFont="1" applyFill="1" applyBorder="1" applyAlignment="1" applyProtection="1">
      <alignment horizontal="center" vertical="center" wrapText="1"/>
      <protection locked="0"/>
    </xf>
    <xf numFmtId="0" fontId="191" fillId="29" borderId="14" xfId="40" applyNumberFormat="1" applyFont="1" applyFill="1" applyBorder="1" applyAlignment="1" applyProtection="1">
      <alignment horizontal="center" vertical="center" wrapText="1"/>
      <protection locked="0"/>
    </xf>
    <xf numFmtId="0" fontId="192" fillId="29" borderId="14" xfId="40" applyNumberFormat="1" applyFont="1" applyFill="1" applyBorder="1" applyAlignment="1" applyProtection="1">
      <alignment horizontal="center" vertical="center" wrapText="1"/>
      <protection locked="0"/>
    </xf>
    <xf numFmtId="0" fontId="135" fillId="41" borderId="85" xfId="40" applyNumberFormat="1" applyFont="1" applyFill="1" applyBorder="1" applyAlignment="1" applyProtection="1">
      <alignment horizontal="center" vertical="center" wrapText="1"/>
      <protection locked="0"/>
    </xf>
    <xf numFmtId="0" fontId="105" fillId="0" borderId="28" xfId="40" applyNumberFormat="1" applyFont="1" applyFill="1" applyBorder="1" applyAlignment="1" applyProtection="1">
      <alignment horizontal="center" vertical="center" wrapText="1"/>
      <protection locked="0"/>
    </xf>
    <xf numFmtId="170" fontId="133" fillId="0" borderId="28" xfId="40" applyNumberFormat="1" applyFont="1" applyFill="1" applyBorder="1" applyAlignment="1" applyProtection="1">
      <alignment horizontal="center" vertical="center" wrapText="1"/>
      <protection locked="0"/>
    </xf>
    <xf numFmtId="0" fontId="181" fillId="29" borderId="0" xfId="40" applyNumberFormat="1" applyFont="1" applyFill="1" applyBorder="1" applyAlignment="1" applyProtection="1">
      <alignment horizontal="center" vertical="center"/>
      <protection locked="0"/>
    </xf>
    <xf numFmtId="0" fontId="103" fillId="29" borderId="0" xfId="40" applyNumberFormat="1" applyFont="1" applyFill="1" applyBorder="1" applyAlignment="1" applyProtection="1">
      <alignment vertical="center"/>
    </xf>
    <xf numFmtId="0" fontId="160" fillId="28" borderId="29" xfId="40" applyNumberFormat="1" applyFont="1" applyFill="1" applyBorder="1" applyAlignment="1" applyProtection="1">
      <alignment horizontal="center" vertical="center" wrapText="1"/>
      <protection locked="0"/>
    </xf>
    <xf numFmtId="0" fontId="147" fillId="24" borderId="23" xfId="40" applyNumberFormat="1" applyFont="1" applyFill="1" applyBorder="1" applyAlignment="1" applyProtection="1">
      <alignment horizontal="center" vertical="center" wrapText="1"/>
      <protection locked="0"/>
    </xf>
    <xf numFmtId="0" fontId="147" fillId="24" borderId="0" xfId="40" applyNumberFormat="1" applyFont="1" applyFill="1" applyBorder="1" applyAlignment="1" applyProtection="1">
      <alignment horizontal="center" vertical="center" wrapText="1"/>
      <protection locked="0"/>
    </xf>
    <xf numFmtId="0" fontId="147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163" fillId="25" borderId="14" xfId="40" applyNumberFormat="1" applyFont="1" applyFill="1" applyBorder="1" applyAlignment="1" applyProtection="1">
      <alignment horizontal="center" vertical="center" wrapText="1"/>
      <protection locked="0"/>
    </xf>
    <xf numFmtId="0" fontId="170" fillId="43" borderId="101" xfId="40" applyFont="1" applyFill="1" applyBorder="1" applyAlignment="1">
      <alignment horizontal="left" vertical="center"/>
    </xf>
    <xf numFmtId="0" fontId="170" fillId="43" borderId="0" xfId="40" applyFont="1" applyFill="1" applyBorder="1" applyAlignment="1">
      <alignment horizontal="left" vertical="center"/>
    </xf>
    <xf numFmtId="0" fontId="171" fillId="26" borderId="32" xfId="40" applyFont="1" applyFill="1" applyBorder="1" applyAlignment="1">
      <alignment horizontal="left" vertical="center"/>
    </xf>
    <xf numFmtId="0" fontId="175" fillId="26" borderId="32" xfId="40" applyFont="1" applyFill="1" applyBorder="1" applyAlignment="1">
      <alignment horizontal="left" vertical="center"/>
    </xf>
    <xf numFmtId="0" fontId="187" fillId="36" borderId="9" xfId="40" applyFont="1" applyFill="1" applyBorder="1" applyAlignment="1">
      <alignment horizontal="center" vertical="center"/>
    </xf>
    <xf numFmtId="0" fontId="114" fillId="36" borderId="10" xfId="40" applyNumberFormat="1" applyFont="1" applyFill="1" applyBorder="1" applyAlignment="1" applyProtection="1">
      <alignment horizontal="left" vertical="center"/>
      <protection locked="0"/>
    </xf>
    <xf numFmtId="0" fontId="105" fillId="36" borderId="10" xfId="40" applyNumberFormat="1" applyFont="1" applyFill="1" applyBorder="1" applyAlignment="1" applyProtection="1">
      <alignment horizontal="right" vertical="center"/>
      <protection locked="0"/>
    </xf>
    <xf numFmtId="0" fontId="107" fillId="36" borderId="10" xfId="40" applyNumberFormat="1" applyFont="1" applyFill="1" applyBorder="1" applyAlignment="1" applyProtection="1">
      <alignment horizontal="right" vertical="center"/>
      <protection locked="0"/>
    </xf>
    <xf numFmtId="0" fontId="134" fillId="36" borderId="10" xfId="40" applyNumberFormat="1" applyFont="1" applyFill="1" applyBorder="1" applyAlignment="1" applyProtection="1">
      <alignment horizontal="right" vertical="center"/>
      <protection locked="0"/>
    </xf>
    <xf numFmtId="0" fontId="106" fillId="36" borderId="10" xfId="40" applyNumberFormat="1" applyFont="1" applyFill="1" applyBorder="1" applyAlignment="1" applyProtection="1">
      <alignment horizontal="right" vertical="center"/>
      <protection locked="0"/>
    </xf>
    <xf numFmtId="0" fontId="134" fillId="36" borderId="99" xfId="40" applyNumberFormat="1" applyFont="1" applyFill="1" applyBorder="1" applyAlignment="1" applyProtection="1">
      <alignment horizontal="right" vertical="center"/>
      <protection locked="0"/>
    </xf>
    <xf numFmtId="0" fontId="150" fillId="36" borderId="42" xfId="40" applyFont="1" applyFill="1" applyBorder="1" applyAlignment="1">
      <alignment horizontal="center" vertical="center"/>
    </xf>
    <xf numFmtId="0" fontId="147" fillId="0" borderId="28" xfId="40" applyNumberFormat="1" applyFont="1" applyFill="1" applyBorder="1" applyAlignment="1" applyProtection="1">
      <alignment horizontal="center" vertical="center" wrapText="1"/>
      <protection locked="0"/>
    </xf>
    <xf numFmtId="168" fontId="147" fillId="0" borderId="14" xfId="40" applyNumberFormat="1" applyFont="1" applyFill="1" applyBorder="1" applyAlignment="1" applyProtection="1">
      <alignment horizontal="left" vertical="center" wrapText="1"/>
      <protection locked="0"/>
    </xf>
    <xf numFmtId="0" fontId="181" fillId="0" borderId="0" xfId="40" applyNumberFormat="1" applyFont="1" applyFill="1" applyBorder="1" applyAlignment="1" applyProtection="1">
      <alignment horizontal="center" vertical="center"/>
      <protection locked="0"/>
    </xf>
    <xf numFmtId="0" fontId="103" fillId="0" borderId="0" xfId="40" applyNumberFormat="1" applyFont="1" applyFill="1" applyBorder="1" applyAlignment="1" applyProtection="1">
      <alignment vertical="center"/>
    </xf>
    <xf numFmtId="0" fontId="147" fillId="0" borderId="103" xfId="40" applyNumberFormat="1" applyFont="1" applyFill="1" applyBorder="1" applyAlignment="1" applyProtection="1">
      <alignment horizontal="center" vertical="center" wrapText="1"/>
      <protection locked="0"/>
    </xf>
    <xf numFmtId="0" fontId="147" fillId="0" borderId="104" xfId="40" applyNumberFormat="1" applyFont="1" applyFill="1" applyBorder="1" applyAlignment="1" applyProtection="1">
      <alignment horizontal="center" vertical="center" wrapText="1"/>
      <protection locked="0"/>
    </xf>
    <xf numFmtId="0" fontId="141" fillId="24" borderId="105" xfId="40" applyNumberFormat="1" applyFont="1" applyFill="1" applyBorder="1" applyAlignment="1" applyProtection="1">
      <alignment horizontal="center" vertical="center" wrapText="1"/>
      <protection locked="0"/>
    </xf>
    <xf numFmtId="0" fontId="155" fillId="36" borderId="99" xfId="40" applyNumberFormat="1" applyFont="1" applyFill="1" applyBorder="1" applyAlignment="1" applyProtection="1">
      <alignment horizontal="right" vertical="center"/>
      <protection locked="0"/>
    </xf>
    <xf numFmtId="168" fontId="147" fillId="0" borderId="28" xfId="40" applyNumberFormat="1" applyFont="1" applyFill="1" applyBorder="1" applyAlignment="1" applyProtection="1">
      <alignment horizontal="left" vertical="center" wrapText="1"/>
      <protection locked="0"/>
    </xf>
    <xf numFmtId="168" fontId="147" fillId="0" borderId="0" xfId="40" applyNumberFormat="1" applyFont="1" applyFill="1" applyBorder="1" applyAlignment="1" applyProtection="1">
      <alignment horizontal="left" vertical="center" wrapText="1"/>
      <protection locked="0"/>
    </xf>
    <xf numFmtId="0" fontId="142" fillId="24" borderId="0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0" xfId="40" applyNumberFormat="1" applyFont="1" applyFill="1" applyBorder="1" applyAlignment="1" applyProtection="1">
      <alignment horizontal="center" vertical="center" wrapText="1"/>
      <protection locked="0"/>
    </xf>
    <xf numFmtId="0" fontId="135" fillId="24" borderId="54" xfId="40" applyNumberFormat="1" applyFont="1" applyFill="1" applyBorder="1" applyAlignment="1" applyProtection="1">
      <alignment horizontal="center" vertical="center" wrapText="1"/>
      <protection locked="0"/>
    </xf>
    <xf numFmtId="168" fontId="147" fillId="0" borderId="29" xfId="40" applyNumberFormat="1" applyFont="1" applyFill="1" applyBorder="1" applyAlignment="1" applyProtection="1">
      <alignment horizontal="left" vertical="center" wrapText="1"/>
      <protection locked="0"/>
    </xf>
    <xf numFmtId="1" fontId="158" fillId="36" borderId="82" xfId="38" applyNumberFormat="1" applyFont="1" applyFill="1" applyBorder="1" applyAlignment="1">
      <alignment horizontal="center" vertical="center" wrapText="1"/>
    </xf>
    <xf numFmtId="0" fontId="158" fillId="36" borderId="14" xfId="40" applyFont="1" applyFill="1" applyBorder="1" applyAlignment="1" applyProtection="1">
      <alignment horizontal="left" vertical="center" wrapText="1"/>
    </xf>
    <xf numFmtId="0" fontId="172" fillId="36" borderId="14" xfId="40" applyFont="1" applyFill="1" applyBorder="1" applyAlignment="1" applyProtection="1">
      <alignment horizontal="left" vertical="center" wrapText="1"/>
    </xf>
    <xf numFmtId="0" fontId="160" fillId="36" borderId="14" xfId="40" applyFont="1" applyFill="1" applyBorder="1" applyAlignment="1" applyProtection="1">
      <alignment horizontal="left" vertical="center" wrapText="1"/>
    </xf>
    <xf numFmtId="0" fontId="173" fillId="36" borderId="14" xfId="40" applyFont="1" applyFill="1" applyBorder="1" applyAlignment="1" applyProtection="1">
      <alignment horizontal="left" vertical="center" wrapText="1"/>
    </xf>
    <xf numFmtId="0" fontId="174" fillId="36" borderId="14" xfId="40" applyFont="1" applyFill="1" applyBorder="1" applyAlignment="1" applyProtection="1">
      <alignment horizontal="left" vertical="center" wrapText="1"/>
    </xf>
    <xf numFmtId="0" fontId="173" fillId="36" borderId="93" xfId="40" applyFont="1" applyFill="1" applyBorder="1" applyAlignment="1" applyProtection="1">
      <alignment horizontal="left" vertical="center" wrapText="1"/>
    </xf>
    <xf numFmtId="0" fontId="170" fillId="36" borderId="101" xfId="40" applyFont="1" applyFill="1" applyBorder="1" applyAlignment="1">
      <alignment horizontal="left" vertical="center"/>
    </xf>
    <xf numFmtId="0" fontId="170" fillId="36" borderId="0" xfId="40" applyFont="1" applyFill="1" applyBorder="1" applyAlignment="1">
      <alignment horizontal="left" vertical="center"/>
    </xf>
    <xf numFmtId="0" fontId="187" fillId="40" borderId="9" xfId="40" applyFont="1" applyFill="1" applyBorder="1" applyAlignment="1">
      <alignment horizontal="center" vertical="center"/>
    </xf>
    <xf numFmtId="0" fontId="114" fillId="40" borderId="10" xfId="40" applyNumberFormat="1" applyFont="1" applyFill="1" applyBorder="1" applyAlignment="1" applyProtection="1">
      <alignment horizontal="left" vertical="center"/>
      <protection locked="0"/>
    </xf>
    <xf numFmtId="0" fontId="105" fillId="40" borderId="10" xfId="40" applyNumberFormat="1" applyFont="1" applyFill="1" applyBorder="1" applyAlignment="1" applyProtection="1">
      <alignment horizontal="right" vertical="center"/>
      <protection locked="0"/>
    </xf>
    <xf numFmtId="0" fontId="107" fillId="40" borderId="10" xfId="40" applyNumberFormat="1" applyFont="1" applyFill="1" applyBorder="1" applyAlignment="1" applyProtection="1">
      <alignment horizontal="right" vertical="center"/>
      <protection locked="0"/>
    </xf>
    <xf numFmtId="0" fontId="134" fillId="40" borderId="10" xfId="40" applyNumberFormat="1" applyFont="1" applyFill="1" applyBorder="1" applyAlignment="1" applyProtection="1">
      <alignment horizontal="right" vertical="center"/>
      <protection locked="0"/>
    </xf>
    <xf numFmtId="0" fontId="106" fillId="40" borderId="10" xfId="40" applyNumberFormat="1" applyFont="1" applyFill="1" applyBorder="1" applyAlignment="1" applyProtection="1">
      <alignment horizontal="right" vertical="center"/>
      <protection locked="0"/>
    </xf>
    <xf numFmtId="0" fontId="134" fillId="40" borderId="99" xfId="40" applyNumberFormat="1" applyFont="1" applyFill="1" applyBorder="1" applyAlignment="1" applyProtection="1">
      <alignment horizontal="right" vertical="center"/>
      <protection locked="0"/>
    </xf>
    <xf numFmtId="0" fontId="150" fillId="40" borderId="42" xfId="40" applyFont="1" applyFill="1" applyBorder="1" applyAlignment="1">
      <alignment horizontal="center" vertical="center"/>
    </xf>
    <xf numFmtId="0" fontId="106" fillId="0" borderId="14" xfId="0" applyFont="1" applyBorder="1" applyProtection="1">
      <protection locked="0"/>
    </xf>
    <xf numFmtId="0" fontId="106" fillId="0" borderId="22" xfId="0" applyFont="1" applyBorder="1" applyProtection="1">
      <protection locked="0"/>
    </xf>
    <xf numFmtId="0" fontId="103" fillId="40" borderId="0" xfId="38" applyNumberFormat="1" applyFont="1" applyFill="1" applyBorder="1" applyAlignment="1" applyProtection="1">
      <alignment vertical="center"/>
    </xf>
    <xf numFmtId="0" fontId="103" fillId="40" borderId="0" xfId="40" applyNumberFormat="1" applyFont="1" applyFill="1" applyBorder="1" applyAlignment="1" applyProtection="1">
      <alignment vertical="center"/>
    </xf>
    <xf numFmtId="0" fontId="103" fillId="40" borderId="0" xfId="40" applyNumberFormat="1" applyFont="1" applyFill="1" applyBorder="1" applyAlignment="1" applyProtection="1">
      <alignment vertical="center"/>
      <protection locked="0"/>
    </xf>
    <xf numFmtId="0" fontId="105" fillId="40" borderId="0" xfId="40" applyNumberFormat="1" applyFont="1" applyFill="1" applyBorder="1" applyAlignment="1" applyProtection="1">
      <alignment vertical="center"/>
      <protection locked="0"/>
    </xf>
    <xf numFmtId="0" fontId="106" fillId="40" borderId="0" xfId="40" applyNumberFormat="1" applyFont="1" applyFill="1" applyBorder="1" applyAlignment="1" applyProtection="1">
      <alignment vertical="center"/>
      <protection locked="0"/>
    </xf>
    <xf numFmtId="0" fontId="106" fillId="40" borderId="0" xfId="0" applyNumberFormat="1" applyFont="1" applyFill="1" applyBorder="1" applyAlignment="1" applyProtection="1">
      <alignment vertical="center"/>
      <protection locked="0"/>
    </xf>
    <xf numFmtId="0" fontId="106" fillId="40" borderId="0" xfId="0" applyNumberFormat="1" applyFont="1" applyFill="1" applyAlignment="1" applyProtection="1">
      <alignment vertical="center"/>
      <protection locked="0"/>
    </xf>
    <xf numFmtId="0" fontId="106" fillId="40" borderId="54" xfId="0" applyNumberFormat="1" applyFont="1" applyFill="1" applyBorder="1" applyAlignment="1" applyProtection="1">
      <alignment vertical="center"/>
      <protection locked="0"/>
    </xf>
    <xf numFmtId="0" fontId="187" fillId="35" borderId="9" xfId="40" applyFont="1" applyFill="1" applyBorder="1" applyAlignment="1">
      <alignment horizontal="center" vertical="center"/>
    </xf>
    <xf numFmtId="0" fontId="114" fillId="35" borderId="10" xfId="40" applyNumberFormat="1" applyFont="1" applyFill="1" applyBorder="1" applyAlignment="1" applyProtection="1">
      <alignment horizontal="left" vertical="center"/>
      <protection locked="0"/>
    </xf>
    <xf numFmtId="0" fontId="105" fillId="35" borderId="10" xfId="40" applyNumberFormat="1" applyFont="1" applyFill="1" applyBorder="1" applyAlignment="1" applyProtection="1">
      <alignment horizontal="right" vertical="center"/>
      <protection locked="0"/>
    </xf>
    <xf numFmtId="0" fontId="107" fillId="35" borderId="10" xfId="40" applyNumberFormat="1" applyFont="1" applyFill="1" applyBorder="1" applyAlignment="1" applyProtection="1">
      <alignment horizontal="right" vertical="center"/>
      <protection locked="0"/>
    </xf>
    <xf numFmtId="0" fontId="134" fillId="35" borderId="10" xfId="40" applyNumberFormat="1" applyFont="1" applyFill="1" applyBorder="1" applyAlignment="1" applyProtection="1">
      <alignment horizontal="right" vertical="center"/>
      <protection locked="0"/>
    </xf>
    <xf numFmtId="0" fontId="106" fillId="35" borderId="10" xfId="40" applyNumberFormat="1" applyFont="1" applyFill="1" applyBorder="1" applyAlignment="1" applyProtection="1">
      <alignment horizontal="right" vertical="center"/>
      <protection locked="0"/>
    </xf>
    <xf numFmtId="0" fontId="134" fillId="35" borderId="99" xfId="40" applyNumberFormat="1" applyFont="1" applyFill="1" applyBorder="1" applyAlignment="1" applyProtection="1">
      <alignment horizontal="right" vertical="center"/>
      <protection locked="0"/>
    </xf>
    <xf numFmtId="0" fontId="150" fillId="35" borderId="42" xfId="40" applyFont="1" applyFill="1" applyBorder="1" applyAlignment="1">
      <alignment horizontal="center" vertical="center"/>
    </xf>
    <xf numFmtId="49" fontId="193" fillId="29" borderId="30" xfId="40" applyNumberFormat="1" applyFont="1" applyFill="1" applyBorder="1" applyAlignment="1">
      <alignment horizontal="center" vertical="center" wrapText="1"/>
    </xf>
    <xf numFmtId="49" fontId="194" fillId="29" borderId="36" xfId="40" applyNumberFormat="1" applyFont="1" applyFill="1" applyBorder="1" applyAlignment="1">
      <alignment horizontal="center" vertical="center" wrapText="1"/>
    </xf>
    <xf numFmtId="49" fontId="195" fillId="29" borderId="24" xfId="40" applyNumberFormat="1" applyFont="1" applyFill="1" applyBorder="1" applyAlignment="1">
      <alignment horizontal="center" vertical="center" wrapText="1"/>
    </xf>
    <xf numFmtId="0" fontId="103" fillId="27" borderId="12" xfId="39" applyFont="1" applyFill="1" applyBorder="1" applyAlignment="1">
      <alignment vertical="center"/>
    </xf>
    <xf numFmtId="1" fontId="121" fillId="37" borderId="15" xfId="43" applyNumberFormat="1" applyFont="1" applyFill="1" applyBorder="1" applyAlignment="1">
      <alignment horizontal="center" vertical="center"/>
    </xf>
    <xf numFmtId="0" fontId="197" fillId="29" borderId="14" xfId="39" applyFont="1" applyFill="1" applyBorder="1" applyAlignment="1">
      <alignment horizontal="left" vertical="center"/>
    </xf>
    <xf numFmtId="1" fontId="155" fillId="27" borderId="15" xfId="38" applyNumberFormat="1" applyFont="1" applyFill="1" applyBorder="1" applyAlignment="1">
      <alignment horizontal="center" vertical="center" wrapText="1"/>
    </xf>
    <xf numFmtId="0" fontId="112" fillId="26" borderId="0" xfId="40" applyFont="1" applyFill="1" applyBorder="1" applyAlignment="1">
      <alignment horizontal="center" vertical="center"/>
    </xf>
    <xf numFmtId="0" fontId="198" fillId="24" borderId="23" xfId="40" applyFont="1" applyFill="1" applyBorder="1" applyAlignment="1">
      <alignment horizontal="left" vertical="center"/>
    </xf>
    <xf numFmtId="0" fontId="170" fillId="24" borderId="23" xfId="40" applyFont="1" applyFill="1" applyBorder="1" applyAlignment="1">
      <alignment horizontal="left" vertical="center"/>
    </xf>
    <xf numFmtId="1" fontId="158" fillId="24" borderId="0" xfId="38" applyNumberFormat="1" applyFont="1" applyFill="1" applyBorder="1" applyAlignment="1">
      <alignment horizontal="center" vertical="center" wrapText="1"/>
    </xf>
    <xf numFmtId="0" fontId="199" fillId="0" borderId="14" xfId="40" applyFont="1" applyBorder="1" applyAlignment="1">
      <alignment horizontal="left" vertical="center" wrapText="1"/>
    </xf>
    <xf numFmtId="49" fontId="193" fillId="29" borderId="17" xfId="40" applyNumberFormat="1" applyFont="1" applyFill="1" applyBorder="1" applyAlignment="1">
      <alignment horizontal="center" vertical="center" wrapText="1"/>
    </xf>
    <xf numFmtId="49" fontId="156" fillId="23" borderId="15" xfId="40" applyNumberFormat="1" applyFont="1" applyFill="1" applyBorder="1" applyAlignment="1">
      <alignment horizontal="center" vertical="center" wrapText="1"/>
    </xf>
    <xf numFmtId="49" fontId="133" fillId="29" borderId="17" xfId="40" applyNumberFormat="1" applyFont="1" applyFill="1" applyBorder="1" applyAlignment="1">
      <alignment horizontal="center" vertical="center" wrapText="1"/>
    </xf>
    <xf numFmtId="1" fontId="162" fillId="0" borderId="55" xfId="0" applyNumberFormat="1" applyFont="1" applyFill="1" applyBorder="1" applyAlignment="1">
      <alignment horizontal="center" vertical="center" wrapText="1"/>
    </xf>
    <xf numFmtId="1" fontId="162" fillId="0" borderId="56" xfId="0" applyNumberFormat="1" applyFont="1" applyFill="1" applyBorder="1" applyAlignment="1">
      <alignment horizontal="center" vertical="center" wrapText="1"/>
    </xf>
    <xf numFmtId="1" fontId="162" fillId="0" borderId="57" xfId="0" applyNumberFormat="1" applyFont="1" applyFill="1" applyBorder="1" applyAlignment="1">
      <alignment horizontal="center" vertical="center" wrapText="1"/>
    </xf>
    <xf numFmtId="1" fontId="162" fillId="0" borderId="58" xfId="0" applyNumberFormat="1" applyFont="1" applyFill="1" applyBorder="1" applyAlignment="1">
      <alignment horizontal="center" vertical="center" wrapText="1"/>
    </xf>
    <xf numFmtId="1" fontId="163" fillId="0" borderId="55" xfId="0" applyNumberFormat="1" applyFont="1" applyFill="1" applyBorder="1" applyAlignment="1">
      <alignment horizontal="center" vertical="center" wrapText="1"/>
    </xf>
    <xf numFmtId="1" fontId="163" fillId="0" borderId="56" xfId="0" applyNumberFormat="1" applyFont="1" applyFill="1" applyBorder="1" applyAlignment="1">
      <alignment horizontal="center" vertical="center" wrapText="1"/>
    </xf>
    <xf numFmtId="1" fontId="163" fillId="0" borderId="57" xfId="0" applyNumberFormat="1" applyFont="1" applyFill="1" applyBorder="1" applyAlignment="1">
      <alignment horizontal="center" vertical="center" wrapText="1"/>
    </xf>
    <xf numFmtId="1" fontId="163" fillId="0" borderId="58" xfId="0" applyNumberFormat="1" applyFont="1" applyFill="1" applyBorder="1" applyAlignment="1">
      <alignment horizontal="center" vertical="center" wrapText="1"/>
    </xf>
    <xf numFmtId="1" fontId="164" fillId="0" borderId="55" xfId="0" applyNumberFormat="1" applyFont="1" applyFill="1" applyBorder="1" applyAlignment="1">
      <alignment horizontal="center" vertical="center" wrapText="1"/>
    </xf>
    <xf numFmtId="1" fontId="164" fillId="0" borderId="56" xfId="0" applyNumberFormat="1" applyFont="1" applyFill="1" applyBorder="1" applyAlignment="1">
      <alignment horizontal="center" vertical="center" wrapText="1"/>
    </xf>
    <xf numFmtId="1" fontId="164" fillId="0" borderId="57" xfId="0" applyNumberFormat="1" applyFont="1" applyFill="1" applyBorder="1" applyAlignment="1">
      <alignment horizontal="center" vertical="center" wrapText="1"/>
    </xf>
    <xf numFmtId="1" fontId="164" fillId="0" borderId="58" xfId="0" applyNumberFormat="1" applyFont="1" applyFill="1" applyBorder="1" applyAlignment="1">
      <alignment horizontal="center" vertical="center" wrapText="1"/>
    </xf>
    <xf numFmtId="1" fontId="165" fillId="0" borderId="55" xfId="0" applyNumberFormat="1" applyFont="1" applyFill="1" applyBorder="1" applyAlignment="1">
      <alignment horizontal="center" vertical="center" wrapText="1"/>
    </xf>
    <xf numFmtId="1" fontId="165" fillId="0" borderId="56" xfId="0" applyNumberFormat="1" applyFont="1" applyFill="1" applyBorder="1" applyAlignment="1">
      <alignment horizontal="center" vertical="center" wrapText="1"/>
    </xf>
    <xf numFmtId="1" fontId="165" fillId="0" borderId="57" xfId="0" applyNumberFormat="1" applyFont="1" applyFill="1" applyBorder="1" applyAlignment="1">
      <alignment horizontal="center" vertical="center" wrapText="1"/>
    </xf>
    <xf numFmtId="1" fontId="165" fillId="0" borderId="58" xfId="0" applyNumberFormat="1" applyFont="1" applyFill="1" applyBorder="1" applyAlignment="1">
      <alignment horizontal="center" vertical="center" wrapText="1"/>
    </xf>
    <xf numFmtId="0" fontId="198" fillId="24" borderId="14" xfId="40" applyFont="1" applyFill="1" applyBorder="1" applyAlignment="1">
      <alignment horizontal="left" vertical="center"/>
    </xf>
    <xf numFmtId="0" fontId="170" fillId="24" borderId="14" xfId="40" applyFont="1" applyFill="1" applyBorder="1" applyAlignment="1">
      <alignment horizontal="left" vertical="center"/>
    </xf>
    <xf numFmtId="1" fontId="162" fillId="0" borderId="59" xfId="0" applyNumberFormat="1" applyFont="1" applyFill="1" applyBorder="1" applyAlignment="1">
      <alignment horizontal="center" vertical="center" wrapText="1"/>
    </xf>
    <xf numFmtId="1" fontId="162" fillId="0" borderId="60" xfId="0" applyNumberFormat="1" applyFont="1" applyFill="1" applyBorder="1" applyAlignment="1">
      <alignment horizontal="center" vertical="center" wrapText="1"/>
    </xf>
    <xf numFmtId="1" fontId="162" fillId="0" borderId="42" xfId="0" applyNumberFormat="1" applyFont="1" applyFill="1" applyBorder="1" applyAlignment="1">
      <alignment horizontal="center" vertical="center" wrapText="1"/>
    </xf>
    <xf numFmtId="1" fontId="162" fillId="0" borderId="61" xfId="0" applyNumberFormat="1" applyFont="1" applyFill="1" applyBorder="1" applyAlignment="1">
      <alignment horizontal="center" vertical="center" wrapText="1"/>
    </xf>
    <xf numFmtId="1" fontId="163" fillId="0" borderId="59" xfId="0" applyNumberFormat="1" applyFont="1" applyFill="1" applyBorder="1" applyAlignment="1">
      <alignment horizontal="center" vertical="center" wrapText="1"/>
    </xf>
    <xf numFmtId="1" fontId="163" fillId="0" borderId="60" xfId="0" applyNumberFormat="1" applyFont="1" applyFill="1" applyBorder="1" applyAlignment="1">
      <alignment horizontal="center" vertical="center" wrapText="1"/>
    </xf>
    <xf numFmtId="1" fontId="163" fillId="0" borderId="42" xfId="0" applyNumberFormat="1" applyFont="1" applyFill="1" applyBorder="1" applyAlignment="1">
      <alignment horizontal="center" vertical="center" wrapText="1"/>
    </xf>
    <xf numFmtId="1" fontId="163" fillId="0" borderId="61" xfId="0" applyNumberFormat="1" applyFont="1" applyFill="1" applyBorder="1" applyAlignment="1">
      <alignment horizontal="center" vertical="center" wrapText="1"/>
    </xf>
    <xf numFmtId="1" fontId="164" fillId="0" borderId="59" xfId="0" applyNumberFormat="1" applyFont="1" applyFill="1" applyBorder="1" applyAlignment="1">
      <alignment horizontal="center" vertical="center" wrapText="1"/>
    </xf>
    <xf numFmtId="1" fontId="164" fillId="0" borderId="60" xfId="0" applyNumberFormat="1" applyFont="1" applyFill="1" applyBorder="1" applyAlignment="1">
      <alignment horizontal="center" vertical="center" wrapText="1"/>
    </xf>
    <xf numFmtId="1" fontId="164" fillId="0" borderId="42" xfId="0" applyNumberFormat="1" applyFont="1" applyFill="1" applyBorder="1" applyAlignment="1">
      <alignment horizontal="center" vertical="center" wrapText="1"/>
    </xf>
    <xf numFmtId="1" fontId="164" fillId="0" borderId="61" xfId="0" applyNumberFormat="1" applyFont="1" applyFill="1" applyBorder="1" applyAlignment="1">
      <alignment horizontal="center" vertical="center" wrapText="1"/>
    </xf>
    <xf numFmtId="1" fontId="165" fillId="0" borderId="59" xfId="0" applyNumberFormat="1" applyFont="1" applyFill="1" applyBorder="1" applyAlignment="1">
      <alignment horizontal="center" vertical="center" wrapText="1"/>
    </xf>
    <xf numFmtId="1" fontId="165" fillId="0" borderId="60" xfId="0" applyNumberFormat="1" applyFont="1" applyFill="1" applyBorder="1" applyAlignment="1">
      <alignment horizontal="center" vertical="center" wrapText="1"/>
    </xf>
    <xf numFmtId="1" fontId="165" fillId="0" borderId="42" xfId="0" applyNumberFormat="1" applyFont="1" applyFill="1" applyBorder="1" applyAlignment="1">
      <alignment horizontal="center" vertical="center" wrapText="1"/>
    </xf>
    <xf numFmtId="1" fontId="165" fillId="0" borderId="61" xfId="0" applyNumberFormat="1" applyFont="1" applyFill="1" applyBorder="1" applyAlignment="1">
      <alignment horizontal="center" vertical="center" wrapText="1"/>
    </xf>
    <xf numFmtId="49" fontId="133" fillId="30" borderId="17" xfId="40" applyNumberFormat="1" applyFont="1" applyFill="1" applyBorder="1" applyAlignment="1">
      <alignment horizontal="center" vertical="center" wrapText="1"/>
    </xf>
    <xf numFmtId="1" fontId="162" fillId="29" borderId="27" xfId="0" applyNumberFormat="1" applyFont="1" applyFill="1" applyBorder="1" applyAlignment="1">
      <alignment horizontal="center" vertical="center" wrapText="1"/>
    </xf>
    <xf numFmtId="1" fontId="162" fillId="29" borderId="14" xfId="0" applyNumberFormat="1" applyFont="1" applyFill="1" applyBorder="1" applyAlignment="1">
      <alignment horizontal="center" vertical="center" wrapText="1"/>
    </xf>
    <xf numFmtId="1" fontId="162" fillId="29" borderId="22" xfId="0" applyNumberFormat="1" applyFont="1" applyFill="1" applyBorder="1" applyAlignment="1">
      <alignment horizontal="center" vertical="center" wrapText="1"/>
    </xf>
    <xf numFmtId="1" fontId="163" fillId="29" borderId="27" xfId="0" applyNumberFormat="1" applyFont="1" applyFill="1" applyBorder="1" applyAlignment="1">
      <alignment horizontal="center" vertical="center" wrapText="1"/>
    </xf>
    <xf numFmtId="1" fontId="163" fillId="29" borderId="14" xfId="0" applyNumberFormat="1" applyFont="1" applyFill="1" applyBorder="1" applyAlignment="1">
      <alignment horizontal="center" vertical="center" wrapText="1"/>
    </xf>
    <xf numFmtId="1" fontId="163" fillId="29" borderId="22" xfId="0" applyNumberFormat="1" applyFont="1" applyFill="1" applyBorder="1" applyAlignment="1">
      <alignment horizontal="center" vertical="center" wrapText="1"/>
    </xf>
    <xf numFmtId="1" fontId="164" fillId="29" borderId="27" xfId="0" applyNumberFormat="1" applyFont="1" applyFill="1" applyBorder="1" applyAlignment="1">
      <alignment horizontal="center" vertical="center" wrapText="1"/>
    </xf>
    <xf numFmtId="1" fontId="164" fillId="29" borderId="14" xfId="0" applyNumberFormat="1" applyFont="1" applyFill="1" applyBorder="1" applyAlignment="1">
      <alignment horizontal="center" vertical="center" wrapText="1"/>
    </xf>
    <xf numFmtId="1" fontId="164" fillId="29" borderId="22" xfId="0" applyNumberFormat="1" applyFont="1" applyFill="1" applyBorder="1" applyAlignment="1">
      <alignment horizontal="center" vertical="center" wrapText="1"/>
    </xf>
    <xf numFmtId="1" fontId="165" fillId="29" borderId="27" xfId="0" applyNumberFormat="1" applyFont="1" applyFill="1" applyBorder="1" applyAlignment="1">
      <alignment horizontal="center" vertical="center" wrapText="1"/>
    </xf>
    <xf numFmtId="1" fontId="165" fillId="29" borderId="14" xfId="0" applyNumberFormat="1" applyFont="1" applyFill="1" applyBorder="1" applyAlignment="1">
      <alignment horizontal="center" vertical="center" wrapText="1"/>
    </xf>
    <xf numFmtId="1" fontId="165" fillId="29" borderId="22" xfId="0" applyNumberFormat="1" applyFont="1" applyFill="1" applyBorder="1" applyAlignment="1">
      <alignment horizontal="center" vertical="center" wrapText="1"/>
    </xf>
    <xf numFmtId="49" fontId="200" fillId="32" borderId="17" xfId="40" applyNumberFormat="1" applyFont="1" applyFill="1" applyBorder="1" applyAlignment="1">
      <alignment horizontal="center" vertical="center" wrapText="1"/>
    </xf>
    <xf numFmtId="0" fontId="111" fillId="26" borderId="10" xfId="40" applyFont="1" applyFill="1" applyBorder="1" applyAlignment="1">
      <alignment horizontal="left" vertical="center"/>
    </xf>
    <xf numFmtId="0" fontId="158" fillId="0" borderId="0" xfId="42" applyFont="1" applyProtection="1"/>
    <xf numFmtId="0" fontId="104" fillId="0" borderId="0" xfId="42" applyFont="1" applyAlignment="1" applyProtection="1">
      <alignment vertical="center"/>
    </xf>
    <xf numFmtId="0" fontId="104" fillId="0" borderId="0" xfId="43" applyFont="1" applyBorder="1"/>
    <xf numFmtId="0" fontId="104" fillId="0" borderId="62" xfId="43" applyFont="1" applyBorder="1"/>
    <xf numFmtId="0" fontId="104" fillId="0" borderId="0" xfId="41" applyFont="1"/>
    <xf numFmtId="0" fontId="104" fillId="29" borderId="63" xfId="0" applyFont="1" applyFill="1" applyBorder="1" applyAlignment="1" applyProtection="1"/>
    <xf numFmtId="14" fontId="105" fillId="38" borderId="64" xfId="0" applyNumberFormat="1" applyFont="1" applyFill="1" applyBorder="1" applyProtection="1"/>
    <xf numFmtId="0" fontId="104" fillId="29" borderId="65" xfId="0" applyFont="1" applyFill="1" applyBorder="1" applyAlignment="1" applyProtection="1"/>
    <xf numFmtId="14" fontId="105" fillId="38" borderId="66" xfId="0" applyNumberFormat="1" applyFont="1" applyFill="1" applyBorder="1" applyProtection="1"/>
    <xf numFmtId="0" fontId="105" fillId="29" borderId="66" xfId="0" applyFont="1" applyFill="1" applyBorder="1" applyAlignment="1" applyProtection="1"/>
    <xf numFmtId="0" fontId="201" fillId="39" borderId="65" xfId="0" applyFont="1" applyFill="1" applyBorder="1" applyAlignment="1" applyProtection="1"/>
    <xf numFmtId="14" fontId="171" fillId="39" borderId="67" xfId="0" applyNumberFormat="1" applyFont="1" applyFill="1" applyBorder="1" applyProtection="1"/>
    <xf numFmtId="0" fontId="158" fillId="0" borderId="0" xfId="42" applyFont="1" applyAlignment="1" applyProtection="1">
      <alignment vertical="center"/>
    </xf>
    <xf numFmtId="0" fontId="104" fillId="0" borderId="0" xfId="42" applyFont="1" applyFill="1" applyAlignment="1" applyProtection="1">
      <alignment vertical="center"/>
    </xf>
    <xf numFmtId="14" fontId="105" fillId="38" borderId="67" xfId="0" applyNumberFormat="1" applyFont="1" applyFill="1" applyBorder="1" applyProtection="1"/>
    <xf numFmtId="0" fontId="161" fillId="0" borderId="0" xfId="42" applyFont="1" applyProtection="1"/>
    <xf numFmtId="0" fontId="104" fillId="0" borderId="68" xfId="42" applyFont="1" applyBorder="1" applyAlignment="1" applyProtection="1">
      <alignment horizontal="center"/>
    </xf>
    <xf numFmtId="0" fontId="104" fillId="0" borderId="69" xfId="42" applyFont="1" applyBorder="1" applyAlignment="1" applyProtection="1">
      <alignment horizontal="center"/>
    </xf>
    <xf numFmtId="0" fontId="104" fillId="0" borderId="70" xfId="42" applyFont="1" applyBorder="1" applyAlignment="1" applyProtection="1">
      <alignment horizontal="center"/>
    </xf>
    <xf numFmtId="173" fontId="104" fillId="29" borderId="65" xfId="0" applyNumberFormat="1" applyFont="1" applyFill="1" applyBorder="1" applyAlignment="1" applyProtection="1"/>
    <xf numFmtId="0" fontId="104" fillId="0" borderId="71" xfId="42" applyFont="1" applyBorder="1" applyAlignment="1" applyProtection="1">
      <alignment horizontal="center"/>
    </xf>
    <xf numFmtId="0" fontId="104" fillId="29" borderId="72" xfId="0" applyFont="1" applyFill="1" applyBorder="1" applyAlignment="1" applyProtection="1"/>
    <xf numFmtId="14" fontId="105" fillId="38" borderId="73" xfId="0" applyNumberFormat="1" applyFont="1" applyFill="1" applyBorder="1" applyProtection="1"/>
    <xf numFmtId="0" fontId="158" fillId="29" borderId="65" xfId="0" applyFont="1" applyFill="1" applyBorder="1" applyAlignment="1" applyProtection="1"/>
    <xf numFmtId="14" fontId="105" fillId="38" borderId="74" xfId="0" applyNumberFormat="1" applyFont="1" applyFill="1" applyBorder="1" applyProtection="1"/>
    <xf numFmtId="0" fontId="104" fillId="29" borderId="75" xfId="42" applyFont="1" applyFill="1" applyBorder="1" applyAlignment="1" applyProtection="1">
      <alignment horizontal="left" vertical="center"/>
    </xf>
    <xf numFmtId="0" fontId="104" fillId="29" borderId="76" xfId="42" applyFont="1" applyFill="1" applyBorder="1" applyAlignment="1" applyProtection="1">
      <alignment horizontal="left" vertical="center"/>
    </xf>
    <xf numFmtId="0" fontId="104" fillId="29" borderId="76" xfId="42" applyFont="1" applyFill="1" applyBorder="1" applyAlignment="1" applyProtection="1">
      <alignment vertical="center"/>
    </xf>
    <xf numFmtId="0" fontId="202" fillId="29" borderId="77" xfId="32" applyFont="1" applyFill="1" applyBorder="1" applyAlignment="1" applyProtection="1">
      <alignment horizontal="left"/>
    </xf>
    <xf numFmtId="0" fontId="104" fillId="29" borderId="0" xfId="42" applyFont="1" applyFill="1" applyBorder="1" applyAlignment="1" applyProtection="1">
      <alignment horizontal="left" vertical="center"/>
    </xf>
    <xf numFmtId="0" fontId="104" fillId="29" borderId="0" xfId="42" applyFont="1" applyFill="1" applyBorder="1" applyAlignment="1" applyProtection="1">
      <alignment vertical="center"/>
    </xf>
    <xf numFmtId="0" fontId="104" fillId="29" borderId="77" xfId="0" applyFont="1" applyFill="1" applyBorder="1" applyAlignment="1">
      <alignment horizontal="left" vertical="center"/>
    </xf>
    <xf numFmtId="0" fontId="202" fillId="29" borderId="77" xfId="32" applyFont="1" applyFill="1" applyBorder="1" applyAlignment="1" applyProtection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29" borderId="78" xfId="42" applyFont="1" applyFill="1" applyBorder="1" applyAlignment="1" applyProtection="1">
      <alignment horizontal="left" vertical="center"/>
    </xf>
    <xf numFmtId="0" fontId="104" fillId="29" borderId="79" xfId="42" applyFont="1" applyFill="1" applyBorder="1" applyAlignment="1" applyProtection="1">
      <alignment horizontal="left" vertical="center"/>
    </xf>
    <xf numFmtId="0" fontId="104" fillId="29" borderId="79" xfId="42" applyFont="1" applyFill="1" applyBorder="1" applyAlignment="1" applyProtection="1">
      <alignment vertical="center"/>
    </xf>
    <xf numFmtId="0" fontId="107" fillId="24" borderId="10" xfId="40" applyNumberFormat="1" applyFont="1" applyFill="1" applyBorder="1" applyAlignment="1" applyProtection="1">
      <alignment horizontal="centerContinuous" vertical="center"/>
      <protection locked="0"/>
    </xf>
    <xf numFmtId="174" fontId="140" fillId="24" borderId="13" xfId="40" applyNumberFormat="1" applyFont="1" applyFill="1" applyBorder="1" applyAlignment="1">
      <alignment horizontal="center" vertical="center"/>
    </xf>
    <xf numFmtId="0" fontId="133" fillId="24" borderId="112" xfId="40" applyNumberFormat="1" applyFont="1" applyFill="1" applyBorder="1" applyAlignment="1" applyProtection="1">
      <alignment horizontal="center" vertical="center" wrapText="1"/>
      <protection locked="0"/>
    </xf>
    <xf numFmtId="3" fontId="116" fillId="29" borderId="24" xfId="40" applyNumberFormat="1" applyFont="1" applyFill="1" applyBorder="1" applyAlignment="1" applyProtection="1">
      <alignment horizontal="center" vertical="center" wrapText="1"/>
      <protection locked="0"/>
    </xf>
    <xf numFmtId="0" fontId="140" fillId="0" borderId="14" xfId="40" applyFont="1" applyBorder="1" applyAlignment="1" applyProtection="1">
      <alignment horizontal="right" vertical="center" wrapText="1"/>
    </xf>
    <xf numFmtId="3" fontId="116" fillId="0" borderId="17" xfId="40" applyNumberFormat="1" applyFont="1" applyFill="1" applyBorder="1" applyAlignment="1" applyProtection="1">
      <alignment horizontal="center" vertical="center" wrapText="1"/>
      <protection locked="0"/>
    </xf>
    <xf numFmtId="0" fontId="144" fillId="0" borderId="17" xfId="40" applyNumberFormat="1" applyFont="1" applyFill="1" applyBorder="1" applyAlignment="1" applyProtection="1">
      <alignment horizontal="center" vertical="center" wrapText="1"/>
      <protection locked="0"/>
    </xf>
    <xf numFmtId="0" fontId="146" fillId="0" borderId="17" xfId="40" applyNumberFormat="1" applyFont="1" applyFill="1" applyBorder="1" applyAlignment="1" applyProtection="1">
      <alignment horizontal="center" vertical="center" wrapText="1"/>
      <protection locked="0"/>
    </xf>
    <xf numFmtId="0" fontId="185" fillId="0" borderId="17" xfId="40" applyNumberFormat="1" applyFont="1" applyFill="1" applyBorder="1" applyAlignment="1" applyProtection="1">
      <alignment horizontal="center" vertical="center" wrapText="1"/>
      <protection locked="0"/>
    </xf>
    <xf numFmtId="0" fontId="185" fillId="0" borderId="92" xfId="40" applyNumberFormat="1" applyFont="1" applyFill="1" applyBorder="1" applyAlignment="1" applyProtection="1">
      <alignment horizontal="center" vertical="center" wrapText="1"/>
      <protection locked="0"/>
    </xf>
    <xf numFmtId="0" fontId="207" fillId="25" borderId="0" xfId="40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Protection="1">
      <protection locked="0"/>
    </xf>
    <xf numFmtId="0" fontId="209" fillId="0" borderId="82" xfId="40" applyFont="1" applyFill="1" applyBorder="1" applyAlignment="1" applyProtection="1">
      <alignment horizontal="center" textRotation="90" wrapText="1"/>
    </xf>
    <xf numFmtId="0" fontId="155" fillId="0" borderId="0" xfId="40" applyFont="1" applyFill="1" applyBorder="1" applyAlignment="1" applyProtection="1">
      <alignment horizontal="center" textRotation="90" wrapText="1"/>
    </xf>
    <xf numFmtId="0" fontId="206" fillId="29" borderId="0" xfId="36" applyFont="1" applyFill="1" applyBorder="1" applyAlignment="1" applyProtection="1">
      <alignment horizontal="left" vertical="center"/>
    </xf>
    <xf numFmtId="0" fontId="133" fillId="0" borderId="0" xfId="40" applyFont="1" applyFill="1" applyBorder="1" applyAlignment="1" applyProtection="1">
      <alignment horizontal="center" textRotation="90" wrapText="1"/>
    </xf>
    <xf numFmtId="0" fontId="116" fillId="29" borderId="0" xfId="39" applyFont="1" applyFill="1" applyBorder="1" applyAlignment="1" applyProtection="1">
      <alignment horizontal="center" vertical="center" wrapText="1"/>
    </xf>
    <xf numFmtId="0" fontId="186" fillId="0" borderId="0" xfId="39" applyFont="1" applyFill="1" applyBorder="1" applyAlignment="1" applyProtection="1">
      <alignment horizontal="center" vertical="center" wrapText="1"/>
    </xf>
    <xf numFmtId="0" fontId="203" fillId="0" borderId="0" xfId="39" applyFont="1" applyFill="1" applyBorder="1" applyAlignment="1" applyProtection="1">
      <alignment horizontal="center" vertical="center"/>
    </xf>
    <xf numFmtId="0" fontId="206" fillId="0" borderId="0" xfId="39" applyFont="1" applyFill="1" applyBorder="1" applyAlignment="1" applyProtection="1">
      <alignment horizontal="right" vertical="center"/>
    </xf>
    <xf numFmtId="0" fontId="116" fillId="36" borderId="0" xfId="39" applyFont="1" applyFill="1" applyBorder="1" applyAlignment="1" applyProtection="1">
      <alignment horizontal="center" vertical="center" wrapText="1"/>
    </xf>
    <xf numFmtId="0" fontId="206" fillId="29" borderId="0" xfId="39" applyFont="1" applyFill="1" applyBorder="1" applyAlignment="1">
      <alignment horizontal="right" vertical="center"/>
    </xf>
    <xf numFmtId="171" fontId="206" fillId="29" borderId="0" xfId="39" applyNumberFormat="1" applyFont="1" applyFill="1" applyBorder="1" applyAlignment="1">
      <alignment horizontal="left" vertical="center"/>
    </xf>
    <xf numFmtId="0" fontId="103" fillId="0" borderId="0" xfId="0" applyFont="1" applyBorder="1" applyProtection="1">
      <protection locked="0"/>
    </xf>
    <xf numFmtId="168" fontId="206" fillId="0" borderId="42" xfId="40" applyNumberFormat="1" applyFont="1" applyFill="1" applyBorder="1" applyAlignment="1">
      <alignment horizontal="centerContinuous" vertical="center"/>
    </xf>
    <xf numFmtId="0" fontId="181" fillId="23" borderId="42" xfId="40" applyNumberFormat="1" applyFont="1" applyFill="1" applyBorder="1" applyAlignment="1" applyProtection="1">
      <alignment horizontal="center" vertical="center"/>
    </xf>
    <xf numFmtId="1" fontId="140" fillId="23" borderId="23" xfId="38" applyNumberFormat="1" applyFont="1" applyFill="1" applyBorder="1" applyAlignment="1" applyProtection="1">
      <alignment horizontal="center" vertical="center" wrapText="1"/>
    </xf>
    <xf numFmtId="0" fontId="103" fillId="0" borderId="0" xfId="40" applyNumberFormat="1" applyFont="1" applyFill="1" applyBorder="1" applyAlignment="1" applyProtection="1">
      <alignment vertical="center"/>
      <protection locked="0"/>
    </xf>
    <xf numFmtId="0" fontId="103" fillId="0" borderId="0" xfId="38" applyNumberFormat="1" applyFont="1" applyFill="1" applyBorder="1" applyAlignment="1" applyProtection="1">
      <alignment vertical="center"/>
      <protection locked="0"/>
    </xf>
    <xf numFmtId="0" fontId="103" fillId="0" borderId="0" xfId="0" applyNumberFormat="1" applyFont="1" applyFill="1" applyBorder="1" applyAlignment="1" applyProtection="1">
      <alignment vertical="center"/>
      <protection locked="0"/>
    </xf>
    <xf numFmtId="2" fontId="114" fillId="24" borderId="113" xfId="40" applyNumberFormat="1" applyFont="1" applyFill="1" applyBorder="1" applyAlignment="1" applyProtection="1">
      <alignment horizontal="centerContinuous" vertical="center"/>
      <protection locked="0"/>
    </xf>
    <xf numFmtId="2" fontId="140" fillId="24" borderId="114" xfId="40" applyNumberFormat="1" applyFont="1" applyFill="1" applyBorder="1" applyAlignment="1" applyProtection="1">
      <alignment horizontal="centerContinuous" vertical="center"/>
      <protection locked="0"/>
    </xf>
    <xf numFmtId="2" fontId="186" fillId="24" borderId="114" xfId="40" applyNumberFormat="1" applyFont="1" applyFill="1" applyBorder="1" applyAlignment="1" applyProtection="1">
      <alignment horizontal="centerContinuous" vertical="center"/>
      <protection locked="0"/>
    </xf>
    <xf numFmtId="2" fontId="214" fillId="24" borderId="114" xfId="40" applyNumberFormat="1" applyFont="1" applyFill="1" applyBorder="1" applyAlignment="1" applyProtection="1">
      <alignment horizontal="centerContinuous" vertical="center"/>
      <protection locked="0"/>
    </xf>
    <xf numFmtId="0" fontId="140" fillId="24" borderId="115" xfId="40" applyNumberFormat="1" applyFont="1" applyFill="1" applyBorder="1" applyAlignment="1" applyProtection="1">
      <alignment horizontal="centerContinuous" vertical="center"/>
      <protection locked="0"/>
    </xf>
    <xf numFmtId="0" fontId="114" fillId="24" borderId="80" xfId="40" applyNumberFormat="1" applyFont="1" applyFill="1" applyBorder="1" applyAlignment="1" applyProtection="1">
      <alignment horizontal="centerContinuous" vertical="center"/>
      <protection locked="0"/>
    </xf>
    <xf numFmtId="0" fontId="190" fillId="24" borderId="116" xfId="40" applyNumberFormat="1" applyFont="1" applyFill="1" applyBorder="1" applyAlignment="1" applyProtection="1">
      <alignment horizontal="center" vertical="center" wrapText="1"/>
      <protection locked="0"/>
    </xf>
    <xf numFmtId="0" fontId="191" fillId="24" borderId="116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16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17" xfId="40" applyNumberFormat="1" applyFont="1" applyFill="1" applyBorder="1" applyAlignment="1" applyProtection="1">
      <alignment horizontal="center" vertical="center" wrapText="1"/>
      <protection locked="0"/>
    </xf>
    <xf numFmtId="0" fontId="190" fillId="24" borderId="110" xfId="40" applyNumberFormat="1" applyFont="1" applyFill="1" applyBorder="1" applyAlignment="1" applyProtection="1">
      <alignment horizontal="center" vertical="center" wrapText="1"/>
      <protection locked="0"/>
    </xf>
    <xf numFmtId="0" fontId="190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91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61" xfId="40" applyNumberFormat="1" applyFont="1" applyFill="1" applyBorder="1" applyAlignment="1" applyProtection="1">
      <alignment horizontal="center" vertical="center" wrapText="1"/>
      <protection locked="0"/>
    </xf>
    <xf numFmtId="0" fontId="103" fillId="29" borderId="0" xfId="40" applyNumberFormat="1" applyFont="1" applyFill="1" applyBorder="1" applyAlignment="1">
      <alignment vertical="center"/>
    </xf>
    <xf numFmtId="0" fontId="103" fillId="29" borderId="0" xfId="38" applyNumberFormat="1" applyFont="1" applyFill="1" applyBorder="1" applyAlignment="1" applyProtection="1">
      <alignment vertical="center"/>
    </xf>
    <xf numFmtId="0" fontId="103" fillId="29" borderId="0" xfId="36" applyNumberFormat="1" applyFont="1" applyFill="1" applyBorder="1" applyAlignment="1" applyProtection="1">
      <alignment vertical="center"/>
    </xf>
    <xf numFmtId="0" fontId="103" fillId="29" borderId="0" xfId="40" applyNumberFormat="1" applyFont="1" applyFill="1" applyBorder="1" applyAlignment="1" applyProtection="1">
      <alignment vertical="center"/>
      <protection locked="0"/>
    </xf>
    <xf numFmtId="0" fontId="103" fillId="29" borderId="0" xfId="0" applyNumberFormat="1" applyFont="1" applyFill="1" applyAlignment="1" applyProtection="1">
      <alignment vertical="center"/>
      <protection locked="0"/>
    </xf>
    <xf numFmtId="0" fontId="103" fillId="29" borderId="0" xfId="0" applyNumberFormat="1" applyFont="1" applyFill="1" applyBorder="1" applyAlignment="1" applyProtection="1">
      <alignment vertical="center"/>
      <protection locked="0"/>
    </xf>
    <xf numFmtId="0" fontId="215" fillId="29" borderId="118" xfId="40" applyNumberFormat="1" applyFont="1" applyFill="1" applyBorder="1" applyAlignment="1" applyProtection="1">
      <alignment horizontal="left" vertical="center"/>
      <protection locked="0"/>
    </xf>
    <xf numFmtId="0" fontId="214" fillId="29" borderId="118" xfId="40" applyNumberFormat="1" applyFont="1" applyFill="1" applyBorder="1" applyAlignment="1" applyProtection="1">
      <alignment horizontal="center" vertical="center" wrapText="1"/>
      <protection locked="0"/>
    </xf>
    <xf numFmtId="0" fontId="140" fillId="29" borderId="118" xfId="40" applyNumberFormat="1" applyFont="1" applyFill="1" applyBorder="1" applyAlignment="1" applyProtection="1">
      <alignment horizontal="centerContinuous" vertical="center" wrapText="1"/>
      <protection locked="0"/>
    </xf>
    <xf numFmtId="0" fontId="214" fillId="29" borderId="118" xfId="40" applyNumberFormat="1" applyFont="1" applyFill="1" applyBorder="1" applyAlignment="1" applyProtection="1">
      <alignment horizontal="centerContinuous" vertical="center" wrapText="1"/>
      <protection locked="0"/>
    </xf>
    <xf numFmtId="0" fontId="216" fillId="29" borderId="118" xfId="40" applyNumberFormat="1" applyFont="1" applyFill="1" applyBorder="1" applyAlignment="1" applyProtection="1">
      <alignment horizontal="centerContinuous" vertical="center"/>
      <protection locked="0"/>
    </xf>
    <xf numFmtId="0" fontId="216" fillId="29" borderId="118" xfId="40" applyNumberFormat="1" applyFont="1" applyFill="1" applyBorder="1" applyAlignment="1" applyProtection="1">
      <alignment horizontal="center" vertical="center"/>
      <protection locked="0"/>
    </xf>
    <xf numFmtId="0" fontId="217" fillId="29" borderId="118" xfId="40" applyNumberFormat="1" applyFont="1" applyFill="1" applyBorder="1" applyAlignment="1" applyProtection="1">
      <alignment horizontal="center" vertical="center"/>
      <protection locked="0"/>
    </xf>
    <xf numFmtId="0" fontId="216" fillId="29" borderId="118" xfId="40" applyNumberFormat="1" applyFont="1" applyFill="1" applyBorder="1" applyAlignment="1" applyProtection="1">
      <alignment horizontal="right" vertical="center"/>
      <protection locked="0"/>
    </xf>
    <xf numFmtId="0" fontId="218" fillId="29" borderId="119" xfId="40" applyNumberFormat="1" applyFont="1" applyFill="1" applyBorder="1" applyAlignment="1" applyProtection="1">
      <alignment horizontal="right" vertical="center"/>
      <protection locked="0"/>
    </xf>
    <xf numFmtId="0" fontId="206" fillId="29" borderId="53" xfId="40" applyNumberFormat="1" applyFont="1" applyFill="1" applyBorder="1" applyAlignment="1">
      <alignment horizontal="centerContinuous" vertical="center"/>
    </xf>
    <xf numFmtId="0" fontId="207" fillId="29" borderId="0" xfId="40" applyNumberFormat="1" applyFont="1" applyFill="1" applyBorder="1" applyAlignment="1" applyProtection="1">
      <alignment horizontal="center" vertical="center"/>
    </xf>
    <xf numFmtId="0" fontId="220" fillId="29" borderId="0" xfId="40" applyNumberFormat="1" applyFont="1" applyFill="1" applyBorder="1" applyAlignment="1" applyProtection="1">
      <alignment vertical="center"/>
      <protection locked="0"/>
    </xf>
    <xf numFmtId="0" fontId="114" fillId="29" borderId="0" xfId="40" applyNumberFormat="1" applyFont="1" applyFill="1" applyBorder="1" applyAlignment="1" applyProtection="1">
      <alignment vertical="center"/>
      <protection locked="0"/>
    </xf>
    <xf numFmtId="2" fontId="108" fillId="29" borderId="0" xfId="40" applyNumberFormat="1" applyFont="1" applyFill="1" applyBorder="1" applyAlignment="1" applyProtection="1">
      <alignment horizontal="right" vertical="center"/>
      <protection locked="0"/>
    </xf>
    <xf numFmtId="0" fontId="204" fillId="29" borderId="0" xfId="40" applyNumberFormat="1" applyFont="1" applyFill="1" applyBorder="1" applyAlignment="1" applyProtection="1">
      <alignment vertical="center"/>
      <protection locked="0"/>
    </xf>
    <xf numFmtId="0" fontId="103" fillId="0" borderId="0" xfId="0" applyFont="1" applyFill="1" applyBorder="1" applyProtection="1">
      <protection locked="0"/>
    </xf>
    <xf numFmtId="0" fontId="103" fillId="0" borderId="54" xfId="0" applyFont="1" applyBorder="1" applyProtection="1">
      <protection locked="0"/>
    </xf>
    <xf numFmtId="0" fontId="221" fillId="29" borderId="53" xfId="0" applyNumberFormat="1" applyFont="1" applyFill="1" applyBorder="1" applyAlignment="1" applyProtection="1">
      <alignment horizontal="center"/>
    </xf>
    <xf numFmtId="0" fontId="221" fillId="29" borderId="0" xfId="0" applyNumberFormat="1" applyFont="1" applyFill="1" applyBorder="1" applyAlignment="1" applyProtection="1">
      <alignment horizontal="center"/>
    </xf>
    <xf numFmtId="0" fontId="114" fillId="29" borderId="120" xfId="40" applyNumberFormat="1" applyFont="1" applyFill="1" applyBorder="1" applyAlignment="1" applyProtection="1">
      <alignment vertical="center"/>
      <protection locked="0"/>
    </xf>
    <xf numFmtId="0" fontId="221" fillId="29" borderId="31" xfId="0" applyNumberFormat="1" applyFont="1" applyFill="1" applyBorder="1" applyAlignment="1" applyProtection="1">
      <alignment horizontal="center"/>
    </xf>
    <xf numFmtId="0" fontId="220" fillId="29" borderId="31" xfId="40" applyNumberFormat="1" applyFont="1" applyFill="1" applyBorder="1" applyAlignment="1" applyProtection="1">
      <alignment vertical="center"/>
      <protection locked="0"/>
    </xf>
    <xf numFmtId="0" fontId="114" fillId="29" borderId="31" xfId="40" applyNumberFormat="1" applyFont="1" applyFill="1" applyBorder="1" applyAlignment="1" applyProtection="1">
      <alignment vertical="center"/>
      <protection locked="0"/>
    </xf>
    <xf numFmtId="0" fontId="214" fillId="29" borderId="31" xfId="40" applyNumberFormat="1" applyFont="1" applyFill="1" applyBorder="1" applyAlignment="1" applyProtection="1">
      <alignment vertical="center"/>
    </xf>
    <xf numFmtId="0" fontId="204" fillId="29" borderId="31" xfId="40" applyNumberFormat="1" applyFont="1" applyFill="1" applyBorder="1" applyAlignment="1" applyProtection="1">
      <alignment vertical="center"/>
      <protection locked="0"/>
    </xf>
    <xf numFmtId="0" fontId="222" fillId="29" borderId="31" xfId="40" applyNumberFormat="1" applyFont="1" applyFill="1" applyBorder="1" applyAlignment="1" applyProtection="1">
      <alignment horizontal="center" vertical="center" wrapText="1"/>
      <protection locked="0"/>
    </xf>
    <xf numFmtId="0" fontId="223" fillId="29" borderId="31" xfId="40" applyNumberFormat="1" applyFont="1" applyFill="1" applyBorder="1" applyAlignment="1" applyProtection="1">
      <alignment vertical="center"/>
    </xf>
    <xf numFmtId="0" fontId="222" fillId="29" borderId="31" xfId="40" applyNumberFormat="1" applyFont="1" applyFill="1" applyBorder="1" applyAlignment="1" applyProtection="1">
      <alignment horizontal="left" vertical="center" wrapText="1"/>
      <protection locked="0"/>
    </xf>
    <xf numFmtId="0" fontId="224" fillId="29" borderId="31" xfId="40" applyNumberFormat="1" applyFont="1" applyFill="1" applyBorder="1" applyAlignment="1" applyProtection="1">
      <alignment horizontal="center" vertical="center" wrapText="1"/>
      <protection locked="0"/>
    </xf>
    <xf numFmtId="0" fontId="224" fillId="29" borderId="121" xfId="40" applyNumberFormat="1" applyFont="1" applyFill="1" applyBorder="1" applyAlignment="1" applyProtection="1">
      <alignment horizontal="center" vertical="center" wrapText="1"/>
      <protection locked="0"/>
    </xf>
    <xf numFmtId="0" fontId="219" fillId="29" borderId="0" xfId="40" applyNumberFormat="1" applyFont="1" applyFill="1" applyBorder="1" applyAlignment="1" applyProtection="1">
      <alignment horizontal="center" vertical="center"/>
    </xf>
    <xf numFmtId="0" fontId="214" fillId="29" borderId="0" xfId="40" applyNumberFormat="1" applyFont="1" applyFill="1" applyBorder="1" applyAlignment="1" applyProtection="1">
      <alignment vertical="center"/>
    </xf>
    <xf numFmtId="0" fontId="222" fillId="29" borderId="0" xfId="40" applyNumberFormat="1" applyFont="1" applyFill="1" applyBorder="1" applyAlignment="1" applyProtection="1">
      <alignment horizontal="center" vertical="center" wrapText="1"/>
      <protection locked="0"/>
    </xf>
    <xf numFmtId="0" fontId="225" fillId="0" borderId="122" xfId="40" applyNumberFormat="1" applyFont="1" applyFill="1" applyBorder="1" applyAlignment="1" applyProtection="1">
      <alignment horizontal="center" vertical="center" wrapText="1"/>
      <protection locked="0"/>
    </xf>
    <xf numFmtId="0" fontId="225" fillId="0" borderId="123" xfId="40" applyNumberFormat="1" applyFont="1" applyFill="1" applyBorder="1" applyAlignment="1" applyProtection="1">
      <alignment horizontal="center" vertical="center" wrapText="1"/>
      <protection locked="0"/>
    </xf>
    <xf numFmtId="0" fontId="226" fillId="0" borderId="123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123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124" xfId="40" applyNumberFormat="1" applyFont="1" applyFill="1" applyBorder="1" applyAlignment="1" applyProtection="1">
      <alignment horizontal="center" vertical="center" wrapText="1"/>
      <protection locked="0"/>
    </xf>
    <xf numFmtId="0" fontId="190" fillId="24" borderId="123" xfId="40" applyNumberFormat="1" applyFont="1" applyFill="1" applyBorder="1" applyAlignment="1" applyProtection="1">
      <alignment horizontal="center" vertical="center" wrapText="1"/>
      <protection locked="0"/>
    </xf>
    <xf numFmtId="0" fontId="191" fillId="24" borderId="123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23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25" xfId="40" applyNumberFormat="1" applyFont="1" applyFill="1" applyBorder="1" applyAlignment="1" applyProtection="1">
      <alignment horizontal="center" vertical="center" wrapText="1"/>
      <protection locked="0"/>
    </xf>
    <xf numFmtId="0" fontId="215" fillId="23" borderId="32" xfId="40" applyNumberFormat="1" applyFont="1" applyFill="1" applyBorder="1" applyAlignment="1" applyProtection="1">
      <alignment horizontal="left" vertical="center"/>
      <protection locked="0"/>
    </xf>
    <xf numFmtId="0" fontId="215" fillId="29" borderId="32" xfId="40" applyNumberFormat="1" applyFont="1" applyFill="1" applyBorder="1" applyAlignment="1" applyProtection="1">
      <alignment horizontal="left" vertical="center"/>
      <protection locked="0"/>
    </xf>
    <xf numFmtId="0" fontId="228" fillId="29" borderId="32" xfId="40" applyNumberFormat="1" applyFont="1" applyFill="1" applyBorder="1" applyAlignment="1" applyProtection="1">
      <alignment horizontal="centerContinuous" vertical="center"/>
      <protection locked="0"/>
    </xf>
    <xf numFmtId="0" fontId="229" fillId="29" borderId="32" xfId="40" applyNumberFormat="1" applyFont="1" applyFill="1" applyBorder="1" applyAlignment="1" applyProtection="1">
      <alignment horizontal="centerContinuous" vertical="center"/>
    </xf>
    <xf numFmtId="0" fontId="230" fillId="29" borderId="32" xfId="40" applyNumberFormat="1" applyFont="1" applyFill="1" applyBorder="1" applyAlignment="1" applyProtection="1">
      <alignment horizontal="centerContinuous" vertical="center"/>
      <protection locked="0"/>
    </xf>
    <xf numFmtId="0" fontId="228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230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229" fillId="29" borderId="0" xfId="40" applyNumberFormat="1" applyFont="1" applyFill="1" applyBorder="1" applyAlignment="1" applyProtection="1">
      <alignment horizontal="centerContinuous" vertical="center"/>
    </xf>
    <xf numFmtId="0" fontId="231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231" fillId="29" borderId="62" xfId="40" applyNumberFormat="1" applyFont="1" applyFill="1" applyBorder="1" applyAlignment="1" applyProtection="1">
      <alignment horizontal="centerContinuous" vertical="center"/>
      <protection locked="0"/>
    </xf>
    <xf numFmtId="0" fontId="215" fillId="23" borderId="0" xfId="40" applyNumberFormat="1" applyFont="1" applyFill="1" applyBorder="1" applyAlignment="1" applyProtection="1">
      <alignment horizontal="left" vertical="center"/>
      <protection locked="0"/>
    </xf>
    <xf numFmtId="0" fontId="215" fillId="29" borderId="10" xfId="40" applyNumberFormat="1" applyFont="1" applyFill="1" applyBorder="1" applyAlignment="1" applyProtection="1">
      <alignment horizontal="left" vertical="center"/>
      <protection locked="0"/>
    </xf>
    <xf numFmtId="0" fontId="228" fillId="29" borderId="10" xfId="40" applyNumberFormat="1" applyFont="1" applyFill="1" applyBorder="1" applyAlignment="1" applyProtection="1">
      <alignment horizontal="centerContinuous" vertical="center"/>
      <protection locked="0"/>
    </xf>
    <xf numFmtId="0" fontId="229" fillId="29" borderId="10" xfId="40" applyNumberFormat="1" applyFont="1" applyFill="1" applyBorder="1" applyAlignment="1" applyProtection="1">
      <alignment horizontal="centerContinuous" vertical="center"/>
    </xf>
    <xf numFmtId="0" fontId="230" fillId="29" borderId="10" xfId="40" applyNumberFormat="1" applyFont="1" applyFill="1" applyBorder="1" applyAlignment="1" applyProtection="1">
      <alignment horizontal="centerContinuous" vertical="center"/>
      <protection locked="0"/>
    </xf>
    <xf numFmtId="0" fontId="232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233" fillId="29" borderId="0" xfId="40" applyNumberFormat="1" applyFont="1" applyFill="1" applyBorder="1" applyAlignment="1" applyProtection="1">
      <alignment horizontal="right" vertical="center"/>
      <protection locked="0"/>
    </xf>
    <xf numFmtId="0" fontId="222" fillId="29" borderId="0" xfId="40" applyNumberFormat="1" applyFont="1" applyFill="1" applyBorder="1" applyAlignment="1" applyProtection="1">
      <alignment horizontal="center" vertical="center"/>
      <protection locked="0"/>
    </xf>
    <xf numFmtId="0" fontId="225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226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30" xfId="40" applyNumberFormat="1" applyFont="1" applyFill="1" applyBorder="1" applyAlignment="1" applyProtection="1">
      <alignment horizontal="center" vertical="center" wrapText="1"/>
      <protection locked="0"/>
    </xf>
    <xf numFmtId="0" fontId="222" fillId="29" borderId="0" xfId="40" applyNumberFormat="1" applyFont="1" applyFill="1" applyBorder="1" applyAlignment="1" applyProtection="1">
      <alignment horizontal="left" vertical="center" wrapText="1"/>
      <protection locked="0"/>
    </xf>
    <xf numFmtId="0" fontId="113" fillId="29" borderId="0" xfId="40" applyNumberFormat="1" applyFont="1" applyFill="1" applyBorder="1" applyAlignment="1" applyProtection="1">
      <alignment horizontal="right" vertical="center"/>
      <protection locked="0"/>
    </xf>
    <xf numFmtId="0" fontId="235" fillId="24" borderId="0" xfId="40" applyNumberFormat="1" applyFont="1" applyFill="1" applyBorder="1" applyAlignment="1" applyProtection="1">
      <alignment horizontal="center" vertical="center"/>
    </xf>
    <xf numFmtId="0" fontId="233" fillId="29" borderId="0" xfId="40" applyNumberFormat="1" applyFont="1" applyFill="1" applyBorder="1" applyAlignment="1" applyProtection="1">
      <alignment vertical="center"/>
      <protection locked="0"/>
    </xf>
    <xf numFmtId="0" fontId="236" fillId="29" borderId="0" xfId="40" applyNumberFormat="1" applyFont="1" applyFill="1" applyBorder="1" applyAlignment="1" applyProtection="1">
      <alignment horizontal="right" vertical="center"/>
      <protection locked="0"/>
    </xf>
    <xf numFmtId="0" fontId="215" fillId="29" borderId="0" xfId="40" applyNumberFormat="1" applyFont="1" applyFill="1" applyBorder="1" applyAlignment="1" applyProtection="1">
      <alignment horizontal="center" vertical="center" wrapText="1"/>
      <protection locked="0"/>
    </xf>
    <xf numFmtId="0" fontId="224" fillId="29" borderId="0" xfId="40" applyNumberFormat="1" applyFont="1" applyFill="1" applyBorder="1" applyAlignment="1" applyProtection="1">
      <alignment horizontal="center" vertical="center" wrapText="1"/>
      <protection locked="0"/>
    </xf>
    <xf numFmtId="0" fontId="224" fillId="29" borderId="62" xfId="40" applyNumberFormat="1" applyFont="1" applyFill="1" applyBorder="1" applyAlignment="1" applyProtection="1">
      <alignment horizontal="center" vertical="center" wrapText="1"/>
      <protection locked="0"/>
    </xf>
    <xf numFmtId="0" fontId="237" fillId="29" borderId="0" xfId="40" applyNumberFormat="1" applyFont="1" applyFill="1" applyBorder="1" applyAlignment="1" applyProtection="1">
      <alignment horizontal="center" vertical="center"/>
      <protection locked="0"/>
    </xf>
    <xf numFmtId="2" fontId="238" fillId="29" borderId="0" xfId="40" applyNumberFormat="1" applyFont="1" applyFill="1" applyBorder="1" applyAlignment="1" applyProtection="1">
      <alignment horizontal="center" vertical="center"/>
      <protection locked="0"/>
    </xf>
    <xf numFmtId="2" fontId="239" fillId="29" borderId="0" xfId="40" applyNumberFormat="1" applyFont="1" applyFill="1" applyBorder="1" applyAlignment="1" applyProtection="1">
      <alignment horizontal="center" vertical="center"/>
      <protection locked="0"/>
    </xf>
    <xf numFmtId="2" fontId="240" fillId="29" borderId="0" xfId="40" applyNumberFormat="1" applyFont="1" applyFill="1" applyBorder="1" applyAlignment="1" applyProtection="1">
      <alignment horizontal="center" vertical="center"/>
      <protection locked="0"/>
    </xf>
    <xf numFmtId="0" fontId="215" fillId="29" borderId="0" xfId="40" applyNumberFormat="1" applyFont="1" applyFill="1" applyBorder="1" applyAlignment="1" applyProtection="1">
      <alignment horizontal="left" vertical="center"/>
      <protection locked="0"/>
    </xf>
    <xf numFmtId="0" fontId="108" fillId="29" borderId="0" xfId="40" applyNumberFormat="1" applyFont="1" applyFill="1" applyBorder="1" applyAlignment="1" applyProtection="1">
      <alignment horizontal="right" vertical="center"/>
      <protection locked="0"/>
    </xf>
    <xf numFmtId="0" fontId="114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108" fillId="29" borderId="0" xfId="40" applyNumberFormat="1" applyFont="1" applyFill="1" applyBorder="1" applyAlignment="1" applyProtection="1">
      <alignment horizontal="centerContinuous" vertical="center"/>
    </xf>
    <xf numFmtId="0" fontId="108" fillId="29" borderId="0" xfId="40" applyNumberFormat="1" applyFont="1" applyFill="1" applyBorder="1" applyAlignment="1" applyProtection="1">
      <alignment horizontal="centerContinuous" vertical="center"/>
      <protection locked="0"/>
    </xf>
    <xf numFmtId="1" fontId="108" fillId="29" borderId="0" xfId="40" applyNumberFormat="1" applyFont="1" applyFill="1" applyBorder="1" applyAlignment="1">
      <alignment horizontal="center" vertical="center"/>
    </xf>
    <xf numFmtId="0" fontId="215" fillId="40" borderId="0" xfId="40" applyNumberFormat="1" applyFont="1" applyFill="1" applyBorder="1" applyAlignment="1" applyProtection="1">
      <alignment horizontal="left" vertical="center"/>
      <protection locked="0"/>
    </xf>
    <xf numFmtId="0" fontId="205" fillId="29" borderId="0" xfId="40" applyNumberFormat="1" applyFont="1" applyFill="1" applyBorder="1" applyAlignment="1" applyProtection="1">
      <alignment horizontal="right" vertical="center"/>
      <protection locked="0"/>
    </xf>
    <xf numFmtId="1" fontId="113" fillId="29" borderId="0" xfId="40" applyNumberFormat="1" applyFont="1" applyFill="1" applyBorder="1" applyAlignment="1">
      <alignment horizontal="center" vertical="center"/>
    </xf>
    <xf numFmtId="1" fontId="113" fillId="0" borderId="0" xfId="40" applyNumberFormat="1" applyFont="1" applyFill="1" applyBorder="1" applyAlignment="1">
      <alignment horizontal="center" vertical="center"/>
    </xf>
    <xf numFmtId="0" fontId="241" fillId="29" borderId="0" xfId="40" applyNumberFormat="1" applyFont="1" applyFill="1" applyBorder="1" applyAlignment="1" applyProtection="1">
      <alignment horizontal="right" vertical="center"/>
      <protection locked="0"/>
    </xf>
    <xf numFmtId="176" fontId="242" fillId="29" borderId="0" xfId="40" applyNumberFormat="1" applyFont="1" applyFill="1" applyBorder="1" applyAlignment="1">
      <alignment horizontal="center" vertical="center"/>
    </xf>
    <xf numFmtId="0" fontId="243" fillId="29" borderId="0" xfId="40" applyNumberFormat="1" applyFont="1" applyFill="1" applyBorder="1" applyAlignment="1" applyProtection="1">
      <alignment vertical="center"/>
      <protection locked="0"/>
    </xf>
    <xf numFmtId="0" fontId="244" fillId="29" borderId="0" xfId="40" applyNumberFormat="1" applyFont="1" applyFill="1" applyBorder="1" applyAlignment="1">
      <alignment horizontal="center" vertical="center"/>
    </xf>
    <xf numFmtId="0" fontId="245" fillId="29" borderId="0" xfId="40" applyNumberFormat="1" applyFont="1" applyFill="1" applyBorder="1" applyAlignment="1" applyProtection="1">
      <alignment horizontal="right" vertical="center"/>
      <protection locked="0"/>
    </xf>
    <xf numFmtId="176" fontId="246" fillId="29" borderId="0" xfId="40" applyNumberFormat="1" applyFont="1" applyFill="1" applyBorder="1" applyAlignment="1">
      <alignment horizontal="center" vertical="center"/>
    </xf>
    <xf numFmtId="0" fontId="247" fillId="29" borderId="0" xfId="40" applyNumberFormat="1" applyFont="1" applyFill="1" applyBorder="1" applyAlignment="1" applyProtection="1">
      <alignment vertical="center"/>
      <protection locked="0"/>
    </xf>
    <xf numFmtId="2" fontId="232" fillId="23" borderId="0" xfId="40" applyNumberFormat="1" applyFont="1" applyFill="1" applyBorder="1" applyAlignment="1" applyProtection="1">
      <alignment horizontal="center" vertical="center"/>
      <protection locked="0"/>
    </xf>
    <xf numFmtId="0" fontId="237" fillId="23" borderId="0" xfId="40" applyNumberFormat="1" applyFont="1" applyFill="1" applyBorder="1" applyAlignment="1" applyProtection="1">
      <alignment horizontal="center" vertical="center" wrapText="1"/>
      <protection locked="0"/>
    </xf>
    <xf numFmtId="2" fontId="248" fillId="23" borderId="0" xfId="40" applyNumberFormat="1" applyFont="1" applyFill="1" applyBorder="1" applyAlignment="1" applyProtection="1">
      <alignment horizontal="center" vertical="center"/>
      <protection locked="0"/>
    </xf>
    <xf numFmtId="2" fontId="249" fillId="23" borderId="0" xfId="40" applyNumberFormat="1" applyFont="1" applyFill="1" applyBorder="1" applyAlignment="1" applyProtection="1">
      <alignment horizontal="center" vertical="center"/>
      <protection locked="0"/>
    </xf>
    <xf numFmtId="0" fontId="214" fillId="29" borderId="0" xfId="40" applyNumberFormat="1" applyFont="1" applyFill="1" applyBorder="1" applyAlignment="1" applyProtection="1">
      <alignment horizontal="right" vertical="center"/>
      <protection locked="0"/>
    </xf>
    <xf numFmtId="0" fontId="214" fillId="29" borderId="62" xfId="40" applyNumberFormat="1" applyFont="1" applyFill="1" applyBorder="1" applyAlignment="1" applyProtection="1">
      <alignment horizontal="center" vertical="center" wrapText="1"/>
      <protection locked="0"/>
    </xf>
    <xf numFmtId="0" fontId="220" fillId="29" borderId="0" xfId="40" applyNumberFormat="1" applyFont="1" applyFill="1" applyBorder="1" applyAlignment="1" applyProtection="1">
      <alignment horizontal="right" vertical="center"/>
      <protection locked="0"/>
    </xf>
    <xf numFmtId="0" fontId="232" fillId="29" borderId="0" xfId="40" applyNumberFormat="1" applyFont="1" applyFill="1" applyBorder="1" applyAlignment="1">
      <alignment horizontal="center" vertical="center"/>
    </xf>
    <xf numFmtId="0" fontId="248" fillId="29" borderId="0" xfId="40" applyNumberFormat="1" applyFont="1" applyFill="1" applyBorder="1" applyAlignment="1">
      <alignment horizontal="center" vertical="center"/>
    </xf>
    <xf numFmtId="0" fontId="249" fillId="29" borderId="0" xfId="40" applyNumberFormat="1" applyFont="1" applyFill="1" applyBorder="1" applyAlignment="1">
      <alignment horizontal="center" vertical="center"/>
    </xf>
    <xf numFmtId="0" fontId="220" fillId="29" borderId="0" xfId="40" applyNumberFormat="1" applyFont="1" applyFill="1" applyBorder="1" applyAlignment="1" applyProtection="1">
      <alignment horizontal="left" vertical="center"/>
      <protection locked="0"/>
    </xf>
    <xf numFmtId="0" fontId="214" fillId="29" borderId="126" xfId="40" applyNumberFormat="1" applyFont="1" applyFill="1" applyBorder="1" applyAlignment="1" applyProtection="1">
      <alignment horizontal="center" vertical="center"/>
      <protection locked="0"/>
    </xf>
    <xf numFmtId="0" fontId="214" fillId="23" borderId="80" xfId="40" applyNumberFormat="1" applyFont="1" applyFill="1" applyBorder="1" applyAlignment="1" applyProtection="1">
      <alignment horizontal="center" vertical="center" wrapText="1"/>
      <protection locked="0"/>
    </xf>
    <xf numFmtId="0" fontId="234" fillId="29" borderId="0" xfId="40" applyNumberFormat="1" applyFont="1" applyFill="1" applyBorder="1" applyAlignment="1" applyProtection="1">
      <alignment horizontal="right" vertical="center"/>
      <protection locked="0"/>
    </xf>
    <xf numFmtId="0" fontId="250" fillId="29" borderId="0" xfId="40" applyNumberFormat="1" applyFont="1" applyFill="1" applyBorder="1" applyAlignment="1" applyProtection="1">
      <alignment vertical="center"/>
      <protection locked="0"/>
    </xf>
    <xf numFmtId="0" fontId="222" fillId="29" borderId="0" xfId="40" applyNumberFormat="1" applyFont="1" applyFill="1" applyBorder="1" applyAlignment="1" applyProtection="1">
      <alignment vertical="center"/>
    </xf>
    <xf numFmtId="2" fontId="251" fillId="29" borderId="0" xfId="40" applyNumberFormat="1" applyFont="1" applyFill="1" applyBorder="1" applyAlignment="1">
      <alignment horizontal="center" vertical="center"/>
    </xf>
    <xf numFmtId="0" fontId="234" fillId="29" borderId="0" xfId="40" applyNumberFormat="1" applyFont="1" applyFill="1" applyBorder="1" applyAlignment="1" applyProtection="1">
      <alignment vertical="center"/>
      <protection locked="0"/>
    </xf>
    <xf numFmtId="0" fontId="244" fillId="29" borderId="36" xfId="40" applyNumberFormat="1" applyFont="1" applyFill="1" applyBorder="1" applyAlignment="1">
      <alignment horizontal="center" vertical="center"/>
    </xf>
    <xf numFmtId="0" fontId="113" fillId="23" borderId="62" xfId="40" applyNumberFormat="1" applyFont="1" applyFill="1" applyBorder="1" applyAlignment="1">
      <alignment horizontal="center" vertical="center"/>
    </xf>
    <xf numFmtId="0" fontId="140" fillId="29" borderId="0" xfId="40" applyNumberFormat="1" applyFont="1" applyFill="1" applyBorder="1" applyAlignment="1" applyProtection="1">
      <alignment vertical="center"/>
    </xf>
    <xf numFmtId="176" fontId="252" fillId="29" borderId="0" xfId="40" applyNumberFormat="1" applyFont="1" applyFill="1" applyBorder="1" applyAlignment="1">
      <alignment horizontal="center" vertical="center"/>
    </xf>
    <xf numFmtId="176" fontId="253" fillId="29" borderId="0" xfId="40" applyNumberFormat="1" applyFont="1" applyFill="1" applyBorder="1" applyAlignment="1">
      <alignment horizontal="center" vertical="center"/>
    </xf>
    <xf numFmtId="176" fontId="254" fillId="29" borderId="0" xfId="40" applyNumberFormat="1" applyFont="1" applyFill="1" applyBorder="1" applyAlignment="1">
      <alignment horizontal="center" vertical="center"/>
    </xf>
    <xf numFmtId="0" fontId="113" fillId="29" borderId="24" xfId="40" applyNumberFormat="1" applyFont="1" applyFill="1" applyBorder="1" applyAlignment="1">
      <alignment horizontal="center" vertical="center"/>
    </xf>
    <xf numFmtId="0" fontId="113" fillId="23" borderId="41" xfId="40" applyNumberFormat="1" applyFont="1" applyFill="1" applyBorder="1" applyAlignment="1">
      <alignment horizontal="center" vertical="center"/>
    </xf>
    <xf numFmtId="0" fontId="255" fillId="29" borderId="0" xfId="40" applyNumberFormat="1" applyFont="1" applyFill="1" applyBorder="1" applyAlignment="1" applyProtection="1">
      <alignment vertical="center"/>
      <protection locked="0"/>
    </xf>
    <xf numFmtId="0" fontId="256" fillId="29" borderId="0" xfId="40" applyNumberFormat="1" applyFont="1" applyFill="1" applyBorder="1" applyAlignment="1" applyProtection="1">
      <alignment horizontal="right" vertical="center"/>
      <protection locked="0"/>
    </xf>
    <xf numFmtId="0" fontId="257" fillId="24" borderId="0" xfId="40" applyNumberFormat="1" applyFont="1" applyFill="1" applyBorder="1" applyAlignment="1">
      <alignment horizontal="center" vertical="center"/>
    </xf>
    <xf numFmtId="0" fontId="223" fillId="29" borderId="0" xfId="40" applyNumberFormat="1" applyFont="1" applyFill="1" applyBorder="1" applyAlignment="1" applyProtection="1">
      <alignment vertical="center"/>
      <protection locked="0"/>
    </xf>
    <xf numFmtId="0" fontId="113" fillId="29" borderId="0" xfId="40" applyNumberFormat="1" applyFont="1" applyFill="1" applyBorder="1" applyAlignment="1">
      <alignment horizontal="center" vertical="center"/>
    </xf>
    <xf numFmtId="0" fontId="113" fillId="29" borderId="62" xfId="40" applyNumberFormat="1" applyFont="1" applyFill="1" applyBorder="1" applyAlignment="1">
      <alignment horizontal="center" vertical="center"/>
    </xf>
    <xf numFmtId="176" fontId="204" fillId="29" borderId="0" xfId="40" applyNumberFormat="1" applyFont="1" applyFill="1" applyBorder="1" applyAlignment="1">
      <alignment horizontal="center" vertical="center"/>
    </xf>
    <xf numFmtId="0" fontId="182" fillId="29" borderId="31" xfId="40" applyNumberFormat="1" applyFont="1" applyFill="1" applyBorder="1" applyAlignment="1" applyProtection="1">
      <alignment horizontal="right" vertical="center"/>
      <protection locked="0"/>
    </xf>
    <xf numFmtId="0" fontId="103" fillId="0" borderId="31" xfId="0" applyFont="1" applyBorder="1" applyProtection="1">
      <protection locked="0"/>
    </xf>
    <xf numFmtId="0" fontId="222" fillId="29" borderId="31" xfId="40" applyNumberFormat="1" applyFont="1" applyFill="1" applyBorder="1" applyAlignment="1" applyProtection="1">
      <alignment horizontal="center" vertical="center"/>
      <protection locked="0"/>
    </xf>
    <xf numFmtId="0" fontId="225" fillId="0" borderId="31" xfId="40" applyNumberFormat="1" applyFont="1" applyFill="1" applyBorder="1" applyAlignment="1" applyProtection="1">
      <alignment horizontal="center" vertical="center" wrapText="1"/>
      <protection locked="0"/>
    </xf>
    <xf numFmtId="0" fontId="226" fillId="0" borderId="31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31" xfId="40" applyNumberFormat="1" applyFont="1" applyFill="1" applyBorder="1" applyAlignment="1" applyProtection="1">
      <alignment horizontal="center" vertical="center" wrapText="1"/>
      <protection locked="0"/>
    </xf>
    <xf numFmtId="0" fontId="205" fillId="29" borderId="10" xfId="40" applyNumberFormat="1" applyFont="1" applyFill="1" applyBorder="1" applyAlignment="1" applyProtection="1">
      <alignment horizontal="right" vertical="center"/>
      <protection locked="0"/>
    </xf>
    <xf numFmtId="0" fontId="114" fillId="29" borderId="10" xfId="40" applyNumberFormat="1" applyFont="1" applyFill="1" applyBorder="1" applyAlignment="1" applyProtection="1">
      <alignment vertical="center"/>
      <protection locked="0"/>
    </xf>
    <xf numFmtId="0" fontId="214" fillId="29" borderId="10" xfId="40" applyNumberFormat="1" applyFont="1" applyFill="1" applyBorder="1" applyAlignment="1" applyProtection="1">
      <alignment vertical="center"/>
    </xf>
    <xf numFmtId="0" fontId="220" fillId="29" borderId="10" xfId="40" applyNumberFormat="1" applyFont="1" applyFill="1" applyBorder="1" applyAlignment="1" applyProtection="1">
      <alignment horizontal="left" vertical="center"/>
      <protection locked="0"/>
    </xf>
    <xf numFmtId="2" fontId="258" fillId="29" borderId="0" xfId="40" applyNumberFormat="1" applyFont="1" applyFill="1" applyBorder="1" applyAlignment="1">
      <alignment horizontal="center" vertical="center"/>
    </xf>
    <xf numFmtId="0" fontId="224" fillId="29" borderId="89" xfId="40" applyNumberFormat="1" applyFont="1" applyFill="1" applyBorder="1" applyAlignment="1" applyProtection="1">
      <alignment horizontal="center" vertical="center" wrapText="1"/>
      <protection locked="0"/>
    </xf>
    <xf numFmtId="0" fontId="259" fillId="0" borderId="88" xfId="40" applyNumberFormat="1" applyFont="1" applyFill="1" applyBorder="1" applyAlignment="1" applyProtection="1">
      <alignment horizontal="left" vertical="center"/>
    </xf>
    <xf numFmtId="0" fontId="259" fillId="23" borderId="88" xfId="40" applyNumberFormat="1" applyFont="1" applyFill="1" applyBorder="1" applyAlignment="1" applyProtection="1">
      <alignment horizontal="center" vertical="center"/>
    </xf>
    <xf numFmtId="0" fontId="260" fillId="23" borderId="31" xfId="40" applyNumberFormat="1" applyFont="1" applyFill="1" applyBorder="1" applyAlignment="1" applyProtection="1">
      <alignment horizontal="center" vertical="center" wrapText="1"/>
    </xf>
    <xf numFmtId="1" fontId="113" fillId="23" borderId="31" xfId="38" applyNumberFormat="1" applyFont="1" applyFill="1" applyBorder="1" applyAlignment="1" applyProtection="1">
      <alignment horizontal="right" vertical="center"/>
    </xf>
    <xf numFmtId="2" fontId="133" fillId="23" borderId="31" xfId="40" applyNumberFormat="1" applyFont="1" applyFill="1" applyBorder="1" applyAlignment="1" applyProtection="1">
      <alignment horizontal="center" vertical="center" wrapText="1"/>
      <protection locked="0"/>
    </xf>
    <xf numFmtId="2" fontId="133" fillId="40" borderId="31" xfId="40" applyNumberFormat="1" applyFont="1" applyFill="1" applyBorder="1" applyAlignment="1" applyProtection="1">
      <alignment horizontal="center" vertical="center" wrapText="1"/>
      <protection locked="0"/>
    </xf>
    <xf numFmtId="0" fontId="103" fillId="0" borderId="0" xfId="40" applyNumberFormat="1" applyFont="1" applyFill="1" applyBorder="1" applyAlignment="1">
      <alignment vertical="center"/>
    </xf>
    <xf numFmtId="0" fontId="103" fillId="0" borderId="0" xfId="38" applyNumberFormat="1" applyFont="1" applyFill="1" applyBorder="1" applyAlignment="1" applyProtection="1">
      <alignment vertical="center"/>
    </xf>
    <xf numFmtId="0" fontId="103" fillId="0" borderId="0" xfId="36" applyNumberFormat="1" applyFont="1" applyFill="1" applyBorder="1" applyAlignment="1" applyProtection="1">
      <alignment vertical="center"/>
    </xf>
    <xf numFmtId="0" fontId="103" fillId="0" borderId="0" xfId="0" applyNumberFormat="1" applyFont="1" applyFill="1" applyAlignment="1" applyProtection="1">
      <alignment vertical="center"/>
      <protection locked="0"/>
    </xf>
    <xf numFmtId="0" fontId="262" fillId="0" borderId="118" xfId="40" applyNumberFormat="1" applyFont="1" applyFill="1" applyBorder="1" applyAlignment="1" applyProtection="1">
      <alignment horizontal="left" vertical="center"/>
      <protection locked="0"/>
    </xf>
    <xf numFmtId="0" fontId="263" fillId="0" borderId="118" xfId="40" applyNumberFormat="1" applyFont="1" applyFill="1" applyBorder="1" applyAlignment="1" applyProtection="1">
      <alignment horizontal="right" vertical="center"/>
      <protection locked="0"/>
    </xf>
    <xf numFmtId="0" fontId="264" fillId="0" borderId="127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128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129" xfId="40" applyNumberFormat="1" applyFont="1" applyFill="1" applyBorder="1" applyAlignment="1" applyProtection="1">
      <alignment horizontal="center" vertical="center" wrapText="1"/>
      <protection locked="0"/>
    </xf>
    <xf numFmtId="0" fontId="251" fillId="29" borderId="53" xfId="40" applyNumberFormat="1" applyFont="1" applyFill="1" applyBorder="1" applyAlignment="1">
      <alignment horizontal="right" vertical="center"/>
    </xf>
    <xf numFmtId="0" fontId="113" fillId="29" borderId="0" xfId="38" applyNumberFormat="1" applyFont="1" applyFill="1" applyBorder="1" applyAlignment="1" applyProtection="1">
      <alignment horizontal="left" vertical="center"/>
    </xf>
    <xf numFmtId="0" fontId="103" fillId="0" borderId="0" xfId="0" applyFont="1" applyBorder="1" applyProtection="1"/>
    <xf numFmtId="2" fontId="252" fillId="29" borderId="0" xfId="40" applyNumberFormat="1" applyFont="1" applyFill="1" applyBorder="1" applyAlignment="1" applyProtection="1">
      <alignment vertical="center"/>
      <protection locked="0"/>
    </xf>
    <xf numFmtId="0" fontId="252" fillId="29" borderId="0" xfId="40" applyNumberFormat="1" applyFont="1" applyFill="1" applyBorder="1" applyAlignment="1" applyProtection="1">
      <alignment vertical="center"/>
      <protection locked="0"/>
    </xf>
    <xf numFmtId="0" fontId="187" fillId="29" borderId="0" xfId="40" applyNumberFormat="1" applyFont="1" applyFill="1" applyBorder="1" applyAlignment="1" applyProtection="1">
      <alignment vertical="center"/>
      <protection locked="0"/>
    </xf>
    <xf numFmtId="0" fontId="204" fillId="29" borderId="0" xfId="40" applyNumberFormat="1" applyFont="1" applyFill="1" applyBorder="1" applyAlignment="1" applyProtection="1">
      <alignment horizontal="right" vertical="center"/>
      <protection locked="0"/>
    </xf>
    <xf numFmtId="0" fontId="233" fillId="0" borderId="0" xfId="40" applyNumberFormat="1" applyFont="1" applyFill="1" applyBorder="1" applyAlignment="1" applyProtection="1">
      <alignment horizontal="left" vertical="center"/>
    </xf>
    <xf numFmtId="0" fontId="192" fillId="24" borderId="15" xfId="40" applyNumberFormat="1" applyFont="1" applyFill="1" applyBorder="1" applyAlignment="1" applyProtection="1">
      <alignment horizontal="centerContinuous" vertical="center"/>
      <protection locked="0"/>
    </xf>
    <xf numFmtId="0" fontId="192" fillId="24" borderId="14" xfId="40" applyNumberFormat="1" applyFont="1" applyFill="1" applyBorder="1" applyAlignment="1" applyProtection="1">
      <alignment horizontal="centerContinuous" vertical="center"/>
      <protection locked="0"/>
    </xf>
    <xf numFmtId="0" fontId="103" fillId="24" borderId="14" xfId="0" applyFont="1" applyFill="1" applyBorder="1" applyAlignment="1" applyProtection="1">
      <alignment horizontal="centerContinuous" vertical="center"/>
      <protection locked="0"/>
    </xf>
    <xf numFmtId="0" fontId="265" fillId="24" borderId="22" xfId="40" applyNumberFormat="1" applyFont="1" applyFill="1" applyBorder="1" applyAlignment="1" applyProtection="1">
      <alignment horizontal="center" vertical="center" wrapText="1"/>
      <protection locked="0"/>
    </xf>
    <xf numFmtId="0" fontId="190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91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7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21" xfId="40" applyNumberFormat="1" applyFont="1" applyFill="1" applyBorder="1" applyAlignment="1" applyProtection="1">
      <alignment horizontal="center" vertical="center" wrapText="1"/>
      <protection locked="0"/>
    </xf>
    <xf numFmtId="0" fontId="243" fillId="29" borderId="0" xfId="0" applyNumberFormat="1" applyFont="1" applyFill="1" applyBorder="1" applyAlignment="1" applyProtection="1">
      <protection locked="0"/>
    </xf>
    <xf numFmtId="2" fontId="253" fillId="29" borderId="0" xfId="40" applyNumberFormat="1" applyFont="1" applyFill="1" applyBorder="1" applyAlignment="1" applyProtection="1">
      <alignment vertical="center"/>
      <protection locked="0"/>
    </xf>
    <xf numFmtId="0" fontId="253" fillId="29" borderId="0" xfId="40" applyNumberFormat="1" applyFont="1" applyFill="1" applyBorder="1" applyAlignment="1" applyProtection="1">
      <alignment vertical="center"/>
      <protection locked="0"/>
    </xf>
    <xf numFmtId="0" fontId="265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265" fillId="24" borderId="58" xfId="40" applyNumberFormat="1" applyFont="1" applyFill="1" applyBorder="1" applyAlignment="1" applyProtection="1">
      <alignment horizontal="center" vertical="center" wrapText="1"/>
      <protection locked="0"/>
    </xf>
    <xf numFmtId="0" fontId="223" fillId="29" borderId="0" xfId="0" applyNumberFormat="1" applyFont="1" applyFill="1" applyBorder="1" applyAlignment="1" applyProtection="1">
      <protection locked="0"/>
    </xf>
    <xf numFmtId="0" fontId="254" fillId="29" borderId="0" xfId="40" applyNumberFormat="1" applyFont="1" applyFill="1" applyBorder="1" applyAlignment="1" applyProtection="1">
      <alignment vertical="center"/>
      <protection locked="0"/>
    </xf>
    <xf numFmtId="2" fontId="254" fillId="29" borderId="0" xfId="40" applyNumberFormat="1" applyFont="1" applyFill="1" applyBorder="1" applyAlignment="1" applyProtection="1">
      <alignment vertical="center"/>
      <protection locked="0"/>
    </xf>
    <xf numFmtId="0" fontId="264" fillId="0" borderId="97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29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52" xfId="40" applyNumberFormat="1" applyFont="1" applyFill="1" applyBorder="1" applyAlignment="1" applyProtection="1">
      <alignment horizontal="center" vertical="center" wrapText="1"/>
      <protection locked="0"/>
    </xf>
    <xf numFmtId="0" fontId="266" fillId="29" borderId="0" xfId="40" applyNumberFormat="1" applyFont="1" applyFill="1" applyBorder="1" applyAlignment="1" applyProtection="1">
      <alignment vertical="center"/>
      <protection locked="0"/>
    </xf>
    <xf numFmtId="0" fontId="108" fillId="0" borderId="0" xfId="40" applyNumberFormat="1" applyFont="1" applyFill="1" applyBorder="1" applyAlignment="1" applyProtection="1">
      <alignment horizontal="center" vertical="center"/>
      <protection locked="0"/>
    </xf>
    <xf numFmtId="0" fontId="108" fillId="0" borderId="54" xfId="40" applyNumberFormat="1" applyFont="1" applyFill="1" applyBorder="1" applyAlignment="1" applyProtection="1">
      <alignment horizontal="center" vertical="center"/>
      <protection locked="0"/>
    </xf>
    <xf numFmtId="0" fontId="204" fillId="29" borderId="0" xfId="38" applyNumberFormat="1" applyFont="1" applyFill="1" applyBorder="1" applyAlignment="1" applyProtection="1">
      <alignment horizontal="left" vertical="center"/>
    </xf>
    <xf numFmtId="0" fontId="187" fillId="29" borderId="82" xfId="40" applyNumberFormat="1" applyFont="1" applyFill="1" applyBorder="1" applyAlignment="1" applyProtection="1">
      <alignment horizontal="centerContinuous" vertical="center"/>
      <protection locked="0"/>
    </xf>
    <xf numFmtId="2" fontId="214" fillId="0" borderId="0" xfId="40" applyNumberFormat="1" applyFont="1" applyFill="1" applyBorder="1" applyAlignment="1" applyProtection="1">
      <alignment horizontal="centerContinuous" vertical="center"/>
      <protection locked="0"/>
    </xf>
    <xf numFmtId="2" fontId="186" fillId="0" borderId="0" xfId="40" applyNumberFormat="1" applyFont="1" applyFill="1" applyBorder="1" applyAlignment="1" applyProtection="1">
      <alignment horizontal="centerContinuous" vertical="center"/>
      <protection locked="0"/>
    </xf>
    <xf numFmtId="2" fontId="140" fillId="0" borderId="62" xfId="40" applyNumberFormat="1" applyFont="1" applyFill="1" applyBorder="1" applyAlignment="1" applyProtection="1">
      <alignment horizontal="centerContinuous" vertical="center"/>
      <protection locked="0"/>
    </xf>
    <xf numFmtId="0" fontId="233" fillId="29" borderId="82" xfId="40" applyNumberFormat="1" applyFont="1" applyFill="1" applyBorder="1" applyAlignment="1" applyProtection="1">
      <alignment horizontal="centerContinuous" vertical="center"/>
      <protection locked="0"/>
    </xf>
    <xf numFmtId="0" fontId="233" fillId="29" borderId="0" xfId="40" applyNumberFormat="1" applyFont="1" applyFill="1" applyBorder="1" applyAlignment="1" applyProtection="1">
      <alignment horizontal="centerContinuous" vertical="center"/>
      <protection locked="0"/>
    </xf>
    <xf numFmtId="0" fontId="233" fillId="29" borderId="54" xfId="40" applyNumberFormat="1" applyFont="1" applyFill="1" applyBorder="1" applyAlignment="1" applyProtection="1">
      <alignment horizontal="centerContinuous" vertical="center"/>
      <protection locked="0"/>
    </xf>
    <xf numFmtId="0" fontId="103" fillId="29" borderId="120" xfId="0" applyNumberFormat="1" applyFont="1" applyFill="1" applyBorder="1" applyAlignment="1" applyProtection="1">
      <alignment vertical="center"/>
    </xf>
    <xf numFmtId="0" fontId="103" fillId="29" borderId="31" xfId="0" applyNumberFormat="1" applyFont="1" applyFill="1" applyBorder="1" applyAlignment="1" applyProtection="1">
      <alignment vertical="center"/>
    </xf>
    <xf numFmtId="0" fontId="103" fillId="29" borderId="31" xfId="40" applyNumberFormat="1" applyFont="1" applyFill="1" applyBorder="1" applyAlignment="1" applyProtection="1">
      <alignment vertical="center"/>
    </xf>
    <xf numFmtId="0" fontId="103" fillId="29" borderId="31" xfId="40" applyNumberFormat="1" applyFont="1" applyFill="1" applyBorder="1" applyAlignment="1" applyProtection="1">
      <alignment vertical="center"/>
      <protection locked="0"/>
    </xf>
    <xf numFmtId="0" fontId="214" fillId="29" borderId="31" xfId="40" applyNumberFormat="1" applyFont="1" applyFill="1" applyBorder="1" applyAlignment="1" applyProtection="1">
      <alignment horizontal="right" vertical="center"/>
      <protection locked="0"/>
    </xf>
    <xf numFmtId="0" fontId="187" fillId="29" borderId="31" xfId="40" applyNumberFormat="1" applyFont="1" applyFill="1" applyBorder="1" applyAlignment="1" applyProtection="1">
      <alignment horizontal="right" vertical="center"/>
      <protection locked="0"/>
    </xf>
    <xf numFmtId="0" fontId="225" fillId="0" borderId="112" xfId="40" applyNumberFormat="1" applyFont="1" applyFill="1" applyBorder="1" applyAlignment="1" applyProtection="1">
      <alignment horizontal="center" vertical="center" wrapText="1"/>
      <protection locked="0"/>
    </xf>
    <xf numFmtId="0" fontId="225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226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227" fillId="0" borderId="130" xfId="40" applyNumberFormat="1" applyFont="1" applyFill="1" applyBorder="1" applyAlignment="1" applyProtection="1">
      <alignment horizontal="center" vertical="center" wrapText="1"/>
      <protection locked="0"/>
    </xf>
    <xf numFmtId="0" fontId="190" fillId="0" borderId="112" xfId="40" applyNumberFormat="1" applyFont="1" applyFill="1" applyBorder="1" applyAlignment="1" applyProtection="1">
      <alignment horizontal="center" vertical="center" wrapText="1"/>
      <protection locked="0"/>
    </xf>
    <xf numFmtId="0" fontId="190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191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192" fillId="0" borderId="116" xfId="40" applyNumberFormat="1" applyFont="1" applyFill="1" applyBorder="1" applyAlignment="1" applyProtection="1">
      <alignment horizontal="center" vertical="center" wrapText="1"/>
      <protection locked="0"/>
    </xf>
    <xf numFmtId="0" fontId="192" fillId="0" borderId="131" xfId="40" applyNumberFormat="1" applyFont="1" applyFill="1" applyBorder="1" applyAlignment="1" applyProtection="1">
      <alignment horizontal="center" vertical="center" wrapText="1"/>
      <protection locked="0"/>
    </xf>
    <xf numFmtId="0" fontId="184" fillId="0" borderId="0" xfId="38" applyNumberFormat="1" applyFont="1" applyFill="1" applyBorder="1" applyAlignment="1" applyProtection="1">
      <alignment vertical="center"/>
      <protection locked="0"/>
    </xf>
    <xf numFmtId="168" fontId="186" fillId="0" borderId="42" xfId="40" applyNumberFormat="1" applyFont="1" applyFill="1" applyBorder="1" applyAlignment="1">
      <alignment horizontal="centerContinuous" vertical="center"/>
    </xf>
    <xf numFmtId="0" fontId="181" fillId="27" borderId="23" xfId="40" applyNumberFormat="1" applyFont="1" applyFill="1" applyBorder="1" applyAlignment="1" applyProtection="1">
      <alignment horizontal="center" vertical="center"/>
      <protection locked="0"/>
    </xf>
    <xf numFmtId="1" fontId="140" fillId="27" borderId="23" xfId="38" applyNumberFormat="1" applyFont="1" applyFill="1" applyBorder="1" applyAlignment="1" applyProtection="1">
      <alignment horizontal="center" vertical="center" wrapText="1"/>
      <protection locked="0"/>
    </xf>
    <xf numFmtId="49" fontId="267" fillId="29" borderId="23" xfId="36" applyNumberFormat="1" applyFont="1" applyFill="1" applyBorder="1" applyAlignment="1" applyProtection="1">
      <alignment horizontal="center" vertical="center" wrapText="1"/>
    </xf>
    <xf numFmtId="0" fontId="182" fillId="0" borderId="23" xfId="40" applyFont="1" applyBorder="1" applyAlignment="1" applyProtection="1">
      <alignment horizontal="left" vertical="center" wrapText="1"/>
    </xf>
    <xf numFmtId="0" fontId="114" fillId="0" borderId="23" xfId="40" applyFont="1" applyBorder="1" applyAlignment="1" applyProtection="1">
      <alignment horizontal="center" vertical="center" wrapText="1"/>
    </xf>
    <xf numFmtId="1" fontId="183" fillId="0" borderId="23" xfId="40" applyNumberFormat="1" applyFont="1" applyFill="1" applyBorder="1" applyAlignment="1" applyProtection="1">
      <alignment horizontal="center" vertical="center" wrapText="1"/>
      <protection locked="0"/>
    </xf>
    <xf numFmtId="169" fontId="161" fillId="0" borderId="23" xfId="40" applyNumberFormat="1" applyFont="1" applyFill="1" applyBorder="1" applyAlignment="1" applyProtection="1">
      <alignment horizontal="center" vertical="center" wrapText="1"/>
      <protection locked="0"/>
    </xf>
    <xf numFmtId="169" fontId="213" fillId="0" borderId="23" xfId="40" applyNumberFormat="1" applyFont="1" applyFill="1" applyBorder="1" applyAlignment="1" applyProtection="1">
      <alignment horizontal="center" vertical="center" wrapText="1"/>
      <protection locked="0"/>
    </xf>
    <xf numFmtId="169" fontId="184" fillId="28" borderId="23" xfId="40" applyNumberFormat="1" applyFont="1" applyFill="1" applyBorder="1" applyAlignment="1" applyProtection="1">
      <alignment horizontal="center" vertical="center" wrapText="1"/>
      <protection locked="0"/>
    </xf>
    <xf numFmtId="1" fontId="185" fillId="0" borderId="23" xfId="40" applyNumberFormat="1" applyFont="1" applyFill="1" applyBorder="1" applyAlignment="1" applyProtection="1">
      <alignment horizontal="center" vertical="center" wrapText="1"/>
      <protection locked="0"/>
    </xf>
    <xf numFmtId="0" fontId="186" fillId="0" borderId="13" xfId="40" applyNumberFormat="1" applyFont="1" applyFill="1" applyBorder="1" applyAlignment="1" applyProtection="1">
      <alignment horizontal="center" vertical="center" wrapText="1"/>
      <protection locked="0"/>
    </xf>
    <xf numFmtId="168" fontId="114" fillId="0" borderId="23" xfId="40" applyNumberFormat="1" applyFont="1" applyFill="1" applyBorder="1" applyAlignment="1" applyProtection="1">
      <alignment horizontal="left" vertical="center" wrapText="1"/>
      <protection locked="0"/>
    </xf>
    <xf numFmtId="170" fontId="116" fillId="0" borderId="23" xfId="40" applyNumberFormat="1" applyFont="1" applyFill="1" applyBorder="1" applyAlignment="1" applyProtection="1">
      <alignment horizontal="center" vertical="center" wrapText="1"/>
      <protection locked="0"/>
    </xf>
    <xf numFmtId="169" fontId="121" fillId="28" borderId="23" xfId="40" applyNumberFormat="1" applyFont="1" applyFill="1" applyBorder="1" applyAlignment="1" applyProtection="1">
      <alignment horizontal="center" vertical="center" wrapText="1"/>
      <protection locked="0"/>
    </xf>
    <xf numFmtId="2" fontId="238" fillId="29" borderId="110" xfId="40" applyNumberFormat="1" applyFont="1" applyFill="1" applyBorder="1" applyAlignment="1" applyProtection="1">
      <alignment horizontal="center" vertical="center"/>
      <protection locked="0"/>
    </xf>
    <xf numFmtId="2" fontId="239" fillId="29" borderId="16" xfId="40" applyNumberFormat="1" applyFont="1" applyFill="1" applyBorder="1" applyAlignment="1" applyProtection="1">
      <alignment horizontal="center" vertical="center"/>
      <protection locked="0"/>
    </xf>
    <xf numFmtId="2" fontId="240" fillId="29" borderId="16" xfId="40" applyNumberFormat="1" applyFont="1" applyFill="1" applyBorder="1" applyAlignment="1" applyProtection="1">
      <alignment horizontal="center" vertical="center"/>
      <protection locked="0"/>
    </xf>
    <xf numFmtId="2" fontId="240" fillId="29" borderId="60" xfId="40" applyNumberFormat="1" applyFont="1" applyFill="1" applyBorder="1" applyAlignment="1" applyProtection="1">
      <alignment horizontal="center" vertical="center"/>
      <protection locked="0"/>
    </xf>
    <xf numFmtId="0" fontId="181" fillId="27" borderId="14" xfId="40" applyNumberFormat="1" applyFont="1" applyFill="1" applyBorder="1" applyAlignment="1" applyProtection="1">
      <alignment horizontal="center" vertical="center"/>
      <protection locked="0"/>
    </xf>
    <xf numFmtId="1" fontId="140" fillId="27" borderId="14" xfId="38" applyNumberFormat="1" applyFont="1" applyFill="1" applyBorder="1" applyAlignment="1" applyProtection="1">
      <alignment horizontal="center" vertical="center" wrapText="1"/>
      <protection locked="0"/>
    </xf>
    <xf numFmtId="49" fontId="267" fillId="29" borderId="14" xfId="36" applyNumberFormat="1" applyFont="1" applyFill="1" applyBorder="1" applyAlignment="1" applyProtection="1">
      <alignment horizontal="center" vertical="center" wrapText="1"/>
    </xf>
    <xf numFmtId="0" fontId="182" fillId="0" borderId="14" xfId="40" applyFont="1" applyBorder="1" applyAlignment="1" applyProtection="1">
      <alignment horizontal="left" vertical="center" wrapText="1"/>
    </xf>
    <xf numFmtId="0" fontId="114" fillId="0" borderId="14" xfId="40" applyFont="1" applyBorder="1" applyAlignment="1" applyProtection="1">
      <alignment horizontal="center" vertical="center" wrapText="1"/>
    </xf>
    <xf numFmtId="169" fontId="213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184" fillId="28" borderId="14" xfId="40" applyNumberFormat="1" applyFont="1" applyFill="1" applyBorder="1" applyAlignment="1" applyProtection="1">
      <alignment horizontal="center" vertical="center" wrapText="1"/>
      <protection locked="0"/>
    </xf>
    <xf numFmtId="1" fontId="185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86" fillId="0" borderId="28" xfId="40" applyNumberFormat="1" applyFont="1" applyFill="1" applyBorder="1" applyAlignment="1" applyProtection="1">
      <alignment horizontal="center" vertical="center" wrapText="1"/>
      <protection locked="0"/>
    </xf>
    <xf numFmtId="168" fontId="114" fillId="0" borderId="14" xfId="40" applyNumberFormat="1" applyFont="1" applyFill="1" applyBorder="1" applyAlignment="1" applyProtection="1">
      <alignment horizontal="left" vertical="center" wrapText="1"/>
      <protection locked="0"/>
    </xf>
    <xf numFmtId="170" fontId="116" fillId="0" borderId="14" xfId="40" applyNumberFormat="1" applyFont="1" applyFill="1" applyBorder="1" applyAlignment="1" applyProtection="1">
      <alignment horizontal="center" vertical="center" wrapText="1"/>
      <protection locked="0"/>
    </xf>
    <xf numFmtId="169" fontId="121" fillId="28" borderId="14" xfId="40" applyNumberFormat="1" applyFont="1" applyFill="1" applyBorder="1" applyAlignment="1" applyProtection="1">
      <alignment horizontal="center" vertical="center" wrapText="1"/>
      <protection locked="0"/>
    </xf>
    <xf numFmtId="2" fontId="239" fillId="29" borderId="17" xfId="40" applyNumberFormat="1" applyFont="1" applyFill="1" applyBorder="1" applyAlignment="1" applyProtection="1">
      <alignment horizontal="center" vertical="center"/>
      <protection locked="0"/>
    </xf>
    <xf numFmtId="2" fontId="240" fillId="29" borderId="17" xfId="40" applyNumberFormat="1" applyFont="1" applyFill="1" applyBorder="1" applyAlignment="1" applyProtection="1">
      <alignment horizontal="center" vertical="center"/>
      <protection locked="0"/>
    </xf>
    <xf numFmtId="2" fontId="240" fillId="29" borderId="19" xfId="40" applyNumberFormat="1" applyFont="1" applyFill="1" applyBorder="1" applyAlignment="1" applyProtection="1">
      <alignment horizontal="center" vertical="center"/>
      <protection locked="0"/>
    </xf>
    <xf numFmtId="0" fontId="192" fillId="24" borderId="22" xfId="40" applyNumberFormat="1" applyFont="1" applyFill="1" applyBorder="1" applyAlignment="1" applyProtection="1">
      <alignment horizontal="centerContinuous" vertical="center"/>
      <protection locked="0"/>
    </xf>
    <xf numFmtId="0" fontId="192" fillId="24" borderId="14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22" xfId="40" applyNumberFormat="1" applyFont="1" applyFill="1" applyBorder="1" applyAlignment="1" applyProtection="1">
      <alignment horizontal="center" vertical="center" wrapText="1"/>
      <protection locked="0"/>
    </xf>
    <xf numFmtId="0" fontId="184" fillId="23" borderId="0" xfId="38" applyNumberFormat="1" applyFont="1" applyFill="1" applyBorder="1" applyAlignment="1" applyProtection="1">
      <alignment vertical="center"/>
      <protection locked="0"/>
    </xf>
    <xf numFmtId="0" fontId="121" fillId="0" borderId="0" xfId="38" applyNumberFormat="1" applyFont="1" applyFill="1" applyBorder="1" applyAlignment="1" applyProtection="1">
      <alignment vertical="center"/>
      <protection locked="0"/>
    </xf>
    <xf numFmtId="0" fontId="192" fillId="24" borderId="28" xfId="40" applyNumberFormat="1" applyFont="1" applyFill="1" applyBorder="1" applyAlignment="1" applyProtection="1">
      <alignment horizontal="center" vertical="center" wrapText="1"/>
      <protection locked="0"/>
    </xf>
    <xf numFmtId="2" fontId="184" fillId="0" borderId="0" xfId="38" applyNumberFormat="1" applyFont="1" applyFill="1" applyBorder="1" applyAlignment="1" applyProtection="1">
      <alignment vertical="center"/>
      <protection locked="0"/>
    </xf>
    <xf numFmtId="0" fontId="103" fillId="29" borderId="54" xfId="0" applyNumberFormat="1" applyFont="1" applyFill="1" applyBorder="1" applyAlignment="1" applyProtection="1">
      <alignment vertical="center"/>
      <protection locked="0"/>
    </xf>
    <xf numFmtId="0" fontId="219" fillId="29" borderId="53" xfId="40" applyNumberFormat="1" applyFont="1" applyFill="1" applyBorder="1" applyAlignment="1">
      <alignment horizontal="centerContinuous" vertical="center"/>
    </xf>
    <xf numFmtId="0" fontId="265" fillId="24" borderId="21" xfId="40" applyNumberFormat="1" applyFont="1" applyFill="1" applyBorder="1" applyAlignment="1" applyProtection="1">
      <alignment horizontal="center" vertical="center" wrapText="1"/>
      <protection locked="0"/>
    </xf>
    <xf numFmtId="0" fontId="268" fillId="29" borderId="0" xfId="0" applyNumberFormat="1" applyFont="1" applyFill="1" applyBorder="1" applyAlignment="1" applyProtection="1">
      <protection locked="0"/>
    </xf>
    <xf numFmtId="0" fontId="265" fillId="24" borderId="17" xfId="40" applyNumberFormat="1" applyFont="1" applyFill="1" applyBorder="1" applyAlignment="1" applyProtection="1">
      <alignment horizontal="center" vertical="center" wrapText="1"/>
      <protection locked="0"/>
    </xf>
    <xf numFmtId="2" fontId="233" fillId="0" borderId="0" xfId="40" applyNumberFormat="1" applyFont="1" applyFill="1" applyBorder="1" applyAlignment="1" applyProtection="1">
      <alignment horizontal="right" vertical="center"/>
    </xf>
    <xf numFmtId="0" fontId="254" fillId="29" borderId="0" xfId="40" applyFont="1" applyFill="1" applyBorder="1" applyAlignment="1" applyProtection="1">
      <alignment horizontal="left" vertical="center"/>
      <protection locked="0"/>
    </xf>
    <xf numFmtId="2" fontId="108" fillId="29" borderId="0" xfId="40" applyNumberFormat="1" applyFont="1" applyFill="1" applyBorder="1" applyAlignment="1" applyProtection="1">
      <alignment vertical="center"/>
      <protection locked="0"/>
    </xf>
    <xf numFmtId="2" fontId="108" fillId="29" borderId="0" xfId="40" applyNumberFormat="1" applyFont="1" applyFill="1" applyBorder="1" applyAlignment="1" applyProtection="1">
      <alignment horizontal="center" vertical="center"/>
      <protection locked="0"/>
    </xf>
    <xf numFmtId="0" fontId="233" fillId="29" borderId="31" xfId="40" applyNumberFormat="1" applyFont="1" applyFill="1" applyBorder="1" applyAlignment="1" applyProtection="1">
      <alignment horizontal="centerContinuous" vertical="center"/>
      <protection locked="0"/>
    </xf>
    <xf numFmtId="0" fontId="233" fillId="29" borderId="121" xfId="40" applyNumberFormat="1" applyFont="1" applyFill="1" applyBorder="1" applyAlignment="1" applyProtection="1">
      <alignment horizontal="centerContinuous" vertical="center"/>
      <protection locked="0"/>
    </xf>
    <xf numFmtId="170" fontId="186" fillId="0" borderId="23" xfId="40" applyNumberFormat="1" applyFont="1" applyFill="1" applyBorder="1" applyAlignment="1" applyProtection="1">
      <alignment horizontal="center" vertical="center" wrapText="1"/>
      <protection locked="0"/>
    </xf>
    <xf numFmtId="0" fontId="121" fillId="28" borderId="23" xfId="40" applyNumberFormat="1" applyFont="1" applyFill="1" applyBorder="1" applyAlignment="1" applyProtection="1">
      <alignment horizontal="center" vertical="center" wrapText="1"/>
      <protection locked="0"/>
    </xf>
    <xf numFmtId="2" fontId="252" fillId="29" borderId="110" xfId="40" applyNumberFormat="1" applyFont="1" applyFill="1" applyBorder="1" applyAlignment="1" applyProtection="1">
      <alignment horizontal="center" vertical="center"/>
      <protection locked="0"/>
    </xf>
    <xf numFmtId="2" fontId="253" fillId="29" borderId="16" xfId="40" applyNumberFormat="1" applyFont="1" applyFill="1" applyBorder="1" applyAlignment="1" applyProtection="1">
      <alignment horizontal="center" vertical="center"/>
      <protection locked="0"/>
    </xf>
    <xf numFmtId="2" fontId="254" fillId="29" borderId="16" xfId="40" applyNumberFormat="1" applyFont="1" applyFill="1" applyBorder="1" applyAlignment="1" applyProtection="1">
      <alignment horizontal="center" vertical="center"/>
      <protection locked="0"/>
    </xf>
    <xf numFmtId="2" fontId="254" fillId="29" borderId="60" xfId="40" applyNumberFormat="1" applyFont="1" applyFill="1" applyBorder="1" applyAlignment="1" applyProtection="1">
      <alignment horizontal="center" vertical="center"/>
      <protection locked="0"/>
    </xf>
    <xf numFmtId="0" fontId="192" fillId="24" borderId="23" xfId="40" applyNumberFormat="1" applyFont="1" applyFill="1" applyBorder="1" applyAlignment="1" applyProtection="1">
      <alignment horizontal="centerContinuous" vertical="center"/>
      <protection locked="0"/>
    </xf>
    <xf numFmtId="0" fontId="192" fillId="24" borderId="24" xfId="40" applyNumberFormat="1" applyFont="1" applyFill="1" applyBorder="1" applyAlignment="1" applyProtection="1">
      <alignment horizontal="centerContinuous" vertical="center"/>
      <protection locked="0"/>
    </xf>
    <xf numFmtId="0" fontId="192" fillId="24" borderId="38" xfId="40" applyNumberFormat="1" applyFont="1" applyFill="1" applyBorder="1" applyAlignment="1" applyProtection="1">
      <alignment horizontal="centerContinuous" vertical="center"/>
      <protection locked="0"/>
    </xf>
    <xf numFmtId="170" fontId="186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21" fillId="28" borderId="14" xfId="40" applyNumberFormat="1" applyFont="1" applyFill="1" applyBorder="1" applyAlignment="1" applyProtection="1">
      <alignment horizontal="center" vertical="center" wrapText="1"/>
      <protection locked="0"/>
    </xf>
    <xf numFmtId="2" fontId="253" fillId="29" borderId="17" xfId="40" applyNumberFormat="1" applyFont="1" applyFill="1" applyBorder="1" applyAlignment="1" applyProtection="1">
      <alignment horizontal="center" vertical="center"/>
      <protection locked="0"/>
    </xf>
    <xf numFmtId="2" fontId="254" fillId="29" borderId="17" xfId="40" applyNumberFormat="1" applyFont="1" applyFill="1" applyBorder="1" applyAlignment="1" applyProtection="1">
      <alignment horizontal="center" vertical="center"/>
      <protection locked="0"/>
    </xf>
    <xf numFmtId="2" fontId="254" fillId="29" borderId="19" xfId="40" applyNumberFormat="1" applyFont="1" applyFill="1" applyBorder="1" applyAlignment="1" applyProtection="1">
      <alignment horizontal="center" vertical="center"/>
      <protection locked="0"/>
    </xf>
    <xf numFmtId="0" fontId="181" fillId="30" borderId="14" xfId="40" applyNumberFormat="1" applyFont="1" applyFill="1" applyBorder="1" applyAlignment="1" applyProtection="1">
      <alignment horizontal="center" vertical="center"/>
    </xf>
    <xf numFmtId="1" fontId="140" fillId="30" borderId="14" xfId="38" applyNumberFormat="1" applyFont="1" applyFill="1" applyBorder="1" applyAlignment="1" applyProtection="1">
      <alignment horizontal="center" vertical="center" wrapText="1"/>
    </xf>
    <xf numFmtId="1" fontId="111" fillId="31" borderId="14" xfId="38" applyNumberFormat="1" applyFont="1" applyFill="1" applyBorder="1" applyAlignment="1" applyProtection="1">
      <alignment horizontal="center" vertical="center" wrapText="1"/>
    </xf>
    <xf numFmtId="172" fontId="132" fillId="31" borderId="25" xfId="40" applyNumberFormat="1" applyFont="1" applyFill="1" applyBorder="1" applyAlignment="1" applyProtection="1">
      <alignment horizontal="center" vertical="center" wrapText="1"/>
      <protection locked="0"/>
    </xf>
    <xf numFmtId="0" fontId="181" fillId="30" borderId="20" xfId="40" applyNumberFormat="1" applyFont="1" applyFill="1" applyBorder="1" applyAlignment="1" applyProtection="1">
      <alignment horizontal="center" vertical="center"/>
    </xf>
    <xf numFmtId="0" fontId="181" fillId="27" borderId="20" xfId="40" applyNumberFormat="1" applyFont="1" applyFill="1" applyBorder="1" applyAlignment="1" applyProtection="1">
      <alignment horizontal="center" vertical="center"/>
      <protection locked="0"/>
    </xf>
    <xf numFmtId="0" fontId="181" fillId="23" borderId="23" xfId="40" applyNumberFormat="1" applyFont="1" applyFill="1" applyBorder="1" applyAlignment="1" applyProtection="1">
      <alignment horizontal="center" vertical="center"/>
    </xf>
    <xf numFmtId="169" fontId="184" fillId="24" borderId="23" xfId="40" applyNumberFormat="1" applyFont="1" applyFill="1" applyBorder="1" applyAlignment="1" applyProtection="1">
      <alignment horizontal="center" vertical="center" wrapText="1"/>
      <protection locked="0"/>
    </xf>
    <xf numFmtId="0" fontId="181" fillId="30" borderId="42" xfId="40" applyNumberFormat="1" applyFont="1" applyFill="1" applyBorder="1" applyAlignment="1" applyProtection="1">
      <alignment horizontal="center" vertical="center"/>
    </xf>
    <xf numFmtId="1" fontId="140" fillId="30" borderId="23" xfId="38" applyNumberFormat="1" applyFont="1" applyFill="1" applyBorder="1" applyAlignment="1" applyProtection="1">
      <alignment horizontal="center" vertical="center" wrapText="1"/>
    </xf>
    <xf numFmtId="1" fontId="111" fillId="31" borderId="23" xfId="38" applyNumberFormat="1" applyFont="1" applyFill="1" applyBorder="1" applyAlignment="1" applyProtection="1">
      <alignment horizontal="center" vertical="center" wrapText="1"/>
    </xf>
    <xf numFmtId="0" fontId="181" fillId="23" borderId="20" xfId="40" applyNumberFormat="1" applyFont="1" applyFill="1" applyBorder="1" applyAlignment="1" applyProtection="1">
      <alignment horizontal="center" vertical="center"/>
    </xf>
    <xf numFmtId="1" fontId="140" fillId="23" borderId="14" xfId="38" applyNumberFormat="1" applyFont="1" applyFill="1" applyBorder="1" applyAlignment="1" applyProtection="1">
      <alignment horizontal="center" vertical="center" wrapText="1"/>
    </xf>
    <xf numFmtId="0" fontId="181" fillId="23" borderId="57" xfId="40" applyNumberFormat="1" applyFont="1" applyFill="1" applyBorder="1" applyAlignment="1" applyProtection="1">
      <alignment horizontal="center" vertical="center"/>
    </xf>
    <xf numFmtId="1" fontId="140" fillId="23" borderId="29" xfId="38" applyNumberFormat="1" applyFont="1" applyFill="1" applyBorder="1" applyAlignment="1" applyProtection="1">
      <alignment horizontal="center" vertical="center" wrapText="1"/>
    </xf>
    <xf numFmtId="49" fontId="267" fillId="29" borderId="29" xfId="36" applyNumberFormat="1" applyFont="1" applyFill="1" applyBorder="1" applyAlignment="1" applyProtection="1">
      <alignment horizontal="center" vertical="center" wrapText="1"/>
    </xf>
    <xf numFmtId="169" fontId="184" fillId="24" borderId="14" xfId="40" applyNumberFormat="1" applyFont="1" applyFill="1" applyBorder="1" applyAlignment="1" applyProtection="1">
      <alignment horizontal="center" vertical="center" wrapText="1"/>
      <protection locked="0"/>
    </xf>
    <xf numFmtId="168" fontId="186" fillId="0" borderId="0" xfId="40" applyNumberFormat="1" applyFont="1" applyFill="1" applyBorder="1" applyAlignment="1">
      <alignment horizontal="centerContinuous" vertical="center"/>
    </xf>
    <xf numFmtId="0" fontId="181" fillId="23" borderId="0" xfId="40" applyNumberFormat="1" applyFont="1" applyFill="1" applyBorder="1" applyAlignment="1" applyProtection="1">
      <alignment horizontal="center" vertical="center"/>
    </xf>
    <xf numFmtId="1" fontId="140" fillId="23" borderId="0" xfId="38" applyNumberFormat="1" applyFont="1" applyFill="1" applyBorder="1" applyAlignment="1" applyProtection="1">
      <alignment horizontal="center" vertical="center" wrapText="1"/>
    </xf>
    <xf numFmtId="49" fontId="267" fillId="29" borderId="0" xfId="36" applyNumberFormat="1" applyFont="1" applyFill="1" applyBorder="1" applyAlignment="1" applyProtection="1">
      <alignment horizontal="center" vertical="center" wrapText="1"/>
    </xf>
    <xf numFmtId="0" fontId="182" fillId="0" borderId="0" xfId="40" applyFont="1" applyBorder="1" applyAlignment="1" applyProtection="1">
      <alignment horizontal="left" vertical="center" wrapText="1"/>
    </xf>
    <xf numFmtId="0" fontId="114" fillId="0" borderId="0" xfId="40" applyFont="1" applyBorder="1" applyAlignment="1" applyProtection="1">
      <alignment horizontal="center" vertical="center" wrapText="1"/>
    </xf>
    <xf numFmtId="1" fontId="183" fillId="0" borderId="0" xfId="40" applyNumberFormat="1" applyFont="1" applyFill="1" applyBorder="1" applyAlignment="1" applyProtection="1">
      <alignment horizontal="center" vertical="center" wrapText="1"/>
      <protection locked="0"/>
    </xf>
    <xf numFmtId="169" fontId="161" fillId="0" borderId="0" xfId="40" applyNumberFormat="1" applyFont="1" applyFill="1" applyBorder="1" applyAlignment="1" applyProtection="1">
      <alignment horizontal="center" vertical="center" wrapText="1"/>
      <protection locked="0"/>
    </xf>
    <xf numFmtId="169" fontId="184" fillId="24" borderId="0" xfId="40" applyNumberFormat="1" applyFont="1" applyFill="1" applyBorder="1" applyAlignment="1" applyProtection="1">
      <alignment horizontal="center" vertical="center" wrapText="1"/>
      <protection locked="0"/>
    </xf>
    <xf numFmtId="1" fontId="185" fillId="0" borderId="0" xfId="40" applyNumberFormat="1" applyFont="1" applyFill="1" applyBorder="1" applyAlignment="1" applyProtection="1">
      <alignment horizontal="center" vertical="center" wrapText="1"/>
      <protection locked="0"/>
    </xf>
    <xf numFmtId="1" fontId="161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186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121" fillId="28" borderId="0" xfId="40" applyNumberFormat="1" applyFont="1" applyFill="1" applyBorder="1" applyAlignment="1" applyProtection="1">
      <alignment horizontal="center" vertical="center" wrapText="1"/>
      <protection locked="0"/>
    </xf>
    <xf numFmtId="0" fontId="184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188" fillId="24" borderId="0" xfId="40" applyNumberFormat="1" applyFont="1" applyFill="1" applyBorder="1" applyAlignment="1" applyProtection="1">
      <alignment horizontal="center" vertical="center" wrapText="1"/>
      <protection locked="0"/>
    </xf>
    <xf numFmtId="175" fontId="184" fillId="0" borderId="0" xfId="40" applyNumberFormat="1" applyFont="1" applyFill="1" applyBorder="1" applyAlignment="1" applyProtection="1">
      <alignment horizontal="center" vertical="center" wrapText="1"/>
      <protection locked="0"/>
    </xf>
    <xf numFmtId="175" fontId="121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0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54" xfId="40" applyNumberFormat="1" applyFont="1" applyFill="1" applyBorder="1" applyAlignment="1" applyProtection="1">
      <alignment horizontal="center" vertical="center" wrapText="1"/>
      <protection locked="0"/>
    </xf>
    <xf numFmtId="0" fontId="215" fillId="29" borderId="133" xfId="40" applyFont="1" applyFill="1" applyBorder="1" applyAlignment="1" applyProtection="1">
      <alignment horizontal="left" vertical="center" wrapText="1"/>
      <protection locked="0"/>
    </xf>
    <xf numFmtId="0" fontId="216" fillId="29" borderId="133" xfId="40" applyFont="1" applyFill="1" applyBorder="1" applyAlignment="1" applyProtection="1">
      <alignment horizontal="right" vertical="center" wrapText="1"/>
      <protection locked="0"/>
    </xf>
    <xf numFmtId="0" fontId="217" fillId="29" borderId="134" xfId="40" applyFont="1" applyFill="1" applyBorder="1" applyAlignment="1" applyProtection="1">
      <alignment horizontal="right" vertical="center"/>
      <protection locked="0"/>
    </xf>
    <xf numFmtId="0" fontId="264" fillId="0" borderId="135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136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137" xfId="40" applyNumberFormat="1" applyFont="1" applyFill="1" applyBorder="1" applyAlignment="1" applyProtection="1">
      <alignment horizontal="center" vertical="center" wrapText="1"/>
      <protection locked="0"/>
    </xf>
    <xf numFmtId="0" fontId="271" fillId="0" borderId="118" xfId="40" applyNumberFormat="1" applyFont="1" applyFill="1" applyBorder="1" applyAlignment="1" applyProtection="1">
      <alignment horizontal="left" vertical="center"/>
      <protection locked="0"/>
    </xf>
    <xf numFmtId="0" fontId="272" fillId="0" borderId="118" xfId="40" applyNumberFormat="1" applyFont="1" applyFill="1" applyBorder="1" applyAlignment="1" applyProtection="1">
      <alignment horizontal="right" vertical="center"/>
      <protection locked="0"/>
    </xf>
    <xf numFmtId="0" fontId="181" fillId="23" borderId="14" xfId="40" applyNumberFormat="1" applyFont="1" applyFill="1" applyBorder="1" applyAlignment="1" applyProtection="1">
      <alignment horizontal="center" vertical="center"/>
    </xf>
    <xf numFmtId="0" fontId="256" fillId="0" borderId="14" xfId="40" applyFont="1" applyFill="1" applyBorder="1" applyAlignment="1" applyProtection="1">
      <alignment horizontal="left" vertical="center"/>
    </xf>
    <xf numFmtId="0" fontId="182" fillId="0" borderId="14" xfId="40" applyFont="1" applyFill="1" applyBorder="1" applyAlignment="1" applyProtection="1">
      <alignment horizontal="left" vertical="center"/>
    </xf>
    <xf numFmtId="1" fontId="183" fillId="0" borderId="14" xfId="40" applyNumberFormat="1" applyFont="1" applyFill="1" applyBorder="1" applyAlignment="1" applyProtection="1">
      <alignment horizontal="center" vertical="center"/>
      <protection locked="0"/>
    </xf>
    <xf numFmtId="169" fontId="161" fillId="0" borderId="14" xfId="40" applyNumberFormat="1" applyFont="1" applyFill="1" applyBorder="1" applyAlignment="1" applyProtection="1">
      <alignment horizontal="center" vertical="center"/>
      <protection locked="0"/>
    </xf>
    <xf numFmtId="169" fontId="121" fillId="0" borderId="14" xfId="40" applyNumberFormat="1" applyFont="1" applyFill="1" applyBorder="1" applyAlignment="1" applyProtection="1">
      <alignment horizontal="center" vertical="center"/>
      <protection locked="0"/>
    </xf>
    <xf numFmtId="1" fontId="185" fillId="0" borderId="14" xfId="40" applyNumberFormat="1" applyFont="1" applyFill="1" applyBorder="1" applyAlignment="1" applyProtection="1">
      <alignment horizontal="center" vertical="center"/>
      <protection locked="0"/>
    </xf>
    <xf numFmtId="0" fontId="186" fillId="0" borderId="14" xfId="40" applyNumberFormat="1" applyFont="1" applyFill="1" applyBorder="1" applyAlignment="1" applyProtection="1">
      <alignment horizontal="center" vertical="center"/>
      <protection locked="0"/>
    </xf>
    <xf numFmtId="0" fontId="121" fillId="0" borderId="14" xfId="40" applyNumberFormat="1" applyFont="1" applyFill="1" applyBorder="1" applyAlignment="1" applyProtection="1">
      <alignment horizontal="center" vertical="center"/>
      <protection locked="0"/>
    </xf>
    <xf numFmtId="0" fontId="184" fillId="0" borderId="14" xfId="40" applyNumberFormat="1" applyFont="1" applyFill="1" applyBorder="1" applyAlignment="1" applyProtection="1">
      <alignment horizontal="center" vertical="center"/>
      <protection locked="0"/>
    </xf>
    <xf numFmtId="0" fontId="188" fillId="0" borderId="14" xfId="40" applyNumberFormat="1" applyFont="1" applyFill="1" applyBorder="1" applyAlignment="1" applyProtection="1">
      <alignment horizontal="center" vertical="center"/>
      <protection locked="0"/>
    </xf>
    <xf numFmtId="175" fontId="184" fillId="0" borderId="14" xfId="40" applyNumberFormat="1" applyFont="1" applyFill="1" applyBorder="1" applyAlignment="1" applyProtection="1">
      <alignment horizontal="center" vertical="center"/>
      <protection locked="0"/>
    </xf>
    <xf numFmtId="175" fontId="121" fillId="0" borderId="14" xfId="40" applyNumberFormat="1" applyFont="1" applyFill="1" applyBorder="1" applyAlignment="1" applyProtection="1">
      <alignment horizontal="center" vertical="center"/>
      <protection locked="0"/>
    </xf>
    <xf numFmtId="0" fontId="192" fillId="0" borderId="14" xfId="40" applyNumberFormat="1" applyFont="1" applyFill="1" applyBorder="1" applyAlignment="1" applyProtection="1">
      <alignment horizontal="center" vertical="center"/>
      <protection locked="0"/>
    </xf>
    <xf numFmtId="0" fontId="192" fillId="0" borderId="22" xfId="40" applyNumberFormat="1" applyFont="1" applyFill="1" applyBorder="1" applyAlignment="1" applyProtection="1">
      <alignment horizontal="center" vertical="center"/>
      <protection locked="0"/>
    </xf>
    <xf numFmtId="1" fontId="140" fillId="27" borderId="29" xfId="38" applyNumberFormat="1" applyFont="1" applyFill="1" applyBorder="1" applyAlignment="1" applyProtection="1">
      <alignment horizontal="center" vertical="center" wrapText="1"/>
      <protection locked="0"/>
    </xf>
    <xf numFmtId="0" fontId="181" fillId="43" borderId="14" xfId="40" applyNumberFormat="1" applyFont="1" applyFill="1" applyBorder="1" applyAlignment="1" applyProtection="1">
      <alignment horizontal="center" vertical="center"/>
      <protection locked="0"/>
    </xf>
    <xf numFmtId="1" fontId="116" fillId="43" borderId="14" xfId="38" applyNumberFormat="1" applyFont="1" applyFill="1" applyBorder="1" applyAlignment="1" applyProtection="1">
      <alignment horizontal="center" vertical="center" wrapText="1"/>
      <protection locked="0"/>
    </xf>
    <xf numFmtId="49" fontId="267" fillId="29" borderId="14" xfId="36" applyNumberFormat="1" applyFont="1" applyFill="1" applyBorder="1" applyAlignment="1" applyProtection="1">
      <alignment horizontal="center" vertical="center" wrapText="1"/>
      <protection locked="0"/>
    </xf>
    <xf numFmtId="0" fontId="182" fillId="0" borderId="14" xfId="40" applyFont="1" applyBorder="1" applyAlignment="1" applyProtection="1">
      <alignment horizontal="right" vertical="center" wrapText="1"/>
    </xf>
    <xf numFmtId="0" fontId="186" fillId="0" borderId="14" xfId="40" applyNumberFormat="1" applyFont="1" applyFill="1" applyBorder="1" applyAlignment="1" applyProtection="1">
      <alignment horizontal="center" vertical="center" wrapText="1"/>
      <protection locked="0"/>
    </xf>
    <xf numFmtId="0" fontId="186" fillId="0" borderId="23" xfId="40" applyNumberFormat="1" applyFont="1" applyFill="1" applyBorder="1" applyAlignment="1" applyProtection="1">
      <alignment horizontal="center" vertical="center" wrapText="1"/>
      <protection locked="0"/>
    </xf>
    <xf numFmtId="0" fontId="274" fillId="0" borderId="118" xfId="40" applyNumberFormat="1" applyFont="1" applyFill="1" applyBorder="1" applyAlignment="1" applyProtection="1">
      <alignment horizontal="left" vertical="center"/>
      <protection locked="0"/>
    </xf>
    <xf numFmtId="0" fontId="275" fillId="0" borderId="118" xfId="40" applyNumberFormat="1" applyFont="1" applyFill="1" applyBorder="1" applyAlignment="1" applyProtection="1">
      <alignment horizontal="right" vertical="center"/>
      <protection locked="0"/>
    </xf>
    <xf numFmtId="0" fontId="276" fillId="0" borderId="118" xfId="40" applyNumberFormat="1" applyFont="1" applyFill="1" applyBorder="1" applyAlignment="1" applyProtection="1">
      <alignment horizontal="right" vertical="center"/>
      <protection locked="0"/>
    </xf>
    <xf numFmtId="0" fontId="215" fillId="29" borderId="31" xfId="40" applyFont="1" applyFill="1" applyBorder="1" applyAlignment="1" applyProtection="1">
      <alignment horizontal="left" vertical="center" wrapText="1"/>
      <protection locked="0"/>
    </xf>
    <xf numFmtId="0" fontId="216" fillId="29" borderId="31" xfId="40" applyFont="1" applyFill="1" applyBorder="1" applyAlignment="1" applyProtection="1">
      <alignment horizontal="right" vertical="center"/>
      <protection locked="0"/>
    </xf>
    <xf numFmtId="0" fontId="188" fillId="29" borderId="138" xfId="40" applyFont="1" applyFill="1" applyBorder="1" applyAlignment="1" applyProtection="1">
      <alignment horizontal="right" vertical="center"/>
      <protection locked="0"/>
    </xf>
    <xf numFmtId="0" fontId="264" fillId="0" borderId="24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23" xfId="40" applyNumberFormat="1" applyFont="1" applyFill="1" applyBorder="1" applyAlignment="1" applyProtection="1">
      <alignment horizontal="center" vertical="center" wrapText="1"/>
      <protection locked="0"/>
    </xf>
    <xf numFmtId="0" fontId="264" fillId="0" borderId="38" xfId="40" applyNumberFormat="1" applyFont="1" applyFill="1" applyBorder="1" applyAlignment="1" applyProtection="1">
      <alignment horizontal="center" vertical="center" wrapText="1"/>
      <protection locked="0"/>
    </xf>
    <xf numFmtId="0" fontId="181" fillId="43" borderId="20" xfId="40" applyNumberFormat="1" applyFont="1" applyFill="1" applyBorder="1" applyAlignment="1" applyProtection="1">
      <alignment horizontal="center" vertical="center"/>
    </xf>
    <xf numFmtId="1" fontId="140" fillId="43" borderId="14" xfId="38" applyNumberFormat="1" applyFont="1" applyFill="1" applyBorder="1" applyAlignment="1" applyProtection="1">
      <alignment horizontal="center" vertical="center" wrapText="1"/>
    </xf>
    <xf numFmtId="0" fontId="111" fillId="33" borderId="15" xfId="40" applyFont="1" applyFill="1" applyBorder="1" applyAlignment="1" applyProtection="1">
      <alignment horizontal="center" vertical="center" wrapText="1"/>
    </xf>
    <xf numFmtId="0" fontId="111" fillId="33" borderId="14" xfId="40" applyFont="1" applyFill="1" applyBorder="1" applyAlignment="1" applyProtection="1">
      <alignment horizontal="center" vertical="center" wrapText="1"/>
    </xf>
    <xf numFmtId="0" fontId="111" fillId="33" borderId="28" xfId="40" applyFont="1" applyFill="1" applyBorder="1" applyAlignment="1" applyProtection="1">
      <alignment horizontal="center" vertical="center" wrapText="1"/>
    </xf>
    <xf numFmtId="0" fontId="201" fillId="34" borderId="15" xfId="40" applyFont="1" applyFill="1" applyBorder="1" applyAlignment="1" applyProtection="1">
      <alignment horizontal="center" vertical="center" wrapText="1"/>
    </xf>
    <xf numFmtId="0" fontId="201" fillId="34" borderId="28" xfId="40" applyFont="1" applyFill="1" applyBorder="1" applyAlignment="1" applyProtection="1">
      <alignment horizontal="center" vertical="center" wrapText="1"/>
    </xf>
    <xf numFmtId="169" fontId="111" fillId="34" borderId="16" xfId="40" applyNumberFormat="1" applyFont="1" applyFill="1" applyBorder="1" applyAlignment="1" applyProtection="1">
      <alignment horizontal="center" vertical="center" wrapText="1"/>
      <protection locked="0"/>
    </xf>
    <xf numFmtId="0" fontId="181" fillId="30" borderId="57" xfId="40" applyNumberFormat="1" applyFont="1" applyFill="1" applyBorder="1" applyAlignment="1" applyProtection="1">
      <alignment horizontal="center" vertical="center"/>
    </xf>
    <xf numFmtId="1" fontId="140" fillId="30" borderId="29" xfId="38" applyNumberFormat="1" applyFont="1" applyFill="1" applyBorder="1" applyAlignment="1" applyProtection="1">
      <alignment horizontal="center" vertical="center" wrapText="1"/>
    </xf>
    <xf numFmtId="1" fontId="111" fillId="31" borderId="29" xfId="38" applyNumberFormat="1" applyFont="1" applyFill="1" applyBorder="1" applyAlignment="1" applyProtection="1">
      <alignment horizontal="center" vertical="center" wrapText="1"/>
    </xf>
    <xf numFmtId="0" fontId="181" fillId="30" borderId="82" xfId="40" applyNumberFormat="1" applyFont="1" applyFill="1" applyBorder="1" applyAlignment="1" applyProtection="1">
      <alignment horizontal="center" vertical="center"/>
    </xf>
    <xf numFmtId="1" fontId="140" fillId="30" borderId="0" xfId="38" applyNumberFormat="1" applyFont="1" applyFill="1" applyBorder="1" applyAlignment="1" applyProtection="1">
      <alignment horizontal="center" vertical="center" wrapText="1"/>
    </xf>
    <xf numFmtId="49" fontId="267" fillId="0" borderId="0" xfId="36" applyNumberFormat="1" applyFont="1" applyFill="1" applyBorder="1" applyAlignment="1" applyProtection="1">
      <alignment horizontal="center" vertical="center" wrapText="1"/>
    </xf>
    <xf numFmtId="0" fontId="256" fillId="0" borderId="0" xfId="40" applyFont="1" applyFill="1" applyBorder="1" applyAlignment="1" applyProtection="1">
      <alignment horizontal="left" vertical="center"/>
    </xf>
    <xf numFmtId="0" fontId="114" fillId="0" borderId="0" xfId="40" applyFont="1" applyFill="1" applyBorder="1" applyAlignment="1" applyProtection="1">
      <alignment horizontal="center" vertical="center" wrapText="1"/>
    </xf>
    <xf numFmtId="169" fontId="184" fillId="0" borderId="0" xfId="40" applyNumberFormat="1" applyFont="1" applyFill="1" applyBorder="1" applyAlignment="1" applyProtection="1">
      <alignment horizontal="center" vertical="center" wrapText="1"/>
      <protection locked="0"/>
    </xf>
    <xf numFmtId="168" fontId="213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212" fillId="0" borderId="0" xfId="40" applyNumberFormat="1" applyFont="1" applyFill="1" applyBorder="1" applyAlignment="1" applyProtection="1">
      <alignment horizontal="center" vertical="center" wrapText="1"/>
      <protection locked="0"/>
    </xf>
    <xf numFmtId="168" fontId="213" fillId="0" borderId="54" xfId="40" applyNumberFormat="1" applyFont="1" applyFill="1" applyBorder="1" applyAlignment="1" applyProtection="1">
      <alignment horizontal="center" vertical="center" wrapText="1"/>
      <protection locked="0"/>
    </xf>
    <xf numFmtId="49" fontId="267" fillId="0" borderId="23" xfId="36" applyNumberFormat="1" applyFont="1" applyFill="1" applyBorder="1" applyAlignment="1" applyProtection="1">
      <alignment horizontal="center" vertical="center" wrapText="1"/>
    </xf>
    <xf numFmtId="0" fontId="256" fillId="0" borderId="23" xfId="40" applyFont="1" applyFill="1" applyBorder="1" applyAlignment="1" applyProtection="1">
      <alignment horizontal="left" vertical="center"/>
    </xf>
    <xf numFmtId="0" fontId="114" fillId="0" borderId="23" xfId="40" applyFont="1" applyFill="1" applyBorder="1" applyAlignment="1" applyProtection="1">
      <alignment horizontal="center" vertical="center" wrapText="1"/>
    </xf>
    <xf numFmtId="169" fontId="184" fillId="0" borderId="23" xfId="40" applyNumberFormat="1" applyFont="1" applyFill="1" applyBorder="1" applyAlignment="1" applyProtection="1">
      <alignment horizontal="center" vertical="center" wrapText="1"/>
      <protection locked="0"/>
    </xf>
    <xf numFmtId="0" fontId="212" fillId="0" borderId="23" xfId="40" applyNumberFormat="1" applyFont="1" applyFill="1" applyBorder="1" applyAlignment="1" applyProtection="1">
      <alignment horizontal="center" vertical="center" wrapText="1"/>
      <protection locked="0"/>
    </xf>
    <xf numFmtId="168" fontId="213" fillId="0" borderId="23" xfId="40" applyNumberFormat="1" applyFont="1" applyFill="1" applyBorder="1" applyAlignment="1" applyProtection="1">
      <alignment horizontal="center" vertical="center" wrapText="1"/>
      <protection locked="0"/>
    </xf>
    <xf numFmtId="168" fontId="213" fillId="0" borderId="38" xfId="40" applyNumberFormat="1" applyFont="1" applyFill="1" applyBorder="1" applyAlignment="1" applyProtection="1">
      <alignment horizontal="center" vertical="center" wrapText="1"/>
      <protection locked="0"/>
    </xf>
    <xf numFmtId="1" fontId="140" fillId="34" borderId="23" xfId="38" applyNumberFormat="1" applyFont="1" applyFill="1" applyBorder="1" applyAlignment="1" applyProtection="1">
      <alignment horizontal="center" vertical="center" wrapText="1"/>
    </xf>
    <xf numFmtId="0" fontId="256" fillId="0" borderId="38" xfId="40" applyFont="1" applyFill="1" applyBorder="1" applyAlignment="1" applyProtection="1">
      <alignment horizontal="left" vertical="center"/>
    </xf>
    <xf numFmtId="0" fontId="181" fillId="43" borderId="82" xfId="40" applyNumberFormat="1" applyFont="1" applyFill="1" applyBorder="1" applyAlignment="1" applyProtection="1">
      <alignment horizontal="center" vertical="center"/>
    </xf>
    <xf numFmtId="1" fontId="140" fillId="43" borderId="0" xfId="38" applyNumberFormat="1" applyFont="1" applyFill="1" applyBorder="1" applyAlignment="1" applyProtection="1">
      <alignment horizontal="center" vertical="center" wrapText="1"/>
    </xf>
    <xf numFmtId="0" fontId="181" fillId="43" borderId="42" xfId="40" applyNumberFormat="1" applyFont="1" applyFill="1" applyBorder="1" applyAlignment="1" applyProtection="1">
      <alignment horizontal="center" vertical="center"/>
    </xf>
    <xf numFmtId="1" fontId="140" fillId="43" borderId="23" xfId="38" applyNumberFormat="1" applyFont="1" applyFill="1" applyBorder="1" applyAlignment="1" applyProtection="1">
      <alignment horizontal="center" vertical="center" wrapText="1"/>
    </xf>
    <xf numFmtId="1" fontId="269" fillId="0" borderId="132" xfId="40" applyNumberFormat="1" applyFont="1" applyFill="1" applyBorder="1" applyAlignment="1" applyProtection="1">
      <alignment horizontal="center" vertical="center" wrapText="1"/>
    </xf>
    <xf numFmtId="1" fontId="269" fillId="0" borderId="133" xfId="40" applyNumberFormat="1" applyFont="1" applyFill="1" applyBorder="1" applyAlignment="1" applyProtection="1">
      <alignment horizontal="center" vertical="center" wrapText="1"/>
    </xf>
    <xf numFmtId="0" fontId="217" fillId="29" borderId="139" xfId="40" applyFont="1" applyFill="1" applyBorder="1" applyAlignment="1" applyProtection="1">
      <alignment horizontal="right" vertical="center"/>
      <protection locked="0"/>
    </xf>
    <xf numFmtId="0" fontId="221" fillId="0" borderId="0" xfId="0" applyFont="1" applyAlignment="1" applyProtection="1">
      <alignment horizontal="center"/>
    </xf>
    <xf numFmtId="0" fontId="103" fillId="0" borderId="0" xfId="0" applyFont="1" applyProtection="1"/>
    <xf numFmtId="0" fontId="186" fillId="0" borderId="0" xfId="0" applyFont="1" applyProtection="1">
      <protection locked="0"/>
    </xf>
    <xf numFmtId="0" fontId="181" fillId="43" borderId="23" xfId="40" applyNumberFormat="1" applyFont="1" applyFill="1" applyBorder="1" applyAlignment="1" applyProtection="1">
      <alignment horizontal="center" vertical="center"/>
      <protection locked="0"/>
    </xf>
    <xf numFmtId="1" fontId="116" fillId="43" borderId="23" xfId="38" applyNumberFormat="1" applyFont="1" applyFill="1" applyBorder="1" applyAlignment="1" applyProtection="1">
      <alignment horizontal="center" vertical="center" wrapText="1"/>
      <protection locked="0"/>
    </xf>
    <xf numFmtId="49" fontId="267" fillId="29" borderId="23" xfId="36" applyNumberFormat="1" applyFont="1" applyFill="1" applyBorder="1" applyAlignment="1" applyProtection="1">
      <alignment horizontal="center" vertical="center" wrapText="1"/>
      <protection locked="0"/>
    </xf>
    <xf numFmtId="0" fontId="182" fillId="0" borderId="23" xfId="40" applyFont="1" applyBorder="1" applyAlignment="1" applyProtection="1">
      <alignment horizontal="right" vertical="center" wrapText="1"/>
    </xf>
    <xf numFmtId="0" fontId="182" fillId="0" borderId="0" xfId="44" applyFont="1" applyAlignment="1">
      <alignment vertical="center"/>
    </xf>
    <xf numFmtId="0" fontId="216" fillId="29" borderId="31" xfId="40" applyFont="1" applyFill="1" applyBorder="1" applyAlignment="1" applyProtection="1">
      <alignment horizontal="right" vertical="center" wrapText="1"/>
      <protection locked="0"/>
    </xf>
    <xf numFmtId="0" fontId="217" fillId="29" borderId="138" xfId="40" applyFont="1" applyFill="1" applyBorder="1" applyAlignment="1" applyProtection="1">
      <alignment horizontal="right" vertical="center"/>
      <protection locked="0"/>
    </xf>
    <xf numFmtId="0" fontId="186" fillId="0" borderId="140" xfId="40" applyNumberFormat="1" applyFont="1" applyFill="1" applyBorder="1" applyAlignment="1" applyProtection="1">
      <alignment horizontal="center" vertical="center" wrapText="1"/>
      <protection locked="0"/>
    </xf>
    <xf numFmtId="0" fontId="182" fillId="0" borderId="29" xfId="40" applyFont="1" applyBorder="1" applyAlignment="1" applyProtection="1">
      <alignment horizontal="left" vertical="center" wrapText="1"/>
    </xf>
    <xf numFmtId="0" fontId="114" fillId="0" borderId="29" xfId="40" applyFont="1" applyBorder="1" applyAlignment="1" applyProtection="1">
      <alignment horizontal="center" vertical="center" wrapText="1"/>
    </xf>
    <xf numFmtId="1" fontId="183" fillId="0" borderId="29" xfId="40" applyNumberFormat="1" applyFont="1" applyFill="1" applyBorder="1" applyAlignment="1" applyProtection="1">
      <alignment horizontal="center" vertical="center" wrapText="1"/>
      <protection locked="0"/>
    </xf>
    <xf numFmtId="169" fontId="161" fillId="0" borderId="29" xfId="40" applyNumberFormat="1" applyFont="1" applyFill="1" applyBorder="1" applyAlignment="1" applyProtection="1">
      <alignment horizontal="center" vertical="center" wrapText="1"/>
      <protection locked="0"/>
    </xf>
    <xf numFmtId="1" fontId="185" fillId="0" borderId="29" xfId="40" applyNumberFormat="1" applyFont="1" applyFill="1" applyBorder="1" applyAlignment="1" applyProtection="1">
      <alignment horizontal="center" vertical="center" wrapText="1"/>
      <protection locked="0"/>
    </xf>
    <xf numFmtId="0" fontId="190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91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30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58" xfId="40" applyNumberFormat="1" applyFont="1" applyFill="1" applyBorder="1" applyAlignment="1" applyProtection="1">
      <alignment horizontal="center" vertical="center" wrapText="1"/>
      <protection locked="0"/>
    </xf>
    <xf numFmtId="0" fontId="217" fillId="29" borderId="133" xfId="40" applyFont="1" applyFill="1" applyBorder="1" applyAlignment="1" applyProtection="1">
      <alignment horizontal="right" vertical="center"/>
      <protection locked="0"/>
    </xf>
    <xf numFmtId="168" fontId="114" fillId="0" borderId="14" xfId="40" applyNumberFormat="1" applyFont="1" applyFill="1" applyBorder="1" applyAlignment="1" applyProtection="1">
      <alignment horizontal="right" vertical="center" wrapText="1"/>
      <protection locked="0"/>
    </xf>
    <xf numFmtId="0" fontId="215" fillId="0" borderId="118" xfId="40" applyNumberFormat="1" applyFont="1" applyFill="1" applyBorder="1" applyAlignment="1" applyProtection="1">
      <alignment horizontal="left" vertical="center"/>
      <protection locked="0"/>
    </xf>
    <xf numFmtId="0" fontId="277" fillId="0" borderId="118" xfId="40" applyNumberFormat="1" applyFont="1" applyFill="1" applyBorder="1" applyAlignment="1" applyProtection="1">
      <alignment horizontal="right" vertical="center"/>
      <protection locked="0"/>
    </xf>
    <xf numFmtId="0" fontId="278" fillId="0" borderId="118" xfId="40" applyNumberFormat="1" applyFont="1" applyFill="1" applyBorder="1" applyAlignment="1" applyProtection="1">
      <alignment horizontal="right" vertical="center"/>
      <protection locked="0"/>
    </xf>
    <xf numFmtId="172" fontId="132" fillId="31" borderId="110" xfId="40" applyNumberFormat="1" applyFont="1" applyFill="1" applyBorder="1" applyAlignment="1" applyProtection="1">
      <alignment horizontal="center" vertical="center" wrapText="1"/>
      <protection locked="0"/>
    </xf>
    <xf numFmtId="169" fontId="279" fillId="24" borderId="23" xfId="40" applyNumberFormat="1" applyFont="1" applyFill="1" applyBorder="1" applyAlignment="1" applyProtection="1">
      <alignment horizontal="center" vertical="center" wrapText="1"/>
      <protection locked="0"/>
    </xf>
    <xf numFmtId="0" fontId="256" fillId="0" borderId="23" xfId="40" applyFont="1" applyFill="1" applyBorder="1" applyAlignment="1" applyProtection="1">
      <alignment horizontal="left" vertical="center" wrapText="1"/>
    </xf>
    <xf numFmtId="0" fontId="256" fillId="0" borderId="38" xfId="40" applyFont="1" applyFill="1" applyBorder="1" applyAlignment="1" applyProtection="1">
      <alignment horizontal="left" vertical="center" wrapText="1"/>
    </xf>
    <xf numFmtId="169" fontId="185" fillId="24" borderId="23" xfId="40" applyNumberFormat="1" applyFont="1" applyFill="1" applyBorder="1" applyAlignment="1" applyProtection="1">
      <alignment horizontal="center" vertical="center" wrapText="1"/>
      <protection locked="0"/>
    </xf>
    <xf numFmtId="0" fontId="181" fillId="23" borderId="82" xfId="40" applyNumberFormat="1" applyFont="1" applyFill="1" applyBorder="1" applyAlignment="1" applyProtection="1">
      <alignment horizontal="center" vertical="center"/>
    </xf>
    <xf numFmtId="0" fontId="101" fillId="44" borderId="0" xfId="31" applyFont="1" applyFill="1" applyBorder="1" applyAlignment="1" applyProtection="1">
      <alignment horizontal="left" vertical="center"/>
    </xf>
    <xf numFmtId="0" fontId="25" fillId="29" borderId="36" xfId="40" applyNumberFormat="1" applyFont="1" applyFill="1" applyBorder="1" applyAlignment="1" applyProtection="1">
      <alignment horizontal="center" vertical="center"/>
      <protection locked="0"/>
    </xf>
    <xf numFmtId="0" fontId="25" fillId="29" borderId="0" xfId="40" applyNumberFormat="1" applyFont="1" applyFill="1" applyBorder="1" applyAlignment="1" applyProtection="1">
      <alignment horizontal="center" vertical="center"/>
      <protection locked="0"/>
    </xf>
    <xf numFmtId="0" fontId="25" fillId="29" borderId="62" xfId="40" applyNumberFormat="1" applyFont="1" applyFill="1" applyBorder="1" applyAlignment="1" applyProtection="1">
      <alignment horizontal="center" vertical="center"/>
      <protection locked="0"/>
    </xf>
    <xf numFmtId="2" fontId="24" fillId="29" borderId="141" xfId="40" applyNumberFormat="1" applyFont="1" applyFill="1" applyBorder="1" applyAlignment="1" applyProtection="1">
      <alignment horizontal="center" vertical="center" wrapText="1"/>
      <protection locked="0"/>
    </xf>
    <xf numFmtId="2" fontId="24" fillId="29" borderId="116" xfId="40" applyNumberFormat="1" applyFont="1" applyFill="1" applyBorder="1" applyAlignment="1" applyProtection="1">
      <alignment horizontal="center" vertical="center" wrapText="1"/>
      <protection locked="0"/>
    </xf>
    <xf numFmtId="166" fontId="36" fillId="29" borderId="141" xfId="39" applyNumberFormat="1" applyFont="1" applyFill="1" applyBorder="1" applyAlignment="1" applyProtection="1">
      <alignment horizontal="center" vertical="center" wrapText="1"/>
      <protection locked="0"/>
    </xf>
    <xf numFmtId="166" fontId="36" fillId="29" borderId="16" xfId="39" applyNumberFormat="1" applyFont="1" applyFill="1" applyBorder="1" applyAlignment="1" applyProtection="1">
      <alignment horizontal="center" vertical="center" wrapText="1"/>
      <protection locked="0"/>
    </xf>
    <xf numFmtId="0" fontId="29" fillId="24" borderId="126" xfId="40" applyNumberFormat="1" applyFont="1" applyFill="1" applyBorder="1" applyAlignment="1" applyProtection="1">
      <alignment horizontal="center" vertical="center" wrapText="1"/>
      <protection locked="0"/>
    </xf>
    <xf numFmtId="0" fontId="29" fillId="24" borderId="145" xfId="40" applyNumberFormat="1" applyFont="1" applyFill="1" applyBorder="1" applyAlignment="1" applyProtection="1">
      <alignment horizontal="center" vertical="center" wrapText="1"/>
      <protection locked="0"/>
    </xf>
    <xf numFmtId="0" fontId="25" fillId="24" borderId="126" xfId="40" applyNumberFormat="1" applyFont="1" applyFill="1" applyBorder="1" applyAlignment="1" applyProtection="1">
      <alignment horizontal="center" vertical="center" wrapText="1"/>
      <protection locked="0"/>
    </xf>
    <xf numFmtId="0" fontId="25" fillId="24" borderId="80" xfId="40" applyNumberFormat="1" applyFont="1" applyFill="1" applyBorder="1" applyAlignment="1" applyProtection="1">
      <alignment horizontal="center" vertical="center" wrapText="1"/>
      <protection locked="0"/>
    </xf>
    <xf numFmtId="1" fontId="91" fillId="24" borderId="12" xfId="40" applyNumberFormat="1" applyFont="1" applyFill="1" applyBorder="1" applyAlignment="1" applyProtection="1">
      <alignment horizontal="center" vertical="center"/>
    </xf>
    <xf numFmtId="1" fontId="92" fillId="24" borderId="12" xfId="40" applyNumberFormat="1" applyFont="1" applyFill="1" applyBorder="1" applyAlignment="1" applyProtection="1">
      <alignment horizontal="center" vertical="center"/>
    </xf>
    <xf numFmtId="1" fontId="92" fillId="24" borderId="146" xfId="40" applyNumberFormat="1" applyFont="1" applyFill="1" applyBorder="1" applyAlignment="1" applyProtection="1">
      <alignment horizontal="center" vertical="center"/>
    </xf>
    <xf numFmtId="0" fontId="24" fillId="23" borderId="144" xfId="40" applyFont="1" applyFill="1" applyBorder="1" applyAlignment="1">
      <alignment horizontal="center" vertical="center" wrapText="1"/>
    </xf>
    <xf numFmtId="0" fontId="24" fillId="23" borderId="110" xfId="40" applyFont="1" applyFill="1" applyBorder="1" applyAlignment="1">
      <alignment horizontal="center" vertical="center" wrapText="1"/>
    </xf>
    <xf numFmtId="0" fontId="62" fillId="0" borderId="82" xfId="40" applyFont="1" applyFill="1" applyBorder="1" applyAlignment="1">
      <alignment horizontal="center" vertical="center" wrapText="1"/>
    </xf>
    <xf numFmtId="0" fontId="62" fillId="0" borderId="0" xfId="40" applyFont="1" applyFill="1" applyBorder="1" applyAlignment="1">
      <alignment horizontal="center" vertical="center" wrapText="1"/>
    </xf>
    <xf numFmtId="0" fontId="62" fillId="0" borderId="42" xfId="40" applyFont="1" applyFill="1" applyBorder="1" applyAlignment="1">
      <alignment horizontal="center" vertical="center" wrapText="1"/>
    </xf>
    <xf numFmtId="0" fontId="62" fillId="0" borderId="23" xfId="40" applyFont="1" applyFill="1" applyBorder="1" applyAlignment="1">
      <alignment horizontal="center" vertical="center" wrapText="1"/>
    </xf>
    <xf numFmtId="166" fontId="36" fillId="29" borderId="30" xfId="39" applyNumberFormat="1" applyFont="1" applyFill="1" applyBorder="1" applyAlignment="1" applyProtection="1">
      <alignment horizontal="center" vertical="center" wrapText="1"/>
      <protection locked="0"/>
    </xf>
    <xf numFmtId="2" fontId="36" fillId="29" borderId="97" xfId="40" applyNumberFormat="1" applyFont="1" applyFill="1" applyBorder="1" applyAlignment="1">
      <alignment horizontal="center" vertical="center" wrapText="1"/>
    </xf>
    <xf numFmtId="2" fontId="36" fillId="29" borderId="24" xfId="40" applyNumberFormat="1" applyFont="1" applyFill="1" applyBorder="1" applyAlignment="1">
      <alignment horizontal="center" vertical="center" wrapText="1"/>
    </xf>
    <xf numFmtId="0" fontId="35" fillId="26" borderId="39" xfId="40" applyFont="1" applyFill="1" applyBorder="1" applyAlignment="1">
      <alignment horizontal="center" vertical="center" wrapText="1"/>
    </xf>
    <xf numFmtId="0" fontId="35" fillId="26" borderId="13" xfId="40" applyFont="1" applyFill="1" applyBorder="1" applyAlignment="1">
      <alignment horizontal="center" vertical="center" wrapText="1"/>
    </xf>
    <xf numFmtId="0" fontId="24" fillId="29" borderId="141" xfId="40" applyFont="1" applyFill="1" applyBorder="1" applyAlignment="1" applyProtection="1">
      <alignment horizontal="center" vertical="center" wrapText="1"/>
    </xf>
    <xf numFmtId="0" fontId="24" fillId="29" borderId="116" xfId="40" applyFont="1" applyFill="1" applyBorder="1" applyAlignment="1" applyProtection="1">
      <alignment horizontal="center" vertical="center" wrapText="1"/>
    </xf>
    <xf numFmtId="0" fontId="24" fillId="29" borderId="141" xfId="40" applyFont="1" applyFill="1" applyBorder="1" applyAlignment="1" applyProtection="1">
      <alignment horizontal="center" vertical="center" wrapText="1"/>
      <protection locked="0"/>
    </xf>
    <xf numFmtId="0" fontId="24" fillId="29" borderId="116" xfId="40" applyFont="1" applyFill="1" applyBorder="1" applyAlignment="1" applyProtection="1">
      <alignment horizontal="center" vertical="center" wrapText="1"/>
      <protection locked="0"/>
    </xf>
    <xf numFmtId="0" fontId="25" fillId="0" borderId="36" xfId="40" applyFont="1" applyFill="1" applyBorder="1" applyAlignment="1">
      <alignment horizontal="center" vertical="center" wrapText="1"/>
    </xf>
    <xf numFmtId="0" fontId="25" fillId="0" borderId="0" xfId="40" applyFont="1" applyFill="1" applyBorder="1" applyAlignment="1">
      <alignment horizontal="center" vertical="center" wrapText="1"/>
    </xf>
    <xf numFmtId="0" fontId="25" fillId="0" borderId="62" xfId="40" applyFont="1" applyFill="1" applyBorder="1" applyAlignment="1">
      <alignment horizontal="center" vertical="center" wrapText="1"/>
    </xf>
    <xf numFmtId="2" fontId="36" fillId="29" borderId="80" xfId="40" applyNumberFormat="1" applyFont="1" applyFill="1" applyBorder="1" applyAlignment="1">
      <alignment horizontal="center" vertical="center" wrapText="1"/>
    </xf>
    <xf numFmtId="2" fontId="36" fillId="29" borderId="41" xfId="40" applyNumberFormat="1" applyFont="1" applyFill="1" applyBorder="1" applyAlignment="1">
      <alignment horizontal="center" vertical="center" wrapText="1"/>
    </xf>
    <xf numFmtId="0" fontId="74" fillId="29" borderId="29" xfId="40" applyFont="1" applyFill="1" applyBorder="1" applyAlignment="1" applyProtection="1">
      <alignment horizontal="center" vertical="center" wrapText="1"/>
    </xf>
    <xf numFmtId="0" fontId="74" fillId="29" borderId="0" xfId="40" applyFont="1" applyFill="1" applyBorder="1" applyAlignment="1" applyProtection="1">
      <alignment horizontal="center" vertical="center" wrapText="1"/>
    </xf>
    <xf numFmtId="0" fontId="24" fillId="23" borderId="142" xfId="40" applyFont="1" applyFill="1" applyBorder="1" applyAlignment="1">
      <alignment horizontal="center" vertical="center" wrapText="1"/>
    </xf>
    <xf numFmtId="0" fontId="24" fillId="23" borderId="143" xfId="40" applyFont="1" applyFill="1" applyBorder="1" applyAlignment="1">
      <alignment horizontal="center" vertical="center" wrapText="1"/>
    </xf>
    <xf numFmtId="1" fontId="61" fillId="37" borderId="36" xfId="43" applyNumberFormat="1" applyFont="1" applyFill="1" applyBorder="1" applyAlignment="1">
      <alignment horizontal="center" vertical="center"/>
    </xf>
    <xf numFmtId="1" fontId="61" fillId="37" borderId="0" xfId="43" applyNumberFormat="1" applyFont="1" applyFill="1" applyBorder="1" applyAlignment="1">
      <alignment horizontal="center" vertical="center"/>
    </xf>
    <xf numFmtId="0" fontId="26" fillId="0" borderId="82" xfId="40" applyFont="1" applyFill="1" applyBorder="1" applyAlignment="1">
      <alignment horizontal="center" vertical="center"/>
    </xf>
    <xf numFmtId="0" fontId="26" fillId="0" borderId="0" xfId="40" applyFont="1" applyFill="1" applyBorder="1" applyAlignment="1">
      <alignment horizontal="center" vertical="center"/>
    </xf>
    <xf numFmtId="0" fontId="73" fillId="24" borderId="57" xfId="38" applyFont="1" applyFill="1" applyBorder="1" applyAlignment="1">
      <alignment horizontal="center" vertical="center" textRotation="90" wrapText="1"/>
    </xf>
    <xf numFmtId="0" fontId="73" fillId="24" borderId="82" xfId="38" applyFont="1" applyFill="1" applyBorder="1" applyAlignment="1">
      <alignment horizontal="center" vertical="center" textRotation="90" wrapText="1"/>
    </xf>
    <xf numFmtId="2" fontId="136" fillId="29" borderId="147" xfId="40" applyNumberFormat="1" applyFont="1" applyFill="1" applyBorder="1" applyAlignment="1">
      <alignment horizontal="center" vertical="center" wrapText="1"/>
    </xf>
    <xf numFmtId="2" fontId="136" fillId="29" borderId="38" xfId="40" applyNumberFormat="1" applyFont="1" applyFill="1" applyBorder="1" applyAlignment="1">
      <alignment horizontal="center" vertical="center" wrapText="1"/>
    </xf>
    <xf numFmtId="0" fontId="115" fillId="0" borderId="82" xfId="40" applyFont="1" applyFill="1" applyBorder="1" applyAlignment="1">
      <alignment horizontal="center" vertical="center"/>
    </xf>
    <xf numFmtId="0" fontId="115" fillId="0" borderId="0" xfId="40" applyFont="1" applyFill="1" applyBorder="1" applyAlignment="1">
      <alignment horizontal="center" vertical="center"/>
    </xf>
    <xf numFmtId="2" fontId="105" fillId="29" borderId="141" xfId="40" applyNumberFormat="1" applyFont="1" applyFill="1" applyBorder="1" applyAlignment="1" applyProtection="1">
      <alignment horizontal="center" vertical="center" wrapText="1"/>
      <protection locked="0"/>
    </xf>
    <xf numFmtId="2" fontId="105" fillId="29" borderId="116" xfId="40" applyNumberFormat="1" applyFont="1" applyFill="1" applyBorder="1" applyAlignment="1" applyProtection="1">
      <alignment horizontal="center" vertical="center" wrapText="1"/>
      <protection locked="0"/>
    </xf>
    <xf numFmtId="2" fontId="133" fillId="29" borderId="141" xfId="40" applyNumberFormat="1" applyFont="1" applyFill="1" applyBorder="1" applyAlignment="1" applyProtection="1">
      <alignment horizontal="center" vertical="center" wrapText="1"/>
      <protection locked="0"/>
    </xf>
    <xf numFmtId="2" fontId="133" fillId="29" borderId="116" xfId="40" applyNumberFormat="1" applyFont="1" applyFill="1" applyBorder="1" applyAlignment="1" applyProtection="1">
      <alignment horizontal="center" vertical="center" wrapText="1"/>
      <protection locked="0"/>
    </xf>
    <xf numFmtId="0" fontId="106" fillId="29" borderId="141" xfId="40" applyFont="1" applyFill="1" applyBorder="1" applyAlignment="1" applyProtection="1">
      <alignment horizontal="center" vertical="center" wrapText="1"/>
    </xf>
    <xf numFmtId="0" fontId="106" fillId="29" borderId="116" xfId="40" applyFont="1" applyFill="1" applyBorder="1" applyAlignment="1" applyProtection="1">
      <alignment horizontal="center" vertical="center" wrapText="1"/>
    </xf>
    <xf numFmtId="0" fontId="103" fillId="29" borderId="141" xfId="40" applyFont="1" applyFill="1" applyBorder="1" applyAlignment="1" applyProtection="1">
      <alignment horizontal="center" vertical="center" wrapText="1"/>
      <protection locked="0"/>
    </xf>
    <xf numFmtId="0" fontId="103" fillId="29" borderId="116" xfId="40" applyFont="1" applyFill="1" applyBorder="1" applyAlignment="1" applyProtection="1">
      <alignment horizontal="center" vertical="center" wrapText="1"/>
      <protection locked="0"/>
    </xf>
    <xf numFmtId="0" fontId="131" fillId="24" borderId="57" xfId="38" applyFont="1" applyFill="1" applyBorder="1" applyAlignment="1">
      <alignment horizontal="center" vertical="center" textRotation="90" wrapText="1"/>
    </xf>
    <xf numFmtId="0" fontId="131" fillId="24" borderId="82" xfId="38" applyFont="1" applyFill="1" applyBorder="1" applyAlignment="1">
      <alignment horizontal="center" vertical="center" textRotation="90" wrapText="1"/>
    </xf>
    <xf numFmtId="0" fontId="106" fillId="23" borderId="142" xfId="40" applyFont="1" applyFill="1" applyBorder="1" applyAlignment="1">
      <alignment horizontal="center" vertical="center" wrapText="1"/>
    </xf>
    <xf numFmtId="0" fontId="106" fillId="23" borderId="143" xfId="40" applyFont="1" applyFill="1" applyBorder="1" applyAlignment="1">
      <alignment horizontal="center" vertical="center" wrapText="1"/>
    </xf>
    <xf numFmtId="166" fontId="135" fillId="29" borderId="141" xfId="39" applyNumberFormat="1" applyFont="1" applyFill="1" applyBorder="1" applyAlignment="1" applyProtection="1">
      <alignment horizontal="center" vertical="center" wrapText="1"/>
      <protection locked="0"/>
    </xf>
    <xf numFmtId="166" fontId="135" fillId="29" borderId="16" xfId="39" applyNumberFormat="1" applyFont="1" applyFill="1" applyBorder="1" applyAlignment="1" applyProtection="1">
      <alignment horizontal="center" vertical="center" wrapText="1"/>
      <protection locked="0"/>
    </xf>
    <xf numFmtId="0" fontId="116" fillId="0" borderId="36" xfId="40" applyFont="1" applyFill="1" applyBorder="1" applyAlignment="1">
      <alignment horizontal="center" vertical="center" wrapText="1"/>
    </xf>
    <xf numFmtId="0" fontId="116" fillId="0" borderId="0" xfId="40" applyFont="1" applyFill="1" applyBorder="1" applyAlignment="1">
      <alignment horizontal="center" vertical="center" wrapText="1"/>
    </xf>
    <xf numFmtId="0" fontId="116" fillId="0" borderId="54" xfId="40" applyFont="1" applyFill="1" applyBorder="1" applyAlignment="1">
      <alignment horizontal="center" vertical="center" wrapText="1"/>
    </xf>
    <xf numFmtId="1" fontId="121" fillId="37" borderId="36" xfId="43" applyNumberFormat="1" applyFont="1" applyFill="1" applyBorder="1" applyAlignment="1">
      <alignment horizontal="center" vertical="center"/>
    </xf>
    <xf numFmtId="1" fontId="121" fillId="37" borderId="0" xfId="43" applyNumberFormat="1" applyFont="1" applyFill="1" applyBorder="1" applyAlignment="1">
      <alignment horizontal="center" vertical="center"/>
    </xf>
    <xf numFmtId="0" fontId="106" fillId="29" borderId="101" xfId="0" applyFont="1" applyFill="1" applyBorder="1" applyAlignment="1">
      <alignment horizontal="center" vertical="center" wrapText="1"/>
    </xf>
    <xf numFmtId="0" fontId="106" fillId="29" borderId="29" xfId="0" applyFont="1" applyFill="1" applyBorder="1" applyAlignment="1">
      <alignment horizontal="center" vertical="center" wrapText="1"/>
    </xf>
    <xf numFmtId="0" fontId="106" fillId="29" borderId="52" xfId="0" applyFont="1" applyFill="1" applyBorder="1" applyAlignment="1">
      <alignment horizontal="center" vertical="center" wrapText="1"/>
    </xf>
    <xf numFmtId="0" fontId="106" fillId="29" borderId="84" xfId="0" applyFont="1" applyFill="1" applyBorder="1" applyAlignment="1">
      <alignment horizontal="center" vertical="center" wrapText="1"/>
    </xf>
    <xf numFmtId="0" fontId="106" fillId="29" borderId="23" xfId="0" applyFont="1" applyFill="1" applyBorder="1" applyAlignment="1">
      <alignment horizontal="center" vertical="center" wrapText="1"/>
    </xf>
    <xf numFmtId="0" fontId="106" fillId="29" borderId="38" xfId="0" applyFont="1" applyFill="1" applyBorder="1" applyAlignment="1">
      <alignment horizontal="center" vertical="center" wrapText="1"/>
    </xf>
    <xf numFmtId="0" fontId="105" fillId="27" borderId="39" xfId="38" applyFont="1" applyFill="1" applyBorder="1" applyAlignment="1">
      <alignment horizontal="center" vertical="center" textRotation="90" wrapText="1"/>
    </xf>
    <xf numFmtId="0" fontId="105" fillId="27" borderId="13" xfId="38" applyFont="1" applyFill="1" applyBorder="1" applyAlignment="1">
      <alignment horizontal="center" vertical="center" textRotation="90" wrapText="1"/>
    </xf>
    <xf numFmtId="0" fontId="196" fillId="24" borderId="39" xfId="38" applyFont="1" applyFill="1" applyBorder="1" applyAlignment="1">
      <alignment horizontal="center" vertical="center" textRotation="90" wrapText="1"/>
    </xf>
    <xf numFmtId="0" fontId="107" fillId="0" borderId="12" xfId="40" applyFont="1" applyFill="1" applyBorder="1" applyAlignment="1">
      <alignment horizontal="center" vertical="center" wrapText="1"/>
    </xf>
    <xf numFmtId="0" fontId="107" fillId="0" borderId="16" xfId="40" applyFont="1" applyFill="1" applyBorder="1" applyAlignment="1">
      <alignment horizontal="center" vertical="center" wrapText="1"/>
    </xf>
    <xf numFmtId="0" fontId="115" fillId="0" borderId="23" xfId="40" applyFont="1" applyFill="1" applyBorder="1" applyAlignment="1">
      <alignment horizontal="center" vertical="center"/>
    </xf>
    <xf numFmtId="0" fontId="157" fillId="0" borderId="0" xfId="40" applyFont="1" applyFill="1" applyBorder="1" applyAlignment="1">
      <alignment horizontal="center" vertical="center" wrapText="1"/>
    </xf>
    <xf numFmtId="0" fontId="157" fillId="0" borderId="54" xfId="40" applyFont="1" applyFill="1" applyBorder="1" applyAlignment="1">
      <alignment horizontal="center" vertical="center" wrapText="1"/>
    </xf>
    <xf numFmtId="0" fontId="157" fillId="0" borderId="23" xfId="40" applyFont="1" applyFill="1" applyBorder="1" applyAlignment="1">
      <alignment horizontal="center" vertical="center" wrapText="1"/>
    </xf>
    <xf numFmtId="0" fontId="157" fillId="0" borderId="38" xfId="40" applyFont="1" applyFill="1" applyBorder="1" applyAlignment="1">
      <alignment horizontal="center" vertical="center" wrapText="1"/>
    </xf>
    <xf numFmtId="0" fontId="106" fillId="29" borderId="97" xfId="0" applyFont="1" applyFill="1" applyBorder="1" applyAlignment="1">
      <alignment horizontal="center" vertical="center" wrapText="1"/>
    </xf>
    <xf numFmtId="0" fontId="106" fillId="29" borderId="24" xfId="0" applyFont="1" applyFill="1" applyBorder="1" applyAlignment="1">
      <alignment horizontal="center" vertical="center" wrapText="1"/>
    </xf>
    <xf numFmtId="0" fontId="106" fillId="23" borderId="12" xfId="40" applyFont="1" applyFill="1" applyBorder="1" applyAlignment="1">
      <alignment horizontal="center" vertical="center" wrapText="1"/>
    </xf>
    <xf numFmtId="0" fontId="106" fillId="23" borderId="16" xfId="40" applyFont="1" applyFill="1" applyBorder="1" applyAlignment="1">
      <alignment horizontal="center" vertical="center" wrapText="1"/>
    </xf>
    <xf numFmtId="166" fontId="135" fillId="29" borderId="12" xfId="39" applyNumberFormat="1" applyFont="1" applyFill="1" applyBorder="1" applyAlignment="1" applyProtection="1">
      <alignment horizontal="center" vertical="center" wrapText="1"/>
      <protection locked="0"/>
    </xf>
    <xf numFmtId="2" fontId="136" fillId="29" borderId="54" xfId="40" applyNumberFormat="1" applyFont="1" applyFill="1" applyBorder="1" applyAlignment="1">
      <alignment horizontal="center" vertical="center" wrapText="1"/>
    </xf>
    <xf numFmtId="0" fontId="155" fillId="29" borderId="148" xfId="0" applyFont="1" applyFill="1" applyBorder="1" applyAlignment="1" applyProtection="1">
      <alignment horizontal="center" wrapText="1"/>
    </xf>
    <xf numFmtId="0" fontId="155" fillId="29" borderId="149" xfId="0" applyFont="1" applyFill="1" applyBorder="1" applyAlignment="1" applyProtection="1">
      <alignment horizontal="center" wrapText="1"/>
    </xf>
    <xf numFmtId="0" fontId="155" fillId="27" borderId="150" xfId="0" applyFont="1" applyFill="1" applyBorder="1" applyAlignment="1" applyProtection="1">
      <alignment horizontal="center"/>
    </xf>
    <xf numFmtId="0" fontId="155" fillId="27" borderId="151" xfId="0" applyFont="1" applyFill="1" applyBorder="1" applyAlignment="1" applyProtection="1">
      <alignment horizontal="center"/>
    </xf>
    <xf numFmtId="14" fontId="105" fillId="38" borderId="26" xfId="0" applyNumberFormat="1" applyFont="1" applyFill="1" applyBorder="1" applyAlignment="1" applyProtection="1">
      <alignment horizontal="left"/>
    </xf>
    <xf numFmtId="14" fontId="105" fillId="38" borderId="81" xfId="0" applyNumberFormat="1" applyFont="1" applyFill="1" applyBorder="1" applyAlignment="1" applyProtection="1">
      <alignment horizontal="left"/>
    </xf>
    <xf numFmtId="0" fontId="203" fillId="0" borderId="82" xfId="40" applyFont="1" applyFill="1" applyBorder="1" applyAlignment="1">
      <alignment horizontal="center" vertical="center"/>
    </xf>
    <xf numFmtId="0" fontId="203" fillId="0" borderId="0" xfId="40" applyFont="1" applyFill="1" applyBorder="1" applyAlignment="1">
      <alignment horizontal="center" vertical="center"/>
    </xf>
    <xf numFmtId="2" fontId="206" fillId="40" borderId="155" xfId="40" applyNumberFormat="1" applyFont="1" applyFill="1" applyBorder="1" applyAlignment="1" applyProtection="1">
      <alignment horizontal="center" vertical="center" wrapText="1"/>
      <protection locked="0"/>
    </xf>
    <xf numFmtId="2" fontId="206" fillId="40" borderId="156" xfId="40" applyNumberFormat="1" applyFont="1" applyFill="1" applyBorder="1" applyAlignment="1" applyProtection="1">
      <alignment horizontal="center" vertical="center" wrapText="1"/>
      <protection locked="0"/>
    </xf>
    <xf numFmtId="0" fontId="219" fillId="29" borderId="0" xfId="40" applyNumberFormat="1" applyFont="1" applyFill="1" applyBorder="1" applyAlignment="1" applyProtection="1">
      <alignment horizontal="center" vertical="center"/>
    </xf>
    <xf numFmtId="0" fontId="215" fillId="29" borderId="0" xfId="40" applyNumberFormat="1" applyFont="1" applyFill="1" applyBorder="1" applyAlignment="1">
      <alignment horizontal="center" vertical="center"/>
    </xf>
    <xf numFmtId="0" fontId="219" fillId="29" borderId="31" xfId="40" applyNumberFormat="1" applyFont="1" applyFill="1" applyBorder="1" applyAlignment="1" applyProtection="1">
      <alignment horizontal="center" vertical="center"/>
    </xf>
    <xf numFmtId="1" fontId="273" fillId="0" borderId="157" xfId="40" applyNumberFormat="1" applyFont="1" applyFill="1" applyBorder="1" applyAlignment="1" applyProtection="1">
      <alignment horizontal="center" vertical="center"/>
    </xf>
    <xf numFmtId="0" fontId="273" fillId="0" borderId="118" xfId="40" applyNumberFormat="1" applyFont="1" applyFill="1" applyBorder="1" applyAlignment="1" applyProtection="1">
      <alignment horizontal="center" vertical="center"/>
    </xf>
    <xf numFmtId="1" fontId="269" fillId="0" borderId="132" xfId="40" applyNumberFormat="1" applyFont="1" applyFill="1" applyBorder="1" applyAlignment="1" applyProtection="1">
      <alignment horizontal="center" vertical="center" wrapText="1"/>
    </xf>
    <xf numFmtId="1" fontId="269" fillId="0" borderId="133" xfId="40" applyNumberFormat="1" applyFont="1" applyFill="1" applyBorder="1" applyAlignment="1" applyProtection="1">
      <alignment horizontal="center" vertical="center" wrapText="1"/>
    </xf>
    <xf numFmtId="49" fontId="208" fillId="25" borderId="82" xfId="40" applyNumberFormat="1" applyFont="1" applyFill="1" applyBorder="1" applyAlignment="1" applyProtection="1">
      <alignment horizontal="center" vertical="center" wrapText="1"/>
    </xf>
    <xf numFmtId="49" fontId="208" fillId="25" borderId="0" xfId="40" applyNumberFormat="1" applyFont="1" applyFill="1" applyBorder="1" applyAlignment="1" applyProtection="1">
      <alignment horizontal="center" vertical="center" wrapText="1"/>
    </xf>
    <xf numFmtId="171" fontId="206" fillId="29" borderId="31" xfId="39" applyNumberFormat="1" applyFont="1" applyFill="1" applyBorder="1" applyAlignment="1">
      <alignment horizontal="center" vertical="center"/>
    </xf>
    <xf numFmtId="0" fontId="210" fillId="0" borderId="158" xfId="40" applyNumberFormat="1" applyFont="1" applyFill="1" applyBorder="1" applyAlignment="1" applyProtection="1">
      <alignment horizontal="center" vertical="center" wrapText="1"/>
    </xf>
    <xf numFmtId="0" fontId="210" fillId="0" borderId="159" xfId="40" applyNumberFormat="1" applyFont="1" applyFill="1" applyBorder="1" applyAlignment="1" applyProtection="1">
      <alignment horizontal="center" vertical="center" wrapText="1"/>
    </xf>
    <xf numFmtId="0" fontId="210" fillId="0" borderId="160" xfId="40" applyNumberFormat="1" applyFont="1" applyFill="1" applyBorder="1" applyAlignment="1" applyProtection="1">
      <alignment horizontal="center" vertical="center" wrapText="1"/>
    </xf>
    <xf numFmtId="2" fontId="140" fillId="40" borderId="155" xfId="40" applyNumberFormat="1" applyFont="1" applyFill="1" applyBorder="1" applyAlignment="1" applyProtection="1">
      <alignment horizontal="center" vertical="center" wrapText="1"/>
      <protection locked="0"/>
    </xf>
    <xf numFmtId="2" fontId="140" fillId="40" borderId="156" xfId="40" applyNumberFormat="1" applyFont="1" applyFill="1" applyBorder="1" applyAlignment="1" applyProtection="1">
      <alignment horizontal="center" vertical="center" wrapText="1"/>
      <protection locked="0"/>
    </xf>
    <xf numFmtId="1" fontId="269" fillId="0" borderId="88" xfId="40" applyNumberFormat="1" applyFont="1" applyFill="1" applyBorder="1" applyAlignment="1" applyProtection="1">
      <alignment horizontal="center" vertical="center" wrapText="1"/>
    </xf>
    <xf numFmtId="1" fontId="269" fillId="0" borderId="31" xfId="40" applyNumberFormat="1" applyFont="1" applyFill="1" applyBorder="1" applyAlignment="1" applyProtection="1">
      <alignment horizontal="center" vertical="center" wrapText="1"/>
    </xf>
    <xf numFmtId="1" fontId="270" fillId="0" borderId="157" xfId="40" applyNumberFormat="1" applyFont="1" applyFill="1" applyBorder="1" applyAlignment="1" applyProtection="1">
      <alignment horizontal="center" vertical="center"/>
    </xf>
    <xf numFmtId="0" fontId="270" fillId="0" borderId="118" xfId="40" applyNumberFormat="1" applyFont="1" applyFill="1" applyBorder="1" applyAlignment="1" applyProtection="1">
      <alignment horizontal="center" vertical="center"/>
    </xf>
    <xf numFmtId="0" fontId="140" fillId="0" borderId="161" xfId="40" applyFont="1" applyFill="1" applyBorder="1" applyAlignment="1" applyProtection="1">
      <alignment horizontal="center" vertical="center" textRotation="90" wrapText="1"/>
    </xf>
    <xf numFmtId="0" fontId="106" fillId="25" borderId="9" xfId="40" applyFont="1" applyFill="1" applyBorder="1" applyAlignment="1" applyProtection="1">
      <alignment horizontal="center" textRotation="90" wrapText="1"/>
    </xf>
    <xf numFmtId="0" fontId="106" fillId="25" borderId="10" xfId="40" applyFont="1" applyFill="1" applyBorder="1" applyAlignment="1" applyProtection="1">
      <alignment horizontal="center" textRotation="90" wrapText="1"/>
    </xf>
    <xf numFmtId="0" fontId="106" fillId="25" borderId="88" xfId="40" applyFont="1" applyFill="1" applyBorder="1" applyAlignment="1" applyProtection="1">
      <alignment horizontal="center" textRotation="90" wrapText="1"/>
    </xf>
    <xf numFmtId="0" fontId="106" fillId="25" borderId="31" xfId="40" applyFont="1" applyFill="1" applyBorder="1" applyAlignment="1" applyProtection="1">
      <alignment horizontal="center" textRotation="90" wrapText="1"/>
    </xf>
    <xf numFmtId="0" fontId="211" fillId="0" borderId="10" xfId="40" applyFont="1" applyFill="1" applyBorder="1" applyAlignment="1" applyProtection="1">
      <alignment horizontal="center" textRotation="90" wrapText="1"/>
    </xf>
    <xf numFmtId="0" fontId="211" fillId="0" borderId="31" xfId="40" applyFont="1" applyFill="1" applyBorder="1" applyAlignment="1" applyProtection="1">
      <alignment horizontal="center" textRotation="90" wrapText="1"/>
    </xf>
    <xf numFmtId="1" fontId="208" fillId="0" borderId="162" xfId="40" applyNumberFormat="1" applyFont="1" applyFill="1" applyBorder="1" applyAlignment="1" applyProtection="1">
      <alignment horizontal="center" vertical="center"/>
    </xf>
    <xf numFmtId="0" fontId="208" fillId="0" borderId="118" xfId="40" applyNumberFormat="1" applyFont="1" applyFill="1" applyBorder="1" applyAlignment="1" applyProtection="1">
      <alignment horizontal="center" vertical="center"/>
    </xf>
    <xf numFmtId="2" fontId="212" fillId="40" borderId="155" xfId="40" applyNumberFormat="1" applyFont="1" applyFill="1" applyBorder="1" applyAlignment="1" applyProtection="1">
      <alignment horizontal="center" vertical="center" wrapText="1"/>
      <protection locked="0"/>
    </xf>
    <xf numFmtId="2" fontId="212" fillId="40" borderId="156" xfId="40" applyNumberFormat="1" applyFont="1" applyFill="1" applyBorder="1" applyAlignment="1" applyProtection="1">
      <alignment horizontal="center" vertical="center" wrapText="1"/>
      <protection locked="0"/>
    </xf>
    <xf numFmtId="1" fontId="269" fillId="0" borderId="157" xfId="40" applyNumberFormat="1" applyFont="1" applyFill="1" applyBorder="1" applyAlignment="1" applyProtection="1">
      <alignment horizontal="center" vertical="center"/>
    </xf>
    <xf numFmtId="1" fontId="269" fillId="0" borderId="118" xfId="40" applyNumberFormat="1" applyFont="1" applyFill="1" applyBorder="1" applyAlignment="1" applyProtection="1">
      <alignment horizontal="center" vertical="center"/>
    </xf>
    <xf numFmtId="2" fontId="140" fillId="28" borderId="155" xfId="40" applyNumberFormat="1" applyFont="1" applyFill="1" applyBorder="1" applyAlignment="1" applyProtection="1">
      <alignment horizontal="center" vertical="center" wrapText="1"/>
      <protection locked="0"/>
    </xf>
    <xf numFmtId="2" fontId="140" fillId="28" borderId="156" xfId="40" applyNumberFormat="1" applyFont="1" applyFill="1" applyBorder="1" applyAlignment="1" applyProtection="1">
      <alignment horizontal="center" vertical="center" wrapText="1"/>
      <protection locked="0"/>
    </xf>
    <xf numFmtId="0" fontId="113" fillId="0" borderId="80" xfId="40" applyFont="1" applyFill="1" applyBorder="1" applyAlignment="1" applyProtection="1">
      <alignment horizontal="center" vertical="center" wrapText="1"/>
    </xf>
    <xf numFmtId="0" fontId="113" fillId="0" borderId="89" xfId="40" applyFont="1" applyFill="1" applyBorder="1" applyAlignment="1" applyProtection="1">
      <alignment horizontal="center" vertical="center" wrapText="1"/>
    </xf>
    <xf numFmtId="0" fontId="150" fillId="40" borderId="155" xfId="40" applyFont="1" applyFill="1" applyBorder="1" applyAlignment="1" applyProtection="1">
      <alignment horizontal="center" vertical="center" wrapText="1"/>
    </xf>
    <xf numFmtId="0" fontId="150" fillId="40" borderId="156" xfId="40" applyFont="1" applyFill="1" applyBorder="1" applyAlignment="1" applyProtection="1">
      <alignment horizontal="center" vertical="center" wrapText="1"/>
    </xf>
    <xf numFmtId="0" fontId="150" fillId="40" borderId="155" xfId="40" applyFont="1" applyFill="1" applyBorder="1" applyAlignment="1" applyProtection="1">
      <alignment horizontal="center" vertical="center" wrapText="1"/>
      <protection locked="0"/>
    </xf>
    <xf numFmtId="0" fontId="150" fillId="40" borderId="156" xfId="40" applyFont="1" applyFill="1" applyBorder="1" applyAlignment="1" applyProtection="1">
      <alignment horizontal="center" vertical="center" wrapText="1"/>
      <protection locked="0"/>
    </xf>
    <xf numFmtId="2" fontId="156" fillId="40" borderId="155" xfId="40" applyNumberFormat="1" applyFont="1" applyFill="1" applyBorder="1" applyAlignment="1" applyProtection="1">
      <alignment horizontal="center" vertical="center" wrapText="1"/>
      <protection locked="0"/>
    </xf>
    <xf numFmtId="2" fontId="156" fillId="40" borderId="156" xfId="40" applyNumberFormat="1" applyFont="1" applyFill="1" applyBorder="1" applyAlignment="1" applyProtection="1">
      <alignment horizontal="center" vertical="center" wrapText="1"/>
      <protection locked="0"/>
    </xf>
    <xf numFmtId="1" fontId="261" fillId="0" borderId="157" xfId="40" applyNumberFormat="1" applyFont="1" applyFill="1" applyBorder="1" applyAlignment="1" applyProtection="1">
      <alignment horizontal="center" vertical="center"/>
    </xf>
    <xf numFmtId="0" fontId="261" fillId="0" borderId="118" xfId="40" applyNumberFormat="1" applyFont="1" applyFill="1" applyBorder="1" applyAlignment="1" applyProtection="1">
      <alignment horizontal="center" vertical="center"/>
    </xf>
    <xf numFmtId="0" fontId="192" fillId="24" borderId="126" xfId="40" applyNumberFormat="1" applyFont="1" applyFill="1" applyBorder="1" applyAlignment="1" applyProtection="1">
      <alignment horizontal="center" vertical="center" wrapText="1"/>
      <protection locked="0"/>
    </xf>
    <xf numFmtId="0" fontId="192" fillId="24" borderId="145" xfId="40" applyNumberFormat="1" applyFont="1" applyFill="1" applyBorder="1" applyAlignment="1" applyProtection="1">
      <alignment horizontal="center" vertical="center" wrapText="1"/>
      <protection locked="0"/>
    </xf>
    <xf numFmtId="0" fontId="140" fillId="24" borderId="126" xfId="40" applyNumberFormat="1" applyFont="1" applyFill="1" applyBorder="1" applyAlignment="1" applyProtection="1">
      <alignment horizontal="center" vertical="center" wrapText="1"/>
      <protection locked="0"/>
    </xf>
    <xf numFmtId="0" fontId="140" fillId="24" borderId="80" xfId="40" applyNumberFormat="1" applyFont="1" applyFill="1" applyBorder="1" applyAlignment="1" applyProtection="1">
      <alignment horizontal="center" vertical="center" wrapText="1"/>
      <protection locked="0"/>
    </xf>
    <xf numFmtId="1" fontId="234" fillId="24" borderId="12" xfId="40" applyNumberFormat="1" applyFont="1" applyFill="1" applyBorder="1" applyAlignment="1" applyProtection="1">
      <alignment horizontal="center" vertical="center"/>
    </xf>
    <xf numFmtId="1" fontId="233" fillId="24" borderId="12" xfId="40" applyNumberFormat="1" applyFont="1" applyFill="1" applyBorder="1" applyAlignment="1" applyProtection="1">
      <alignment horizontal="center" vertical="center"/>
    </xf>
    <xf numFmtId="1" fontId="233" fillId="24" borderId="146" xfId="40" applyNumberFormat="1" applyFont="1" applyFill="1" applyBorder="1" applyAlignment="1" applyProtection="1">
      <alignment horizontal="center" vertical="center"/>
    </xf>
    <xf numFmtId="2" fontId="233" fillId="29" borderId="0" xfId="40" applyNumberFormat="1" applyFont="1" applyFill="1" applyBorder="1" applyAlignment="1" applyProtection="1">
      <alignment horizontal="right" vertical="center"/>
      <protection locked="0"/>
    </xf>
    <xf numFmtId="2" fontId="213" fillId="28" borderId="155" xfId="40" applyNumberFormat="1" applyFont="1" applyFill="1" applyBorder="1" applyAlignment="1" applyProtection="1">
      <alignment horizontal="center" vertical="center" wrapText="1"/>
      <protection locked="0"/>
    </xf>
    <xf numFmtId="2" fontId="213" fillId="28" borderId="156" xfId="40" applyNumberFormat="1" applyFont="1" applyFill="1" applyBorder="1" applyAlignment="1" applyProtection="1">
      <alignment horizontal="center" vertical="center" wrapText="1"/>
      <protection locked="0"/>
    </xf>
    <xf numFmtId="2" fontId="199" fillId="28" borderId="155" xfId="40" applyNumberFormat="1" applyFont="1" applyFill="1" applyBorder="1" applyAlignment="1" applyProtection="1">
      <alignment horizontal="center" vertical="center" wrapText="1"/>
      <protection locked="0"/>
    </xf>
    <xf numFmtId="2" fontId="199" fillId="28" borderId="156" xfId="40" applyNumberFormat="1" applyFont="1" applyFill="1" applyBorder="1" applyAlignment="1" applyProtection="1">
      <alignment horizontal="center" vertical="center" wrapText="1"/>
      <protection locked="0"/>
    </xf>
    <xf numFmtId="2" fontId="184" fillId="28" borderId="155" xfId="40" applyNumberFormat="1" applyFont="1" applyFill="1" applyBorder="1" applyAlignment="1" applyProtection="1">
      <alignment horizontal="center" vertical="center" wrapText="1"/>
      <protection locked="0"/>
    </xf>
    <xf numFmtId="2" fontId="184" fillId="28" borderId="156" xfId="40" applyNumberFormat="1" applyFont="1" applyFill="1" applyBorder="1" applyAlignment="1" applyProtection="1">
      <alignment horizontal="center" vertical="center" wrapText="1"/>
      <protection locked="0"/>
    </xf>
    <xf numFmtId="2" fontId="155" fillId="40" borderId="155" xfId="40" applyNumberFormat="1" applyFont="1" applyFill="1" applyBorder="1" applyAlignment="1" applyProtection="1">
      <alignment horizontal="center" vertical="center" wrapText="1"/>
      <protection locked="0"/>
    </xf>
    <xf numFmtId="2" fontId="155" fillId="40" borderId="156" xfId="40" applyNumberFormat="1" applyFont="1" applyFill="1" applyBorder="1" applyAlignment="1" applyProtection="1">
      <alignment horizontal="center" vertical="center" wrapText="1"/>
      <protection locked="0"/>
    </xf>
    <xf numFmtId="49" fontId="205" fillId="29" borderId="152" xfId="40" applyNumberFormat="1" applyFont="1" applyFill="1" applyBorder="1" applyAlignment="1" applyProtection="1">
      <alignment horizontal="center" vertical="center" wrapText="1"/>
    </xf>
    <xf numFmtId="49" fontId="205" fillId="29" borderId="153" xfId="40" applyNumberFormat="1" applyFont="1" applyFill="1" applyBorder="1" applyAlignment="1" applyProtection="1">
      <alignment horizontal="center" vertical="center" wrapText="1"/>
    </xf>
    <xf numFmtId="49" fontId="205" fillId="29" borderId="154" xfId="40" applyNumberFormat="1" applyFont="1" applyFill="1" applyBorder="1" applyAlignment="1" applyProtection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" xfId="31" builtinId="8"/>
    <cellStyle name="Lien hypertexte_aDnHLCalendrier" xfId="32" xr:uid="{00000000-0005-0000-0000-00001F000000}"/>
    <cellStyle name="Neutre" xfId="33" builtinId="28" customBuiltin="1"/>
    <cellStyle name="Non d‚fini" xfId="34" xr:uid="{00000000-0005-0000-0000-000021000000}"/>
    <cellStyle name="Normal" xfId="0" builtinId="0"/>
    <cellStyle name="Normal 2" xfId="35" xr:uid="{00000000-0005-0000-0000-000023000000}"/>
    <cellStyle name="Normal_Catalogue Fournisseurs 2004" xfId="36" xr:uid="{00000000-0005-0000-0000-000024000000}"/>
    <cellStyle name="Normal_EFECTIF1" xfId="37" xr:uid="{00000000-0005-0000-0000-000025000000}"/>
    <cellStyle name="Normal_Effectif Conditionnement Goulin" xfId="38" xr:uid="{00000000-0005-0000-0000-000026000000}"/>
    <cellStyle name="Normal_Forum Marais 15 09 2001" xfId="39" xr:uid="{00000000-0005-0000-0000-000027000000}"/>
    <cellStyle name="Normal_Marché 2002 filtre automatique" xfId="40" xr:uid="{00000000-0005-0000-0000-000028000000}"/>
    <cellStyle name="Normal_Modèle de Positionnement 2003" xfId="41" xr:uid="{00000000-0005-0000-0000-000029000000}"/>
    <cellStyle name="Normal_Plan de trésorerie" xfId="42" xr:uid="{00000000-0005-0000-0000-00002A000000}"/>
    <cellStyle name="Normal_Pointage Gasparotto 2000" xfId="43" xr:uid="{00000000-0005-0000-0000-00002B000000}"/>
    <cellStyle name="Normal_Rapport d'analyse CCR 09-2009" xfId="44" xr:uid="{00000000-0005-0000-0000-00002C000000}"/>
    <cellStyle name="Satisfaisant" xfId="45" builtinId="26" customBuiltin="1"/>
    <cellStyle name="Sortie" xfId="46" builtinId="21" customBuiltin="1"/>
    <cellStyle name="Texte explicatif" xfId="47" builtinId="53" customBuiltin="1"/>
    <cellStyle name="Titre" xfId="48" builtinId="15" customBuiltin="1"/>
    <cellStyle name="Titre 1" xfId="49" builtinId="16" customBuiltin="1"/>
    <cellStyle name="Titre 2" xfId="50" builtinId="17" customBuiltin="1"/>
    <cellStyle name="Titre 3" xfId="51" builtinId="18" customBuiltin="1"/>
    <cellStyle name="Titre 4" xfId="52" builtinId="19" customBuiltin="1"/>
    <cellStyle name="Total" xfId="53" builtinId="25" customBuiltin="1"/>
    <cellStyle name="Vérification" xfId="54" builtinId="23" customBuiltin="1"/>
  </cellStyles>
  <dxfs count="4">
    <dxf>
      <font>
        <b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excel-pratique.com/" TargetMode="External"/><Relationship Id="rId2" Type="http://schemas.openxmlformats.org/officeDocument/2006/relationships/hyperlink" Target="http://forum.excel-pratique.com/applications/encore-un-calendrier-t5179.html" TargetMode="External"/><Relationship Id="rId1" Type="http://schemas.openxmlformats.org/officeDocument/2006/relationships/hyperlink" Target="http://www.excel-pratique.com/~files/doc2/aDnHLCalendrier.xl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>
    <pageSetUpPr fitToPage="1"/>
  </sheetPr>
  <dimension ref="A1:AF87"/>
  <sheetViews>
    <sheetView showZeros="0" topLeftCell="A12" zoomScaleNormal="100" workbookViewId="0">
      <selection activeCell="Q17" sqref="Q17"/>
    </sheetView>
  </sheetViews>
  <sheetFormatPr baseColWidth="10" defaultRowHeight="12.75"/>
  <cols>
    <col min="1" max="1" width="2.140625" style="14" customWidth="1"/>
    <col min="2" max="2" width="5.42578125" style="14" customWidth="1"/>
    <col min="3" max="3" width="24.7109375" style="14" customWidth="1"/>
    <col min="4" max="4" width="7.28515625" style="14" customWidth="1"/>
    <col min="5" max="5" width="9.7109375" style="14" customWidth="1"/>
    <col min="6" max="6" width="12.85546875" style="14" customWidth="1"/>
    <col min="7" max="7" width="9.5703125" style="14" customWidth="1"/>
    <col min="8" max="8" width="11" style="14" customWidth="1"/>
    <col min="9" max="9" width="11.28515625" style="14" customWidth="1"/>
    <col min="10" max="11" width="11.42578125" style="14"/>
    <col min="12" max="12" width="6.85546875" style="14" customWidth="1"/>
    <col min="13" max="13" width="5.28515625" style="14" customWidth="1"/>
    <col min="14" max="14" width="6.28515625" style="14" customWidth="1"/>
    <col min="15" max="15" width="6.140625" style="14" customWidth="1"/>
    <col min="16" max="16" width="7" style="14" customWidth="1"/>
    <col min="17" max="17" width="13.7109375" style="14" customWidth="1"/>
    <col min="18" max="18" width="17.5703125" style="14" customWidth="1"/>
    <col min="19" max="19" width="14.5703125" style="14" customWidth="1"/>
    <col min="20" max="20" width="2.42578125" style="14" customWidth="1"/>
    <col min="21" max="22" width="11.42578125" style="14"/>
    <col min="23" max="23" width="30.140625" style="14" customWidth="1"/>
    <col min="24" max="16384" width="11.42578125" style="14"/>
  </cols>
  <sheetData>
    <row r="1" spans="1:19">
      <c r="A1" s="10">
        <v>0</v>
      </c>
      <c r="B1" s="11">
        <v>0</v>
      </c>
      <c r="C1" s="12">
        <v>0</v>
      </c>
      <c r="D1" s="12">
        <v>0</v>
      </c>
      <c r="E1" s="12">
        <v>0</v>
      </c>
      <c r="F1" s="12">
        <v>0</v>
      </c>
      <c r="G1" s="12">
        <v>0</v>
      </c>
      <c r="H1" s="12">
        <v>0</v>
      </c>
      <c r="I1" s="12">
        <v>0</v>
      </c>
      <c r="J1" s="12">
        <v>0</v>
      </c>
      <c r="K1" s="12">
        <v>0</v>
      </c>
      <c r="L1" s="12">
        <v>0</v>
      </c>
      <c r="M1" s="12">
        <v>0</v>
      </c>
      <c r="N1" s="12">
        <v>0</v>
      </c>
      <c r="O1" s="12">
        <v>0</v>
      </c>
      <c r="P1" s="12">
        <v>0</v>
      </c>
      <c r="Q1" s="12">
        <v>0</v>
      </c>
      <c r="R1" s="12">
        <v>0</v>
      </c>
      <c r="S1" s="13">
        <v>0</v>
      </c>
    </row>
    <row r="2" spans="1:19" ht="45">
      <c r="A2" s="10">
        <v>0</v>
      </c>
      <c r="B2" s="15" t="s">
        <v>148</v>
      </c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spans="1:19" ht="27" customHeight="1">
      <c r="A3" s="10">
        <v>0</v>
      </c>
      <c r="B3" s="19" t="s">
        <v>1415</v>
      </c>
      <c r="C3" s="20"/>
      <c r="D3" s="20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2"/>
    </row>
    <row r="4" spans="1:19" s="27" customFormat="1" ht="15">
      <c r="A4" s="10">
        <v>0</v>
      </c>
      <c r="B4" s="23" t="s">
        <v>1416</v>
      </c>
      <c r="C4" s="24"/>
      <c r="D4" s="24"/>
      <c r="E4" s="24"/>
      <c r="F4" s="24">
        <v>0</v>
      </c>
      <c r="G4" s="25" t="s">
        <v>1417</v>
      </c>
      <c r="H4" s="24"/>
      <c r="I4" s="24"/>
      <c r="J4" s="24"/>
      <c r="K4" s="24"/>
      <c r="L4" s="24"/>
      <c r="M4" s="24"/>
      <c r="N4" s="24"/>
      <c r="O4" s="24">
        <v>0</v>
      </c>
      <c r="P4" s="24"/>
      <c r="Q4" s="24"/>
      <c r="R4" s="24"/>
      <c r="S4" s="26" t="s">
        <v>1418</v>
      </c>
    </row>
    <row r="5" spans="1:19" s="27" customFormat="1" ht="15">
      <c r="A5" s="10">
        <v>0</v>
      </c>
      <c r="B5" s="28" t="s">
        <v>1419</v>
      </c>
      <c r="C5" s="24"/>
      <c r="D5" s="24"/>
      <c r="E5" s="24"/>
      <c r="F5" s="24">
        <v>0</v>
      </c>
      <c r="G5" s="29" t="s">
        <v>1420</v>
      </c>
      <c r="H5" s="24"/>
      <c r="I5" s="24"/>
      <c r="J5" s="24"/>
      <c r="K5" s="24"/>
      <c r="L5" s="24"/>
      <c r="M5" s="24"/>
      <c r="N5" s="24"/>
      <c r="O5" s="24">
        <v>0</v>
      </c>
      <c r="P5" s="24"/>
      <c r="Q5" s="24"/>
      <c r="R5" s="24"/>
      <c r="S5" s="30" t="s">
        <v>1421</v>
      </c>
    </row>
    <row r="6" spans="1:19" s="27" customFormat="1" ht="18" customHeight="1">
      <c r="A6" s="10">
        <v>0</v>
      </c>
      <c r="B6" s="31" t="s">
        <v>1422</v>
      </c>
      <c r="C6" s="32"/>
      <c r="D6" s="32"/>
      <c r="E6" s="32"/>
      <c r="F6" s="33"/>
      <c r="G6" s="34" t="s">
        <v>1423</v>
      </c>
      <c r="H6" s="35"/>
      <c r="I6" s="35"/>
      <c r="J6" s="35"/>
      <c r="K6" s="24"/>
      <c r="L6" s="24"/>
      <c r="M6" s="24"/>
      <c r="N6" s="24"/>
      <c r="O6" s="24">
        <v>0</v>
      </c>
      <c r="P6" s="24"/>
      <c r="Q6" s="24"/>
      <c r="R6" s="24"/>
      <c r="S6" s="36" t="s">
        <v>1424</v>
      </c>
    </row>
    <row r="7" spans="1:19" s="27" customFormat="1" ht="18" customHeight="1">
      <c r="A7" s="10">
        <v>0</v>
      </c>
      <c r="B7" s="37" t="s">
        <v>1425</v>
      </c>
      <c r="C7" s="32"/>
      <c r="D7" s="32"/>
      <c r="E7" s="24"/>
      <c r="F7" s="24"/>
      <c r="G7" s="38" t="s">
        <v>1426</v>
      </c>
      <c r="H7" s="39"/>
      <c r="I7" s="39"/>
      <c r="J7" s="39"/>
      <c r="K7" s="39"/>
      <c r="L7" s="39"/>
      <c r="M7" s="40"/>
      <c r="N7" s="24"/>
      <c r="O7" s="24"/>
      <c r="P7" s="24"/>
      <c r="Q7" s="24"/>
      <c r="R7" s="24"/>
      <c r="S7" s="41" t="s">
        <v>1427</v>
      </c>
    </row>
    <row r="8" spans="1:19" s="27" customFormat="1" ht="18" customHeight="1">
      <c r="A8" s="10">
        <v>0</v>
      </c>
      <c r="B8" s="37"/>
      <c r="C8" s="32"/>
      <c r="D8" s="32"/>
      <c r="E8" s="24"/>
      <c r="F8" s="42"/>
      <c r="G8" s="43"/>
      <c r="H8" s="43"/>
      <c r="I8" s="24"/>
      <c r="J8" s="24"/>
      <c r="K8" s="24"/>
      <c r="L8" s="43"/>
      <c r="M8" s="43"/>
      <c r="N8" s="43"/>
      <c r="O8" s="43"/>
      <c r="P8" s="24"/>
      <c r="Q8" s="24"/>
      <c r="R8" s="24"/>
      <c r="S8" s="41"/>
    </row>
    <row r="9" spans="1:19" s="27" customFormat="1" ht="18" customHeight="1">
      <c r="A9" s="10">
        <v>0</v>
      </c>
      <c r="B9" s="44"/>
      <c r="C9" s="45"/>
      <c r="D9" s="45"/>
      <c r="E9" s="45"/>
      <c r="F9" s="156" t="s">
        <v>147</v>
      </c>
      <c r="G9" s="157"/>
      <c r="H9" s="157"/>
      <c r="I9" s="157"/>
      <c r="J9" s="157"/>
      <c r="K9" s="157"/>
      <c r="L9" s="157"/>
      <c r="M9" s="157"/>
      <c r="N9" s="43"/>
      <c r="O9" s="43"/>
      <c r="P9" s="45"/>
      <c r="Q9" s="45"/>
      <c r="R9" s="45"/>
      <c r="S9" s="46"/>
    </row>
    <row r="10" spans="1:19" s="27" customFormat="1" ht="18" customHeight="1">
      <c r="A10" s="10">
        <v>0</v>
      </c>
      <c r="B10" s="47"/>
      <c r="C10" s="48" t="s">
        <v>1428</v>
      </c>
      <c r="D10" s="43"/>
      <c r="E10" s="43"/>
      <c r="F10" s="153" t="s">
        <v>389</v>
      </c>
      <c r="G10" s="154"/>
      <c r="H10" s="155"/>
      <c r="I10" s="155"/>
      <c r="J10" s="152"/>
      <c r="K10" s="152"/>
      <c r="L10" s="152"/>
      <c r="M10" s="152"/>
      <c r="N10" s="45"/>
      <c r="O10" s="45"/>
      <c r="P10" s="45"/>
      <c r="Q10" s="45"/>
      <c r="R10" s="45"/>
      <c r="S10" s="46"/>
    </row>
    <row r="11" spans="1:19" s="27" customFormat="1" ht="18" customHeight="1">
      <c r="A11" s="10">
        <v>0</v>
      </c>
      <c r="B11" s="47"/>
      <c r="C11" s="48"/>
      <c r="D11" s="43"/>
      <c r="E11" s="43"/>
      <c r="F11" s="43"/>
      <c r="G11" s="43"/>
      <c r="H11" s="43"/>
      <c r="I11" s="43"/>
      <c r="J11" s="43"/>
      <c r="K11" s="43"/>
      <c r="L11" s="43"/>
      <c r="M11" s="45"/>
      <c r="N11" s="45"/>
      <c r="O11" s="45"/>
      <c r="P11" s="45"/>
      <c r="Q11" s="45"/>
      <c r="R11" s="45"/>
      <c r="S11" s="46"/>
    </row>
    <row r="12" spans="1:19" s="27" customFormat="1" ht="18" customHeight="1">
      <c r="A12" s="10"/>
      <c r="B12" s="47"/>
      <c r="C12" s="149" t="s">
        <v>1138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45"/>
      <c r="R12" s="45"/>
      <c r="S12" s="46"/>
    </row>
    <row r="13" spans="1:19" s="27" customFormat="1" ht="18" customHeight="1">
      <c r="A13" s="10"/>
      <c r="B13" s="47"/>
      <c r="C13" s="48" t="s">
        <v>842</v>
      </c>
      <c r="D13" s="43"/>
      <c r="E13" s="43"/>
      <c r="F13" s="43"/>
      <c r="G13" s="43"/>
      <c r="H13" s="43"/>
      <c r="I13" s="43"/>
      <c r="J13" s="43"/>
      <c r="K13" s="43"/>
      <c r="L13" s="43"/>
      <c r="M13" s="45"/>
      <c r="N13" s="45"/>
      <c r="O13" s="45"/>
      <c r="P13" s="45"/>
      <c r="Q13" s="45"/>
      <c r="R13" s="45"/>
      <c r="S13" s="46"/>
    </row>
    <row r="14" spans="1:19" s="27" customFormat="1" ht="18" customHeight="1">
      <c r="A14" s="10"/>
      <c r="B14" s="47"/>
      <c r="C14" s="48" t="s">
        <v>843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45"/>
      <c r="R14" s="45"/>
      <c r="S14" s="46"/>
    </row>
    <row r="15" spans="1:19" s="27" customFormat="1" ht="18" customHeight="1">
      <c r="A15" s="10"/>
      <c r="B15" s="47"/>
      <c r="C15" s="48" t="s">
        <v>844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45"/>
      <c r="R15" s="45"/>
      <c r="S15" s="46"/>
    </row>
    <row r="16" spans="1:19" s="27" customFormat="1" ht="38.25" customHeight="1">
      <c r="A16" s="10">
        <v>0</v>
      </c>
      <c r="B16" s="47"/>
      <c r="C16" s="151" t="s">
        <v>388</v>
      </c>
      <c r="D16" s="48"/>
      <c r="E16" s="43"/>
      <c r="F16" s="43"/>
      <c r="G16" s="43"/>
      <c r="H16" s="43"/>
      <c r="I16" s="43"/>
      <c r="J16" s="43"/>
      <c r="K16" s="43"/>
      <c r="L16" s="43"/>
      <c r="M16" s="45"/>
      <c r="N16" s="45"/>
      <c r="O16" s="45"/>
      <c r="P16" s="45"/>
      <c r="Q16" s="45"/>
      <c r="R16" s="45"/>
      <c r="S16" s="46"/>
    </row>
    <row r="17" spans="1:20" s="27" customFormat="1" ht="18" customHeight="1">
      <c r="A17" s="10"/>
      <c r="B17" s="47"/>
      <c r="C17" s="151" t="s">
        <v>149</v>
      </c>
      <c r="D17" s="45"/>
      <c r="E17" s="45"/>
      <c r="F17" s="45"/>
      <c r="G17" s="45"/>
      <c r="H17" s="45"/>
      <c r="I17" s="8" t="s">
        <v>1068</v>
      </c>
      <c r="J17" s="8"/>
      <c r="K17" s="9"/>
      <c r="L17" s="8"/>
      <c r="M17" s="84"/>
      <c r="N17" s="45"/>
      <c r="O17" s="45"/>
      <c r="P17" s="45"/>
      <c r="Q17" s="45"/>
      <c r="R17" s="45"/>
      <c r="S17" s="46"/>
    </row>
    <row r="18" spans="1:20" s="27" customFormat="1" ht="18" customHeight="1">
      <c r="A18" s="10"/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20" s="27" customFormat="1" ht="18" customHeight="1">
      <c r="A19" s="10">
        <v>0</v>
      </c>
      <c r="B19" s="47"/>
      <c r="C19" s="48" t="s">
        <v>1429</v>
      </c>
      <c r="D19" s="43"/>
      <c r="E19" s="43"/>
      <c r="F19" s="43"/>
      <c r="G19" s="43"/>
      <c r="H19" s="43"/>
      <c r="I19" s="43"/>
      <c r="J19" s="43"/>
      <c r="K19" s="43"/>
      <c r="L19" s="43"/>
      <c r="M19" s="45"/>
      <c r="N19" s="45"/>
      <c r="O19" s="45"/>
      <c r="P19" s="45"/>
      <c r="Q19" s="45"/>
      <c r="R19" s="45"/>
      <c r="S19" s="46"/>
    </row>
    <row r="20" spans="1:20" s="27" customFormat="1" ht="12" customHeight="1">
      <c r="A20" s="10"/>
      <c r="B20" s="4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</row>
    <row r="21" spans="1:20" ht="6" customHeight="1">
      <c r="A21" s="10"/>
      <c r="B21" s="4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46"/>
    </row>
    <row r="22" spans="1:20" s="27" customFormat="1" ht="18" customHeight="1">
      <c r="A22" s="10"/>
      <c r="B22" s="47"/>
      <c r="C22" s="48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45"/>
      <c r="O22" s="45"/>
      <c r="P22" s="45"/>
      <c r="Q22" s="45"/>
      <c r="R22" s="45"/>
      <c r="S22" s="46"/>
    </row>
    <row r="23" spans="1:20" s="27" customFormat="1" ht="18" customHeight="1">
      <c r="A23" s="10"/>
      <c r="B23" s="47"/>
      <c r="C23" s="53" t="s">
        <v>1430</v>
      </c>
      <c r="D23" s="43"/>
      <c r="E23" s="43"/>
      <c r="F23" s="43"/>
      <c r="G23" s="43"/>
      <c r="H23" s="43"/>
      <c r="I23" s="43"/>
      <c r="J23" s="43"/>
      <c r="K23" s="43"/>
      <c r="L23" s="43"/>
      <c r="M23" s="45"/>
      <c r="N23" s="45"/>
      <c r="O23" s="45"/>
      <c r="P23" s="45"/>
      <c r="Q23" s="45"/>
      <c r="R23" s="45"/>
      <c r="S23" s="46"/>
    </row>
    <row r="24" spans="1:20" s="27" customFormat="1" ht="12.75" customHeight="1" thickBot="1">
      <c r="A24" s="10"/>
      <c r="B24" s="47"/>
      <c r="C24" s="48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45"/>
      <c r="O24" s="45"/>
      <c r="P24" s="45"/>
      <c r="Q24" s="45"/>
      <c r="R24" s="45"/>
      <c r="S24" s="46"/>
    </row>
    <row r="25" spans="1:20" ht="15.75">
      <c r="B25" s="86" t="s">
        <v>982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147"/>
    </row>
    <row r="26" spans="1:20" ht="15.75">
      <c r="B26" s="1332" t="s">
        <v>384</v>
      </c>
      <c r="C26" s="1333"/>
      <c r="D26" s="1333"/>
      <c r="E26" s="1333"/>
      <c r="F26" s="1333"/>
      <c r="G26" s="1333"/>
      <c r="H26" s="1333"/>
      <c r="I26" s="1333"/>
      <c r="J26" s="1333"/>
      <c r="K26" s="1333"/>
      <c r="L26" s="1321" t="s">
        <v>1321</v>
      </c>
      <c r="M26" s="1322"/>
      <c r="N26" s="1322"/>
      <c r="O26" s="1322"/>
      <c r="P26" s="1322"/>
      <c r="Q26" s="1322"/>
      <c r="R26" s="1322"/>
      <c r="S26" s="1323"/>
    </row>
    <row r="27" spans="1:20" ht="25.5">
      <c r="B27" s="1332"/>
      <c r="C27" s="1333"/>
      <c r="D27" s="1333"/>
      <c r="E27" s="1333"/>
      <c r="F27" s="1333"/>
      <c r="G27" s="1333"/>
      <c r="H27" s="1333"/>
      <c r="I27" s="1333"/>
      <c r="J27" s="1333"/>
      <c r="K27" s="1333"/>
      <c r="L27" s="1330">
        <v>2008</v>
      </c>
      <c r="M27" s="1331"/>
      <c r="N27" s="1331"/>
      <c r="O27" s="1331"/>
      <c r="P27" s="1331"/>
      <c r="Q27" s="1331"/>
      <c r="R27" s="1331"/>
      <c r="S27" s="148" t="s">
        <v>3</v>
      </c>
    </row>
    <row r="28" spans="1:20" ht="16.5" customHeight="1">
      <c r="B28" s="1334" t="s">
        <v>993</v>
      </c>
      <c r="C28" s="1315" t="s">
        <v>374</v>
      </c>
      <c r="D28" s="1317" t="s">
        <v>985</v>
      </c>
      <c r="E28" s="1319" t="s">
        <v>986</v>
      </c>
      <c r="F28" s="1295" t="s">
        <v>987</v>
      </c>
      <c r="G28" s="1295" t="s">
        <v>988</v>
      </c>
      <c r="H28" s="1295" t="s">
        <v>989</v>
      </c>
      <c r="I28" s="1295" t="s">
        <v>990</v>
      </c>
      <c r="J28" s="1295" t="s">
        <v>991</v>
      </c>
      <c r="K28" s="1295" t="s">
        <v>992</v>
      </c>
      <c r="L28" s="3" t="s">
        <v>383</v>
      </c>
      <c r="M28" s="4"/>
      <c r="N28" s="4"/>
      <c r="O28" s="4"/>
      <c r="P28" s="85"/>
      <c r="Q28" s="1328" t="s">
        <v>1323</v>
      </c>
      <c r="R28" s="1297" t="s">
        <v>1324</v>
      </c>
      <c r="S28" s="1324" t="s">
        <v>1325</v>
      </c>
    </row>
    <row r="29" spans="1:20" ht="44.25" customHeight="1">
      <c r="B29" s="1335"/>
      <c r="C29" s="1316"/>
      <c r="D29" s="1318"/>
      <c r="E29" s="1320"/>
      <c r="F29" s="1296"/>
      <c r="G29" s="1296"/>
      <c r="H29" s="1296"/>
      <c r="I29" s="1296"/>
      <c r="J29" s="1296"/>
      <c r="K29" s="1296"/>
      <c r="L29" s="140" t="s">
        <v>1038</v>
      </c>
      <c r="M29" s="141" t="s">
        <v>1039</v>
      </c>
      <c r="N29" s="142" t="s">
        <v>1040</v>
      </c>
      <c r="O29" s="143" t="s">
        <v>1041</v>
      </c>
      <c r="P29" s="144" t="s">
        <v>1042</v>
      </c>
      <c r="Q29" s="1329"/>
      <c r="R29" s="1298"/>
      <c r="S29" s="1325"/>
    </row>
    <row r="30" spans="1:20">
      <c r="B30" s="78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79"/>
      <c r="T30" s="120"/>
    </row>
    <row r="31" spans="1:20" ht="25.5">
      <c r="B31" s="87">
        <v>1</v>
      </c>
      <c r="C31" s="88" t="s">
        <v>1064</v>
      </c>
      <c r="D31" s="89">
        <v>0.5</v>
      </c>
      <c r="E31" s="90" t="s">
        <v>1052</v>
      </c>
      <c r="F31" s="91">
        <v>3.49</v>
      </c>
      <c r="G31" s="90" t="s">
        <v>387</v>
      </c>
      <c r="H31" s="145">
        <v>33923</v>
      </c>
      <c r="I31" s="92" t="s">
        <v>386</v>
      </c>
      <c r="J31" s="93" t="s">
        <v>1054</v>
      </c>
      <c r="K31" s="94" t="s">
        <v>1055</v>
      </c>
      <c r="L31" s="95" t="s">
        <v>1038</v>
      </c>
      <c r="M31" s="95" t="s">
        <v>1039</v>
      </c>
      <c r="N31" s="96" t="s">
        <v>1040</v>
      </c>
      <c r="O31" s="97" t="s">
        <v>1041</v>
      </c>
      <c r="P31" s="98" t="s">
        <v>1042</v>
      </c>
      <c r="Q31" s="102" t="s">
        <v>1330</v>
      </c>
      <c r="R31" s="103" t="s">
        <v>1327</v>
      </c>
      <c r="S31" s="104">
        <v>41207</v>
      </c>
    </row>
    <row r="32" spans="1:20" ht="25.5">
      <c r="B32" s="87">
        <v>2</v>
      </c>
      <c r="C32" s="88" t="s">
        <v>1067</v>
      </c>
      <c r="D32" s="89">
        <v>1</v>
      </c>
      <c r="E32" s="90" t="s">
        <v>1052</v>
      </c>
      <c r="F32" s="91">
        <v>2.44</v>
      </c>
      <c r="G32" s="90" t="s">
        <v>841</v>
      </c>
      <c r="H32" s="146">
        <v>3629</v>
      </c>
      <c r="I32" s="92" t="s">
        <v>386</v>
      </c>
      <c r="J32" s="93" t="s">
        <v>1054</v>
      </c>
      <c r="K32" s="94" t="s">
        <v>1055</v>
      </c>
      <c r="L32" s="99" t="s">
        <v>1068</v>
      </c>
      <c r="M32" s="99"/>
      <c r="N32" s="100"/>
      <c r="O32" s="99"/>
      <c r="P32" s="101"/>
      <c r="Q32" s="102"/>
      <c r="R32" s="103"/>
      <c r="S32" s="104"/>
    </row>
    <row r="33" spans="1:19">
      <c r="B33" s="78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79"/>
    </row>
    <row r="34" spans="1:19">
      <c r="B34" s="108">
        <v>1</v>
      </c>
      <c r="C34" s="109" t="s">
        <v>347</v>
      </c>
      <c r="D34" s="110"/>
      <c r="E34" s="111"/>
      <c r="F34" s="110"/>
      <c r="G34" s="111"/>
      <c r="H34" s="111"/>
      <c r="I34" s="110"/>
      <c r="J34" s="110"/>
      <c r="K34" s="110"/>
      <c r="L34" s="110"/>
      <c r="M34" s="110"/>
      <c r="N34" s="110"/>
      <c r="O34" s="110"/>
      <c r="P34" s="112" t="s">
        <v>8</v>
      </c>
      <c r="Q34" s="43"/>
      <c r="R34" s="43"/>
      <c r="S34" s="79"/>
    </row>
    <row r="35" spans="1:19" ht="25.5">
      <c r="B35" s="113"/>
      <c r="C35" s="114" t="s">
        <v>1048</v>
      </c>
      <c r="D35" s="115">
        <f ca="1">COUNTA(C36:C90)</f>
        <v>21</v>
      </c>
      <c r="E35" s="116" t="s">
        <v>1049</v>
      </c>
      <c r="F35" s="115">
        <f>COUNTIF(L36:P90,E35)</f>
        <v>1</v>
      </c>
      <c r="G35" s="117" t="s">
        <v>1038</v>
      </c>
      <c r="H35" s="115">
        <f>COUNTIF(L36:P90,G35)</f>
        <v>1</v>
      </c>
      <c r="I35" s="117" t="s">
        <v>1039</v>
      </c>
      <c r="J35" s="115">
        <f>COUNTIF(L36:P90,I35)</f>
        <v>1</v>
      </c>
      <c r="K35" s="117" t="s">
        <v>1040</v>
      </c>
      <c r="L35" s="115">
        <f>COUNTIF(L36:P90,K35)</f>
        <v>0</v>
      </c>
      <c r="M35" s="117" t="s">
        <v>1041</v>
      </c>
      <c r="N35" s="115">
        <f>COUNTIF(L36:P90,M35)</f>
        <v>0</v>
      </c>
      <c r="O35" s="117" t="s">
        <v>1042</v>
      </c>
      <c r="P35" s="118">
        <f>COUNTIF(L36:P90,O35)</f>
        <v>1</v>
      </c>
      <c r="Q35" s="43"/>
      <c r="R35" s="43"/>
      <c r="S35" s="79"/>
    </row>
    <row r="36" spans="1:19">
      <c r="B36" s="119">
        <v>1</v>
      </c>
      <c r="C36" s="121" t="s">
        <v>380</v>
      </c>
      <c r="D36" s="122"/>
      <c r="E36" s="122"/>
      <c r="F36" s="122"/>
      <c r="G36" s="122"/>
      <c r="H36" s="1326" t="s">
        <v>382</v>
      </c>
      <c r="I36" s="1326"/>
      <c r="J36" s="1326"/>
      <c r="K36" s="1326"/>
      <c r="L36" s="1326"/>
      <c r="M36" s="1326"/>
      <c r="N36" s="1326"/>
      <c r="O36" s="1326"/>
      <c r="P36" s="1326"/>
      <c r="Q36" s="43"/>
      <c r="R36" s="43"/>
      <c r="S36" s="79"/>
    </row>
    <row r="37" spans="1:19">
      <c r="B37" s="87">
        <f>LARGE(B$36:B36,1)+1</f>
        <v>2</v>
      </c>
      <c r="C37" s="123"/>
      <c r="D37" s="43"/>
      <c r="E37" s="43"/>
      <c r="F37" s="43"/>
      <c r="G37" s="43"/>
      <c r="H37" s="1327"/>
      <c r="I37" s="1327"/>
      <c r="J37" s="1327"/>
      <c r="K37" s="1327"/>
      <c r="L37" s="1327"/>
      <c r="M37" s="1327"/>
      <c r="N37" s="1327"/>
      <c r="O37" s="1327"/>
      <c r="P37" s="1327"/>
      <c r="Q37" s="43"/>
      <c r="R37" s="43"/>
      <c r="S37" s="79"/>
    </row>
    <row r="38" spans="1:19">
      <c r="B38" s="87">
        <f>LARGE(B$36:B37,1)+1</f>
        <v>3</v>
      </c>
      <c r="C38" s="123" t="s">
        <v>381</v>
      </c>
      <c r="D38" s="43"/>
      <c r="E38" s="43"/>
      <c r="F38" s="43"/>
      <c r="G38" s="43"/>
      <c r="H38" s="1327"/>
      <c r="I38" s="1327"/>
      <c r="J38" s="1327"/>
      <c r="K38" s="1327"/>
      <c r="L38" s="1327"/>
      <c r="M38" s="1327"/>
      <c r="N38" s="1327"/>
      <c r="O38" s="1327"/>
      <c r="P38" s="1327"/>
      <c r="Q38" s="43"/>
      <c r="R38" s="43"/>
      <c r="S38" s="79"/>
    </row>
    <row r="39" spans="1:19" ht="18.75" customHeight="1">
      <c r="A39" s="10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5"/>
      <c r="S39" s="46"/>
    </row>
    <row r="40" spans="1:19" ht="18.75" customHeight="1">
      <c r="A40" s="10"/>
      <c r="B40" s="44"/>
      <c r="C40" s="43"/>
      <c r="D40" s="124"/>
      <c r="E40" s="125"/>
      <c r="F40" s="126"/>
      <c r="G40" s="127" t="s">
        <v>0</v>
      </c>
      <c r="H40" s="128"/>
      <c r="I40" s="128"/>
      <c r="J40" s="128"/>
      <c r="K40" s="128"/>
      <c r="L40" s="129"/>
      <c r="M40" s="43"/>
      <c r="N40" s="43"/>
      <c r="O40" s="43"/>
      <c r="P40" s="43"/>
      <c r="Q40" s="43"/>
      <c r="R40" s="45"/>
      <c r="S40" s="46"/>
    </row>
    <row r="41" spans="1:19" ht="18.75" customHeight="1">
      <c r="A41" s="10"/>
      <c r="B41" s="44"/>
      <c r="C41" s="43"/>
      <c r="D41" s="1308" t="s">
        <v>1321</v>
      </c>
      <c r="E41" s="1309"/>
      <c r="F41" s="1309"/>
      <c r="G41" s="56">
        <v>2</v>
      </c>
      <c r="H41" s="57">
        <v>0</v>
      </c>
      <c r="I41" s="58">
        <v>1</v>
      </c>
      <c r="J41" s="57">
        <v>1</v>
      </c>
      <c r="K41" s="58">
        <v>0</v>
      </c>
      <c r="L41" s="57">
        <v>1</v>
      </c>
      <c r="M41" s="43" t="s">
        <v>385</v>
      </c>
      <c r="N41" s="43"/>
      <c r="O41" s="43"/>
      <c r="P41" s="43"/>
      <c r="Q41" s="43"/>
      <c r="R41" s="45"/>
      <c r="S41" s="46"/>
    </row>
    <row r="42" spans="1:19" ht="18.75" customHeight="1">
      <c r="A42" s="10"/>
      <c r="B42" s="44"/>
      <c r="C42" s="43"/>
      <c r="D42" s="1310"/>
      <c r="E42" s="1311"/>
      <c r="F42" s="1311"/>
      <c r="G42" s="59">
        <v>35796</v>
      </c>
      <c r="H42" s="60"/>
      <c r="I42" s="60"/>
      <c r="J42" s="60"/>
      <c r="K42" s="60"/>
      <c r="L42" s="130"/>
      <c r="M42" s="43"/>
      <c r="N42" s="43"/>
      <c r="O42" s="43"/>
      <c r="P42" s="43"/>
      <c r="Q42" s="43"/>
      <c r="R42" s="45"/>
      <c r="S42" s="46"/>
    </row>
    <row r="43" spans="1:19" ht="18.75" customHeight="1">
      <c r="A43" s="10"/>
      <c r="B43" s="44"/>
      <c r="C43" s="43"/>
      <c r="D43" s="1306" t="s">
        <v>1323</v>
      </c>
      <c r="E43" s="1312" t="s">
        <v>1324</v>
      </c>
      <c r="F43" s="1313" t="s">
        <v>1325</v>
      </c>
      <c r="G43" s="61" t="s">
        <v>1326</v>
      </c>
      <c r="H43" s="62"/>
      <c r="I43" s="63" t="s">
        <v>1327</v>
      </c>
      <c r="J43" s="62"/>
      <c r="K43" s="63" t="s">
        <v>1328</v>
      </c>
      <c r="L43" s="62"/>
      <c r="M43" s="43"/>
      <c r="N43" s="43"/>
      <c r="O43" s="43"/>
      <c r="P43" s="43"/>
      <c r="Q43" s="43"/>
      <c r="R43" s="45"/>
      <c r="S43" s="46"/>
    </row>
    <row r="44" spans="1:19" ht="18.75" customHeight="1">
      <c r="A44" s="10"/>
      <c r="B44" s="44"/>
      <c r="C44" s="43"/>
      <c r="D44" s="1307"/>
      <c r="E44" s="1298"/>
      <c r="F44" s="1314"/>
      <c r="G44" s="64" t="s">
        <v>1043</v>
      </c>
      <c r="H44" s="65" t="s">
        <v>1044</v>
      </c>
      <c r="I44" s="66" t="s">
        <v>1043</v>
      </c>
      <c r="J44" s="65" t="s">
        <v>1044</v>
      </c>
      <c r="K44" s="66" t="s">
        <v>1043</v>
      </c>
      <c r="L44" s="65" t="s">
        <v>1044</v>
      </c>
      <c r="M44" s="43"/>
      <c r="N44" s="43"/>
      <c r="O44" s="43"/>
      <c r="P44" s="43"/>
      <c r="Q44" s="43"/>
      <c r="R44" s="45"/>
      <c r="S44" s="46"/>
    </row>
    <row r="45" spans="1:19" ht="18.75" customHeight="1">
      <c r="A45" s="10"/>
      <c r="B45" s="44"/>
      <c r="C45" s="43"/>
      <c r="D45" s="131"/>
      <c r="E45" s="67"/>
      <c r="F45" s="67"/>
      <c r="G45" s="106" t="s">
        <v>1336</v>
      </c>
      <c r="H45" s="68"/>
      <c r="I45" s="68"/>
      <c r="J45" s="68"/>
      <c r="K45" s="68"/>
      <c r="L45" s="132"/>
      <c r="M45" s="43"/>
      <c r="N45" s="43"/>
      <c r="O45" s="43"/>
      <c r="P45" s="43"/>
      <c r="Q45" s="43"/>
      <c r="R45" s="45"/>
      <c r="S45" s="46"/>
    </row>
    <row r="46" spans="1:19" ht="18.75" customHeight="1">
      <c r="A46" s="10"/>
      <c r="B46" s="44"/>
      <c r="C46" s="43"/>
      <c r="D46" s="133"/>
      <c r="E46" s="69"/>
      <c r="F46" s="69"/>
      <c r="G46" s="107" t="s">
        <v>1337</v>
      </c>
      <c r="H46" s="70"/>
      <c r="I46" s="70"/>
      <c r="J46" s="70"/>
      <c r="K46" s="70"/>
      <c r="L46" s="134"/>
      <c r="M46" s="43"/>
      <c r="N46" s="43"/>
      <c r="O46" s="43"/>
      <c r="P46" s="43"/>
      <c r="Q46" s="43"/>
      <c r="R46" s="45"/>
      <c r="S46" s="46"/>
    </row>
    <row r="47" spans="1:19" ht="18.75" customHeight="1">
      <c r="A47" s="10"/>
      <c r="B47" s="44"/>
      <c r="C47" s="43"/>
      <c r="D47" s="135">
        <f>COUNTA(E47:DM47)</f>
        <v>4</v>
      </c>
      <c r="E47" s="71" t="s">
        <v>1327</v>
      </c>
      <c r="F47" s="105">
        <v>41207</v>
      </c>
      <c r="G47" s="72">
        <v>1200</v>
      </c>
      <c r="H47" s="73"/>
      <c r="I47" s="74"/>
      <c r="J47" s="73" t="s">
        <v>1339</v>
      </c>
      <c r="K47" s="74"/>
      <c r="L47" s="73"/>
      <c r="M47" s="43"/>
      <c r="N47" s="43"/>
      <c r="O47" s="43"/>
      <c r="P47" s="43"/>
      <c r="Q47" s="43"/>
      <c r="R47" s="45"/>
      <c r="S47" s="46"/>
    </row>
    <row r="48" spans="1:19" ht="18.75" customHeight="1">
      <c r="A48" s="10"/>
      <c r="B48" s="44"/>
      <c r="C48" s="43"/>
      <c r="D48" s="136">
        <f>COUNTA(E48:DM48)</f>
        <v>2</v>
      </c>
      <c r="E48" s="75"/>
      <c r="F48" s="76"/>
      <c r="G48" s="137" t="s">
        <v>1339</v>
      </c>
      <c r="H48" s="138"/>
      <c r="I48" s="139"/>
      <c r="J48" s="138"/>
      <c r="K48" s="139"/>
      <c r="L48" s="138">
        <v>700</v>
      </c>
      <c r="M48" s="43"/>
      <c r="N48" s="43"/>
      <c r="O48" s="43"/>
      <c r="P48" s="43"/>
      <c r="Q48" s="43"/>
      <c r="R48" s="45"/>
      <c r="S48" s="46"/>
    </row>
    <row r="49" spans="1:27" ht="18.75" customHeight="1">
      <c r="A49" s="10"/>
      <c r="B49" s="44"/>
      <c r="C49" s="43"/>
      <c r="D49" s="43" t="s">
        <v>385</v>
      </c>
      <c r="E49" s="43"/>
      <c r="F49" s="43"/>
      <c r="G49" s="43" t="s">
        <v>1337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5"/>
      <c r="S49" s="46"/>
    </row>
    <row r="50" spans="1:27" ht="18.75" customHeight="1">
      <c r="A50" s="10"/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5"/>
      <c r="S50" s="46"/>
    </row>
    <row r="51" spans="1:27" ht="6" customHeight="1">
      <c r="A51" s="10"/>
      <c r="B51" s="44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50"/>
      <c r="S51" s="46"/>
    </row>
    <row r="52" spans="1:27" ht="18.75" customHeight="1">
      <c r="A52" s="10"/>
      <c r="B52" s="44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5"/>
      <c r="S52" s="46"/>
    </row>
    <row r="53" spans="1:27" ht="18.75" customHeight="1">
      <c r="A53" s="10"/>
      <c r="B53" s="44"/>
      <c r="C53" s="53" t="s">
        <v>609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5"/>
      <c r="S53" s="46"/>
    </row>
    <row r="54" spans="1:27" ht="18.75" customHeight="1">
      <c r="A54" s="10"/>
      <c r="B54" s="44"/>
      <c r="C54" s="48" t="s">
        <v>610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5"/>
      <c r="S54" s="46"/>
    </row>
    <row r="55" spans="1:27" ht="18.75" customHeight="1">
      <c r="A55" s="10"/>
      <c r="B55" s="44"/>
      <c r="C55" s="219" t="s">
        <v>611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5"/>
      <c r="S55" s="46"/>
    </row>
    <row r="56" spans="1:27" ht="18.75" customHeight="1">
      <c r="A56" s="10"/>
      <c r="B56" s="44"/>
      <c r="C56" s="48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5"/>
      <c r="S56" s="46"/>
    </row>
    <row r="57" spans="1:27" ht="18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3" t="s">
        <v>984</v>
      </c>
      <c r="S57" s="164"/>
    </row>
    <row r="58" spans="1:27" ht="15">
      <c r="B58" s="165">
        <v>117</v>
      </c>
      <c r="C58" s="48" t="s">
        <v>474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9"/>
      <c r="AA58" s="14">
        <v>1</v>
      </c>
    </row>
    <row r="59" spans="1:27" ht="15">
      <c r="B59" s="165">
        <v>23</v>
      </c>
      <c r="C59" s="48" t="s">
        <v>475</v>
      </c>
      <c r="D59" s="43"/>
      <c r="E59" s="43"/>
      <c r="F59" s="43"/>
      <c r="G59" s="43"/>
      <c r="H59" s="43"/>
      <c r="I59" s="43"/>
      <c r="J59" s="48" t="s">
        <v>476</v>
      </c>
      <c r="K59" s="43"/>
      <c r="L59" s="43"/>
      <c r="M59" s="43"/>
      <c r="N59" s="43"/>
      <c r="O59" s="43"/>
      <c r="P59" s="43"/>
      <c r="Q59" s="43"/>
      <c r="R59" s="43"/>
      <c r="S59" s="79"/>
      <c r="AA59" s="14">
        <v>1</v>
      </c>
    </row>
    <row r="60" spans="1:27" ht="15">
      <c r="B60" s="165">
        <v>18</v>
      </c>
      <c r="C60" s="48" t="s">
        <v>477</v>
      </c>
      <c r="D60" s="43"/>
      <c r="E60" s="43"/>
      <c r="F60" s="43"/>
      <c r="G60" s="43"/>
      <c r="H60" s="43"/>
      <c r="I60" s="43"/>
      <c r="J60" s="48" t="s">
        <v>478</v>
      </c>
      <c r="K60" s="43"/>
      <c r="L60" s="43"/>
      <c r="M60" s="43"/>
      <c r="N60" s="43"/>
      <c r="O60" s="43"/>
      <c r="P60" s="43"/>
      <c r="Q60" s="43"/>
      <c r="R60" s="43" t="s">
        <v>479</v>
      </c>
      <c r="S60" s="79"/>
      <c r="AA60" s="14">
        <v>1</v>
      </c>
    </row>
    <row r="61" spans="1:27" ht="15">
      <c r="B61" s="165">
        <v>5</v>
      </c>
      <c r="C61" s="48" t="s">
        <v>480</v>
      </c>
      <c r="D61" s="43"/>
      <c r="E61" s="43"/>
      <c r="F61" s="43"/>
      <c r="G61" s="43"/>
      <c r="H61" s="43"/>
      <c r="I61" s="43"/>
      <c r="J61" s="48" t="s">
        <v>481</v>
      </c>
      <c r="K61" s="43"/>
      <c r="L61" s="43"/>
      <c r="M61" s="43"/>
      <c r="N61" s="43"/>
      <c r="O61" s="43"/>
      <c r="P61" s="43"/>
      <c r="Q61" s="43"/>
      <c r="R61" s="43"/>
      <c r="S61" s="79"/>
      <c r="AA61" s="14">
        <v>1</v>
      </c>
    </row>
    <row r="62" spans="1:27"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3"/>
    </row>
    <row r="63" spans="1:27">
      <c r="B63" s="78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64"/>
    </row>
    <row r="64" spans="1:27" ht="37.5" customHeight="1">
      <c r="B64" s="78"/>
      <c r="C64" s="188" t="s">
        <v>466</v>
      </c>
      <c r="D64" s="160"/>
      <c r="E64" s="160"/>
      <c r="F64" s="166"/>
      <c r="G64" s="166"/>
      <c r="H64" s="167"/>
      <c r="I64" s="167"/>
      <c r="J64" s="166"/>
      <c r="K64" s="168"/>
      <c r="L64" s="166"/>
      <c r="M64" s="166"/>
      <c r="N64" s="1299" t="s">
        <v>482</v>
      </c>
      <c r="O64" s="1300"/>
      <c r="P64" s="1301" t="s">
        <v>483</v>
      </c>
      <c r="Q64" s="1302"/>
      <c r="R64" s="120"/>
      <c r="S64" s="79"/>
    </row>
    <row r="65" spans="1:32" ht="15.75">
      <c r="B65" s="78"/>
      <c r="C65" s="78"/>
      <c r="D65" s="43"/>
      <c r="E65" s="43"/>
      <c r="F65" s="43"/>
      <c r="G65" s="169" t="s">
        <v>484</v>
      </c>
      <c r="H65" s="170" t="s">
        <v>472</v>
      </c>
      <c r="I65" s="170" t="s">
        <v>473</v>
      </c>
      <c r="J65" s="171" t="s">
        <v>1040</v>
      </c>
      <c r="K65" s="172" t="s">
        <v>1041</v>
      </c>
      <c r="L65" s="172" t="s">
        <v>1042</v>
      </c>
      <c r="M65" s="173"/>
      <c r="N65" s="1303">
        <v>53</v>
      </c>
      <c r="O65" s="1303"/>
      <c r="P65" s="1304">
        <v>117</v>
      </c>
      <c r="Q65" s="1305"/>
      <c r="R65" s="120"/>
      <c r="S65" s="79"/>
    </row>
    <row r="66" spans="1:32" ht="15.75">
      <c r="B66" s="78"/>
      <c r="C66" s="78"/>
      <c r="D66" s="43"/>
      <c r="E66" s="43"/>
      <c r="F66" s="43"/>
      <c r="G66" s="169" t="s">
        <v>485</v>
      </c>
      <c r="H66" s="174">
        <v>236</v>
      </c>
      <c r="I66" s="174">
        <v>236</v>
      </c>
      <c r="J66" s="174">
        <v>252</v>
      </c>
      <c r="K66" s="174">
        <v>730</v>
      </c>
      <c r="L66" s="174">
        <v>730</v>
      </c>
      <c r="M66" s="175" t="s">
        <v>486</v>
      </c>
      <c r="N66" s="2"/>
      <c r="O66" s="220"/>
      <c r="P66" s="220"/>
      <c r="Q66" s="221"/>
      <c r="R66" s="120"/>
      <c r="S66" s="79"/>
    </row>
    <row r="67" spans="1:32" ht="15.75">
      <c r="B67" s="78"/>
      <c r="C67" s="78"/>
      <c r="D67" s="43"/>
      <c r="E67" s="43"/>
      <c r="F67" s="43"/>
      <c r="G67" s="169" t="s">
        <v>487</v>
      </c>
      <c r="H67" s="176">
        <v>38</v>
      </c>
      <c r="I67" s="176">
        <v>41</v>
      </c>
      <c r="J67" s="176">
        <v>63</v>
      </c>
      <c r="K67" s="176">
        <v>64</v>
      </c>
      <c r="L67" s="176">
        <v>63</v>
      </c>
      <c r="M67" s="175" t="s">
        <v>7</v>
      </c>
      <c r="N67" s="175"/>
      <c r="O67" s="220"/>
      <c r="P67" s="177"/>
      <c r="Q67" s="178"/>
      <c r="R67" s="120"/>
      <c r="S67" s="79"/>
    </row>
    <row r="68" spans="1:32" ht="15.75">
      <c r="B68" s="78"/>
      <c r="C68" s="78"/>
      <c r="D68" s="43"/>
      <c r="E68" s="43"/>
      <c r="F68" s="43"/>
      <c r="G68" s="169" t="s">
        <v>488</v>
      </c>
      <c r="H68" s="179">
        <v>6.2105263157894735</v>
      </c>
      <c r="I68" s="179">
        <v>5.7560975609756095</v>
      </c>
      <c r="J68" s="180">
        <v>4</v>
      </c>
      <c r="K68" s="181">
        <v>11.40625</v>
      </c>
      <c r="L68" s="181">
        <v>11.587301587301587</v>
      </c>
      <c r="M68" s="175" t="s">
        <v>489</v>
      </c>
      <c r="N68" s="175"/>
      <c r="O68" s="220"/>
      <c r="P68" s="177"/>
      <c r="Q68" s="178"/>
      <c r="R68" s="120"/>
      <c r="S68" s="79"/>
    </row>
    <row r="69" spans="1:32" ht="15.75">
      <c r="B69" s="78"/>
      <c r="C69" s="78"/>
      <c r="D69" s="43"/>
      <c r="E69" s="43"/>
      <c r="F69" s="43"/>
      <c r="G69" s="182" t="s">
        <v>490</v>
      </c>
      <c r="H69" s="183">
        <v>236</v>
      </c>
      <c r="I69" s="183">
        <v>236</v>
      </c>
      <c r="J69" s="183">
        <v>252</v>
      </c>
      <c r="K69" s="183">
        <v>674.59821428571422</v>
      </c>
      <c r="L69" s="183">
        <v>730</v>
      </c>
      <c r="M69" s="184"/>
      <c r="N69" s="185"/>
      <c r="O69" s="185"/>
      <c r="P69" s="186"/>
      <c r="Q69" s="187"/>
      <c r="R69" s="120"/>
      <c r="S69" s="79"/>
    </row>
    <row r="70" spans="1:32">
      <c r="B70" s="78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3"/>
      <c r="R70" s="120"/>
      <c r="S70" s="79"/>
    </row>
    <row r="71" spans="1:32">
      <c r="B71" s="78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83"/>
    </row>
    <row r="72" spans="1:32" s="1" customFormat="1" ht="23.25">
      <c r="A72" s="14"/>
      <c r="B72" s="212">
        <v>14</v>
      </c>
      <c r="C72" s="222" t="s">
        <v>518</v>
      </c>
      <c r="D72" s="223"/>
      <c r="E72" s="224"/>
      <c r="F72" s="225"/>
      <c r="G72" s="225"/>
      <c r="H72" s="225"/>
      <c r="I72" s="225"/>
      <c r="J72" s="225"/>
      <c r="K72" s="225"/>
      <c r="L72" s="225"/>
      <c r="M72" s="225"/>
      <c r="N72" s="225"/>
      <c r="O72" s="224"/>
      <c r="P72" s="224"/>
      <c r="Q72" s="224"/>
      <c r="R72" s="225"/>
      <c r="S72" s="228" t="s">
        <v>1046</v>
      </c>
      <c r="T72" s="14"/>
      <c r="U72" s="14"/>
      <c r="V72" s="14"/>
      <c r="AA72" s="189">
        <v>1</v>
      </c>
    </row>
    <row r="73" spans="1:32" s="1" customFormat="1" ht="15.75">
      <c r="A73" s="14"/>
      <c r="B73" s="213">
        <v>4</v>
      </c>
      <c r="C73" s="190" t="s">
        <v>519</v>
      </c>
      <c r="D73" s="203"/>
      <c r="E73" s="220"/>
      <c r="F73" s="226"/>
      <c r="G73" s="220"/>
      <c r="H73" s="220"/>
      <c r="I73" s="191">
        <v>6.2105263157894735</v>
      </c>
      <c r="J73" s="192" t="s">
        <v>520</v>
      </c>
      <c r="K73" s="210">
        <v>24.842105263157894</v>
      </c>
      <c r="L73" s="159" t="s">
        <v>486</v>
      </c>
      <c r="M73" s="211" t="s">
        <v>521</v>
      </c>
      <c r="N73" s="227">
        <v>236</v>
      </c>
      <c r="O73" s="220"/>
      <c r="P73" s="220"/>
      <c r="Q73" s="220"/>
      <c r="R73" s="220"/>
      <c r="S73" s="221"/>
      <c r="T73" s="14"/>
      <c r="U73" s="14"/>
      <c r="V73" s="14"/>
      <c r="AA73" s="189">
        <v>1</v>
      </c>
      <c r="AB73" s="194"/>
    </row>
    <row r="74" spans="1:32" s="1" customFormat="1" ht="15.75">
      <c r="A74" s="14"/>
      <c r="B74" s="213">
        <v>6</v>
      </c>
      <c r="C74" s="190" t="s">
        <v>522</v>
      </c>
      <c r="D74" s="203"/>
      <c r="E74" s="220"/>
      <c r="F74" s="226"/>
      <c r="G74" s="220"/>
      <c r="H74" s="220"/>
      <c r="I74" s="191">
        <v>5.7560975609756095</v>
      </c>
      <c r="J74" s="192" t="s">
        <v>520</v>
      </c>
      <c r="K74" s="210">
        <v>34.536585365853654</v>
      </c>
      <c r="L74" s="159" t="s">
        <v>486</v>
      </c>
      <c r="M74" s="211" t="s">
        <v>521</v>
      </c>
      <c r="N74" s="227">
        <v>236</v>
      </c>
      <c r="O74" s="1292" t="s">
        <v>471</v>
      </c>
      <c r="P74" s="1293"/>
      <c r="Q74" s="1293"/>
      <c r="R74" s="1293"/>
      <c r="S74" s="1294"/>
      <c r="U74" s="14"/>
      <c r="V74" s="14"/>
      <c r="AA74" s="189">
        <v>1</v>
      </c>
      <c r="AB74" s="194"/>
    </row>
    <row r="75" spans="1:32" s="1" customFormat="1" ht="15.75">
      <c r="A75" s="14"/>
      <c r="B75" s="213">
        <v>11</v>
      </c>
      <c r="C75" s="190" t="s">
        <v>523</v>
      </c>
      <c r="D75" s="203"/>
      <c r="E75" s="220"/>
      <c r="F75" s="226"/>
      <c r="G75" s="195"/>
      <c r="H75" s="195"/>
      <c r="I75" s="196">
        <v>4</v>
      </c>
      <c r="J75" s="197" t="s">
        <v>520</v>
      </c>
      <c r="K75" s="210">
        <v>44</v>
      </c>
      <c r="L75" s="159" t="s">
        <v>486</v>
      </c>
      <c r="M75" s="211" t="s">
        <v>521</v>
      </c>
      <c r="N75" s="227">
        <v>252</v>
      </c>
      <c r="O75" s="9" t="s">
        <v>1049</v>
      </c>
      <c r="P75" s="8"/>
      <c r="Q75" s="8"/>
      <c r="R75" s="193"/>
      <c r="S75" s="214">
        <v>3</v>
      </c>
      <c r="U75" s="14"/>
      <c r="V75" s="14"/>
      <c r="AA75" s="189">
        <v>1</v>
      </c>
      <c r="AB75" s="194"/>
    </row>
    <row r="76" spans="1:32" s="1" customFormat="1" ht="15.75">
      <c r="A76" s="14"/>
      <c r="B76" s="213">
        <v>11</v>
      </c>
      <c r="C76" s="190" t="s">
        <v>524</v>
      </c>
      <c r="D76" s="203"/>
      <c r="E76" s="220"/>
      <c r="F76" s="226"/>
      <c r="G76" s="199"/>
      <c r="H76" s="199"/>
      <c r="I76" s="201">
        <v>11.40625</v>
      </c>
      <c r="J76" s="200" t="s">
        <v>520</v>
      </c>
      <c r="K76" s="210">
        <v>125.46875</v>
      </c>
      <c r="L76" s="159" t="s">
        <v>486</v>
      </c>
      <c r="M76" s="211" t="s">
        <v>521</v>
      </c>
      <c r="N76" s="227">
        <v>730</v>
      </c>
      <c r="O76" s="5" t="s">
        <v>1038</v>
      </c>
      <c r="P76" s="5" t="s">
        <v>1039</v>
      </c>
      <c r="Q76" s="6" t="s">
        <v>1040</v>
      </c>
      <c r="R76" s="7" t="s">
        <v>1041</v>
      </c>
      <c r="S76" s="215" t="s">
        <v>1042</v>
      </c>
      <c r="U76" s="14"/>
      <c r="V76" s="14"/>
      <c r="AA76" s="189">
        <v>1</v>
      </c>
      <c r="AB76" s="194"/>
    </row>
    <row r="77" spans="1:32" s="1" customFormat="1" ht="15.75">
      <c r="A77" s="14"/>
      <c r="B77" s="213">
        <v>10</v>
      </c>
      <c r="C77" s="190" t="s">
        <v>525</v>
      </c>
      <c r="D77" s="203"/>
      <c r="E77" s="220"/>
      <c r="F77" s="226"/>
      <c r="G77" s="199"/>
      <c r="H77" s="199"/>
      <c r="I77" s="201">
        <v>11.587301587301587</v>
      </c>
      <c r="J77" s="200" t="s">
        <v>520</v>
      </c>
      <c r="K77" s="210">
        <v>115.87301587301587</v>
      </c>
      <c r="L77" s="159" t="s">
        <v>486</v>
      </c>
      <c r="M77" s="211" t="s">
        <v>521</v>
      </c>
      <c r="N77" s="227">
        <v>730</v>
      </c>
      <c r="O77" s="198">
        <v>4</v>
      </c>
      <c r="P77" s="198">
        <v>6</v>
      </c>
      <c r="Q77" s="198">
        <v>11</v>
      </c>
      <c r="R77" s="198">
        <v>11</v>
      </c>
      <c r="S77" s="216">
        <v>10</v>
      </c>
      <c r="U77" s="14"/>
      <c r="V77" s="14"/>
      <c r="AA77" s="189">
        <v>1</v>
      </c>
      <c r="AB77" s="194"/>
    </row>
    <row r="78" spans="1:32" s="1" customFormat="1" ht="15.75">
      <c r="A78" s="14"/>
      <c r="B78" s="217"/>
      <c r="C78" s="203"/>
      <c r="D78" s="203"/>
      <c r="E78" s="190"/>
      <c r="F78" s="226"/>
      <c r="G78" s="199"/>
      <c r="H78" s="199"/>
      <c r="I78" s="201"/>
      <c r="J78" s="200"/>
      <c r="K78" s="202"/>
      <c r="L78" s="200"/>
      <c r="M78" s="200"/>
      <c r="N78" s="200"/>
      <c r="O78" s="229"/>
      <c r="P78" s="230"/>
      <c r="Q78" s="230"/>
      <c r="R78" s="230"/>
      <c r="S78" s="231"/>
      <c r="T78" s="204"/>
      <c r="U78" s="14"/>
      <c r="V78" s="14"/>
      <c r="AA78" s="189">
        <v>1</v>
      </c>
      <c r="AB78" s="194"/>
    </row>
    <row r="79" spans="1:32" s="1" customFormat="1" ht="15.75">
      <c r="A79" s="14"/>
      <c r="B79" s="218"/>
      <c r="C79" s="205"/>
      <c r="D79" s="205"/>
      <c r="E79" s="206"/>
      <c r="F79" s="207"/>
      <c r="G79" s="205"/>
      <c r="H79" s="205"/>
      <c r="I79" s="205"/>
      <c r="J79" s="206"/>
      <c r="K79" s="206"/>
      <c r="L79" s="208" t="s">
        <v>527</v>
      </c>
      <c r="M79" s="208"/>
      <c r="N79" s="208"/>
      <c r="O79" s="232"/>
      <c r="P79" s="232"/>
      <c r="Q79" s="232"/>
      <c r="R79" s="232"/>
      <c r="S79" s="233"/>
      <c r="U79" s="14"/>
      <c r="V79" s="14"/>
      <c r="AA79" s="189">
        <v>1</v>
      </c>
      <c r="AB79" s="194"/>
      <c r="AC79" s="209"/>
      <c r="AD79" s="194"/>
      <c r="AF79" s="194"/>
    </row>
    <row r="80" spans="1:32" ht="18.75" customHeight="1">
      <c r="A80" s="10"/>
      <c r="B80" s="44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5"/>
      <c r="S80" s="46"/>
    </row>
    <row r="81" spans="1:19" ht="18" customHeight="1">
      <c r="A81" s="10"/>
      <c r="B81" s="44"/>
      <c r="C81" s="77" t="s">
        <v>1</v>
      </c>
      <c r="D81" s="43"/>
      <c r="E81" s="43"/>
      <c r="F81" s="43"/>
      <c r="G81" s="43"/>
      <c r="H81" s="43"/>
      <c r="I81" s="43"/>
      <c r="J81" s="43"/>
      <c r="K81" s="43"/>
      <c r="L81" s="43"/>
      <c r="M81" s="45"/>
      <c r="N81" s="45"/>
      <c r="O81" s="45"/>
      <c r="P81" s="45"/>
      <c r="Q81" s="45"/>
      <c r="R81" s="45"/>
      <c r="S81" s="46"/>
    </row>
    <row r="82" spans="1:19" ht="18" customHeight="1">
      <c r="A82" s="10"/>
      <c r="B82" s="44"/>
      <c r="C82" s="77" t="s">
        <v>2</v>
      </c>
      <c r="D82" s="43"/>
      <c r="E82" s="43"/>
      <c r="F82" s="43"/>
      <c r="G82" s="43"/>
      <c r="H82" s="43"/>
      <c r="I82" s="43"/>
      <c r="J82" s="43"/>
      <c r="K82" s="43"/>
      <c r="L82" s="43"/>
      <c r="M82" s="45"/>
      <c r="N82" s="45"/>
      <c r="O82" s="45"/>
      <c r="P82" s="45"/>
      <c r="Q82" s="45"/>
      <c r="R82" s="45"/>
      <c r="S82" s="46"/>
    </row>
    <row r="83" spans="1:19" ht="18" customHeight="1">
      <c r="A83" s="10">
        <v>0</v>
      </c>
      <c r="B83" s="234">
        <v>0</v>
      </c>
      <c r="C83" s="1291" t="s">
        <v>1431</v>
      </c>
      <c r="D83" s="1291"/>
      <c r="E83" s="1291"/>
      <c r="F83" s="1291"/>
      <c r="G83" s="1291"/>
      <c r="H83" s="23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6">
        <v>0</v>
      </c>
    </row>
    <row r="84" spans="1:19" ht="15.75">
      <c r="B84" s="236"/>
      <c r="C84" s="1291" t="s">
        <v>1432</v>
      </c>
      <c r="D84" s="1291"/>
      <c r="E84" s="1291"/>
      <c r="F84" s="1291"/>
      <c r="G84" s="1291"/>
      <c r="H84" s="1291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9"/>
    </row>
    <row r="85" spans="1:19">
      <c r="B85" s="78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9"/>
    </row>
    <row r="86" spans="1:19">
      <c r="B86" s="78"/>
      <c r="C86" s="80" t="str">
        <f ca="1">+CELL("nomfichier")</f>
        <v>E:\Joël Leboucher\Téléchargements\[me-cycles_produits_marches.xlsx]Cycle trimesriel sauces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9"/>
    </row>
    <row r="87" spans="1:19"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</row>
  </sheetData>
  <mergeCells count="28">
    <mergeCell ref="E28:E29"/>
    <mergeCell ref="F28:F29"/>
    <mergeCell ref="L26:S26"/>
    <mergeCell ref="S28:S29"/>
    <mergeCell ref="H36:P38"/>
    <mergeCell ref="I28:I29"/>
    <mergeCell ref="J28:J29"/>
    <mergeCell ref="K28:K29"/>
    <mergeCell ref="Q28:Q29"/>
    <mergeCell ref="L27:R27"/>
    <mergeCell ref="B26:K27"/>
    <mergeCell ref="B28:B29"/>
    <mergeCell ref="C83:G83"/>
    <mergeCell ref="C84:H84"/>
    <mergeCell ref="O74:S74"/>
    <mergeCell ref="G28:G29"/>
    <mergeCell ref="H28:H29"/>
    <mergeCell ref="R28:R29"/>
    <mergeCell ref="N64:O64"/>
    <mergeCell ref="P64:Q64"/>
    <mergeCell ref="N65:O65"/>
    <mergeCell ref="P65:Q65"/>
    <mergeCell ref="D43:D44"/>
    <mergeCell ref="D41:F42"/>
    <mergeCell ref="E43:E44"/>
    <mergeCell ref="F43:F44"/>
    <mergeCell ref="C28:C29"/>
    <mergeCell ref="D28:D29"/>
  </mergeCells>
  <phoneticPr fontId="0" type="noConversion"/>
  <hyperlinks>
    <hyperlink ref="C83" r:id="rId1" xr:uid="{00000000-0004-0000-0000-000000000000}"/>
    <hyperlink ref="C84:H84" r:id="rId2" display="U.P.R.T. - Union des Professionnels de la Restauration Territoriale   " xr:uid="{00000000-0004-0000-0000-000001000000}"/>
  </hyperlinks>
  <printOptions horizontalCentered="1"/>
  <pageMargins left="0.19685039370078741" right="0" top="0.19685039370078741" bottom="0" header="0" footer="0"/>
  <pageSetup paperSize="9" scale="43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DW147"/>
  <sheetViews>
    <sheetView showZeros="0" zoomScale="75" zoomScaleNormal="75" workbookViewId="0">
      <selection activeCell="Q7" sqref="Q7:S8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285156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2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2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2:127" ht="42" customHeight="1">
      <c r="B3" s="1338" t="s">
        <v>4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+COUNTA(T9:T142)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+COUNTA(AZ9:AZ142)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+COUNTA(CF9:CF142)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+COUNTA(DL9:DL142)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2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2:127" s="303" customFormat="1" ht="39.75" customHeight="1">
      <c r="B5" s="1348" t="s">
        <v>993</v>
      </c>
      <c r="C5" s="304" t="s">
        <v>6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2:127" s="370" customFormat="1" ht="30.75" customHeight="1">
      <c r="B6" s="1349"/>
      <c r="C6" s="347">
        <f>LARGE(B8:B142,1)</f>
        <v>104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2:127" s="303" customFormat="1" ht="39.950000000000003" customHeight="1">
      <c r="B7" s="371">
        <v>1</v>
      </c>
      <c r="C7" s="372" t="s">
        <v>984</v>
      </c>
      <c r="D7" s="373"/>
      <c r="E7" s="374"/>
      <c r="F7" s="373"/>
      <c r="G7" s="375"/>
      <c r="H7" s="374"/>
      <c r="I7" s="376"/>
      <c r="J7" s="373"/>
      <c r="K7" s="373"/>
      <c r="L7" s="373"/>
      <c r="M7" s="373"/>
      <c r="N7" s="373"/>
      <c r="O7" s="373"/>
      <c r="P7" s="377" t="s">
        <v>1046</v>
      </c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2:127" s="303" customFormat="1" ht="39.950000000000003" customHeight="1">
      <c r="B8" s="392"/>
      <c r="C8" s="393" t="s">
        <v>1048</v>
      </c>
      <c r="D8" s="394">
        <f>COUNTA(C9:C20)</f>
        <v>12</v>
      </c>
      <c r="E8" s="395" t="s">
        <v>1049</v>
      </c>
      <c r="F8" s="394">
        <f>COUNTIF(L9:P20,E8)</f>
        <v>1</v>
      </c>
      <c r="G8" s="396" t="s">
        <v>1038</v>
      </c>
      <c r="H8" s="394">
        <f>COUNTIF(L9:P20,G8)</f>
        <v>4</v>
      </c>
      <c r="I8" s="396" t="s">
        <v>1039</v>
      </c>
      <c r="J8" s="394">
        <f>COUNTIF(L9:P20,I8)</f>
        <v>6</v>
      </c>
      <c r="K8" s="396" t="s">
        <v>1040</v>
      </c>
      <c r="L8" s="394">
        <f>COUNTIF(L9:P20,K8)</f>
        <v>11</v>
      </c>
      <c r="M8" s="396" t="s">
        <v>1041</v>
      </c>
      <c r="N8" s="394">
        <f>COUNTIF(L9:P20,M8)</f>
        <v>11</v>
      </c>
      <c r="O8" s="396" t="s">
        <v>1042</v>
      </c>
      <c r="P8" s="397">
        <f>COUNTIF(L9:P20,O8)</f>
        <v>10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2:127" s="303" customFormat="1" ht="40.5" customHeight="1">
      <c r="B9" s="411">
        <v>1</v>
      </c>
      <c r="C9" s="412" t="s">
        <v>1050</v>
      </c>
      <c r="D9" s="413" t="s">
        <v>1051</v>
      </c>
      <c r="E9" s="414" t="s">
        <v>1052</v>
      </c>
      <c r="F9" s="415">
        <v>3.8</v>
      </c>
      <c r="G9" s="416" t="s">
        <v>841</v>
      </c>
      <c r="H9" s="417" t="s">
        <v>1053</v>
      </c>
      <c r="I9" s="418" t="s">
        <v>386</v>
      </c>
      <c r="J9" s="419" t="s">
        <v>1054</v>
      </c>
      <c r="K9" s="420" t="s">
        <v>1055</v>
      </c>
      <c r="L9" s="421"/>
      <c r="M9" s="421" t="s">
        <v>1039</v>
      </c>
      <c r="N9" s="422" t="s">
        <v>1040</v>
      </c>
      <c r="O9" s="423" t="s">
        <v>1041</v>
      </c>
      <c r="P9" s="424" t="s">
        <v>1042</v>
      </c>
      <c r="Q9" s="425">
        <f>COUNTA(T9:DV9)</f>
        <v>3</v>
      </c>
      <c r="R9" s="426" t="s">
        <v>1327</v>
      </c>
      <c r="S9" s="427">
        <v>41207</v>
      </c>
      <c r="T9" s="428">
        <v>1200</v>
      </c>
      <c r="U9" s="429"/>
      <c r="V9" s="430"/>
      <c r="W9" s="429" t="s">
        <v>1339</v>
      </c>
      <c r="X9" s="430"/>
      <c r="Y9" s="429"/>
      <c r="Z9" s="430" t="s">
        <v>1339</v>
      </c>
      <c r="AA9" s="429"/>
      <c r="AB9" s="430"/>
      <c r="AC9" s="431"/>
      <c r="AD9" s="428"/>
      <c r="AE9" s="429"/>
      <c r="AF9" s="430"/>
      <c r="AG9" s="429"/>
      <c r="AH9" s="430"/>
      <c r="AI9" s="429"/>
      <c r="AJ9" s="430"/>
      <c r="AK9" s="431"/>
      <c r="AL9" s="428"/>
      <c r="AM9" s="429"/>
      <c r="AN9" s="430"/>
      <c r="AO9" s="429"/>
      <c r="AP9" s="430"/>
      <c r="AQ9" s="429"/>
      <c r="AR9" s="430"/>
      <c r="AS9" s="431"/>
      <c r="AT9" s="245"/>
      <c r="AU9" s="432"/>
      <c r="AV9" s="433"/>
      <c r="AW9" s="434"/>
      <c r="AX9" s="433"/>
      <c r="AY9" s="434"/>
      <c r="AZ9" s="433"/>
      <c r="BA9" s="434"/>
      <c r="BB9" s="433"/>
      <c r="BC9" s="434"/>
      <c r="BD9" s="435"/>
      <c r="BE9" s="432"/>
      <c r="BF9" s="433"/>
      <c r="BG9" s="434"/>
      <c r="BH9" s="433"/>
      <c r="BI9" s="434"/>
      <c r="BJ9" s="433"/>
      <c r="BK9" s="434"/>
      <c r="BL9" s="435"/>
      <c r="BM9" s="432"/>
      <c r="BN9" s="433"/>
      <c r="BO9" s="434"/>
      <c r="BP9" s="433"/>
      <c r="BQ9" s="434"/>
      <c r="BR9" s="433"/>
      <c r="BS9" s="434"/>
      <c r="BT9" s="435"/>
      <c r="BU9" s="245"/>
      <c r="BV9" s="436"/>
      <c r="BW9" s="437"/>
      <c r="BX9" s="438"/>
      <c r="BY9" s="437"/>
      <c r="BZ9" s="438"/>
      <c r="CA9" s="437"/>
      <c r="CB9" s="438"/>
      <c r="CC9" s="437"/>
      <c r="CD9" s="438"/>
      <c r="CE9" s="439"/>
      <c r="CF9" s="436"/>
      <c r="CG9" s="437"/>
      <c r="CH9" s="438"/>
      <c r="CI9" s="437"/>
      <c r="CJ9" s="438"/>
      <c r="CK9" s="437"/>
      <c r="CL9" s="438"/>
      <c r="CM9" s="439"/>
      <c r="CN9" s="436"/>
      <c r="CO9" s="437"/>
      <c r="CP9" s="438"/>
      <c r="CQ9" s="437"/>
      <c r="CR9" s="438"/>
      <c r="CS9" s="437"/>
      <c r="CT9" s="438"/>
      <c r="CU9" s="439"/>
      <c r="CV9" s="245"/>
      <c r="CW9" s="440"/>
      <c r="CX9" s="441"/>
      <c r="CY9" s="442"/>
      <c r="CZ9" s="441"/>
      <c r="DA9" s="442"/>
      <c r="DB9" s="441"/>
      <c r="DC9" s="442"/>
      <c r="DD9" s="441"/>
      <c r="DE9" s="442"/>
      <c r="DF9" s="443"/>
      <c r="DG9" s="440"/>
      <c r="DH9" s="441"/>
      <c r="DI9" s="442"/>
      <c r="DJ9" s="441"/>
      <c r="DK9" s="442"/>
      <c r="DL9" s="441"/>
      <c r="DM9" s="442"/>
      <c r="DN9" s="443"/>
      <c r="DO9" s="440"/>
      <c r="DP9" s="441"/>
      <c r="DQ9" s="442"/>
      <c r="DR9" s="441"/>
      <c r="DS9" s="442"/>
      <c r="DT9" s="441"/>
      <c r="DU9" s="442"/>
      <c r="DV9" s="443"/>
      <c r="DW9" s="391"/>
    </row>
    <row r="10" spans="2:127" s="303" customFormat="1" ht="40.5" customHeight="1">
      <c r="B10" s="411">
        <f>LARGE(B$9:B9,1)+1</f>
        <v>2</v>
      </c>
      <c r="C10" s="412" t="s">
        <v>1058</v>
      </c>
      <c r="D10" s="413">
        <v>1</v>
      </c>
      <c r="E10" s="414" t="s">
        <v>1052</v>
      </c>
      <c r="F10" s="415">
        <v>3.78</v>
      </c>
      <c r="G10" s="416" t="s">
        <v>841</v>
      </c>
      <c r="H10" s="417" t="s">
        <v>1059</v>
      </c>
      <c r="I10" s="418" t="s">
        <v>386</v>
      </c>
      <c r="J10" s="419" t="s">
        <v>1054</v>
      </c>
      <c r="K10" s="420" t="s">
        <v>1055</v>
      </c>
      <c r="L10" s="444"/>
      <c r="M10" s="444"/>
      <c r="N10" s="445" t="s">
        <v>1040</v>
      </c>
      <c r="O10" s="446" t="s">
        <v>1041</v>
      </c>
      <c r="P10" s="447" t="s">
        <v>1042</v>
      </c>
      <c r="Q10" s="425">
        <f>COUNTA(T10:DV10)</f>
        <v>0</v>
      </c>
      <c r="R10" s="426"/>
      <c r="S10" s="448"/>
      <c r="T10" s="428"/>
      <c r="U10" s="429"/>
      <c r="V10" s="430"/>
      <c r="W10" s="429"/>
      <c r="X10" s="430"/>
      <c r="Y10" s="429"/>
      <c r="Z10" s="430"/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2:127" s="303" customFormat="1" ht="40.5" customHeight="1">
      <c r="B11" s="411">
        <f>LARGE(B$9:B10,1)+1</f>
        <v>3</v>
      </c>
      <c r="C11" s="412" t="s">
        <v>1061</v>
      </c>
      <c r="D11" s="413">
        <v>1</v>
      </c>
      <c r="E11" s="414" t="s">
        <v>1052</v>
      </c>
      <c r="F11" s="415">
        <v>4.8</v>
      </c>
      <c r="G11" s="416" t="s">
        <v>841</v>
      </c>
      <c r="H11" s="417" t="s">
        <v>1062</v>
      </c>
      <c r="I11" s="418" t="s">
        <v>386</v>
      </c>
      <c r="J11" s="419" t="s">
        <v>1054</v>
      </c>
      <c r="K11" s="420" t="s">
        <v>1055</v>
      </c>
      <c r="L11" s="444" t="s">
        <v>1038</v>
      </c>
      <c r="M11" s="444" t="s">
        <v>1039</v>
      </c>
      <c r="N11" s="445" t="s">
        <v>1040</v>
      </c>
      <c r="O11" s="446" t="s">
        <v>1041</v>
      </c>
      <c r="P11" s="447" t="s">
        <v>1042</v>
      </c>
      <c r="Q11" s="425">
        <f t="shared" ref="Q11:Q20" si="4">COUNTA(T11:DV11)</f>
        <v>0</v>
      </c>
      <c r="R11" s="426"/>
      <c r="S11" s="448"/>
      <c r="T11" s="428"/>
      <c r="U11" s="429"/>
      <c r="V11" s="430"/>
      <c r="W11" s="429"/>
      <c r="X11" s="430"/>
      <c r="Y11" s="429"/>
      <c r="Z11" s="430"/>
      <c r="AA11" s="429"/>
      <c r="AB11" s="430"/>
      <c r="AC11" s="431"/>
      <c r="AD11" s="428"/>
      <c r="AE11" s="429"/>
      <c r="AF11" s="430"/>
      <c r="AG11" s="429"/>
      <c r="AH11" s="430"/>
      <c r="AI11" s="429"/>
      <c r="AJ11" s="430"/>
      <c r="AK11" s="431"/>
      <c r="AL11" s="428"/>
      <c r="AM11" s="429"/>
      <c r="AN11" s="430"/>
      <c r="AO11" s="429"/>
      <c r="AP11" s="430"/>
      <c r="AQ11" s="429"/>
      <c r="AR11" s="430"/>
      <c r="AS11" s="431"/>
      <c r="AT11" s="272"/>
      <c r="AU11" s="432"/>
      <c r="AV11" s="433"/>
      <c r="AW11" s="434"/>
      <c r="AX11" s="433"/>
      <c r="AY11" s="434"/>
      <c r="AZ11" s="433"/>
      <c r="BA11" s="434"/>
      <c r="BB11" s="433"/>
      <c r="BC11" s="434"/>
      <c r="BD11" s="435"/>
      <c r="BE11" s="432"/>
      <c r="BF11" s="433"/>
      <c r="BG11" s="434"/>
      <c r="BH11" s="433"/>
      <c r="BI11" s="434"/>
      <c r="BJ11" s="433"/>
      <c r="BK11" s="434"/>
      <c r="BL11" s="435"/>
      <c r="BM11" s="432"/>
      <c r="BN11" s="433"/>
      <c r="BO11" s="434"/>
      <c r="BP11" s="433"/>
      <c r="BQ11" s="434"/>
      <c r="BR11" s="433"/>
      <c r="BS11" s="434"/>
      <c r="BT11" s="435"/>
      <c r="BU11" s="272"/>
      <c r="BV11" s="436"/>
      <c r="BW11" s="437"/>
      <c r="BX11" s="438"/>
      <c r="BY11" s="437"/>
      <c r="BZ11" s="438"/>
      <c r="CA11" s="437"/>
      <c r="CB11" s="438"/>
      <c r="CC11" s="437"/>
      <c r="CD11" s="438"/>
      <c r="CE11" s="439"/>
      <c r="CF11" s="436"/>
      <c r="CG11" s="437"/>
      <c r="CH11" s="438"/>
      <c r="CI11" s="437"/>
      <c r="CJ11" s="438"/>
      <c r="CK11" s="437"/>
      <c r="CL11" s="438"/>
      <c r="CM11" s="439"/>
      <c r="CN11" s="436"/>
      <c r="CO11" s="437"/>
      <c r="CP11" s="438"/>
      <c r="CQ11" s="437"/>
      <c r="CR11" s="438"/>
      <c r="CS11" s="437"/>
      <c r="CT11" s="438"/>
      <c r="CU11" s="439"/>
      <c r="CV11" s="272"/>
      <c r="CW11" s="440"/>
      <c r="CX11" s="441"/>
      <c r="CY11" s="442"/>
      <c r="CZ11" s="441"/>
      <c r="DA11" s="442"/>
      <c r="DB11" s="441"/>
      <c r="DC11" s="442"/>
      <c r="DD11" s="441"/>
      <c r="DE11" s="442"/>
      <c r="DF11" s="443"/>
      <c r="DG11" s="440"/>
      <c r="DH11" s="441"/>
      <c r="DI11" s="442"/>
      <c r="DJ11" s="441"/>
      <c r="DK11" s="442"/>
      <c r="DL11" s="441"/>
      <c r="DM11" s="442"/>
      <c r="DN11" s="443"/>
      <c r="DO11" s="440"/>
      <c r="DP11" s="441"/>
      <c r="DQ11" s="442"/>
      <c r="DR11" s="441"/>
      <c r="DS11" s="442"/>
      <c r="DT11" s="441"/>
      <c r="DU11" s="442"/>
      <c r="DV11" s="443"/>
      <c r="DW11" s="272"/>
    </row>
    <row r="12" spans="2:127" s="303" customFormat="1" ht="40.5" customHeight="1">
      <c r="B12" s="411">
        <f>LARGE(B$9:B11,1)+1</f>
        <v>4</v>
      </c>
      <c r="C12" s="412" t="s">
        <v>1064</v>
      </c>
      <c r="D12" s="413">
        <v>0.5</v>
      </c>
      <c r="E12" s="414" t="s">
        <v>1052</v>
      </c>
      <c r="F12" s="415">
        <v>3.49</v>
      </c>
      <c r="G12" s="416" t="s">
        <v>841</v>
      </c>
      <c r="H12" s="417" t="s">
        <v>1065</v>
      </c>
      <c r="I12" s="418" t="s">
        <v>386</v>
      </c>
      <c r="J12" s="419" t="s">
        <v>1054</v>
      </c>
      <c r="K12" s="420" t="s">
        <v>1055</v>
      </c>
      <c r="L12" s="444" t="s">
        <v>1038</v>
      </c>
      <c r="M12" s="444" t="s">
        <v>1039</v>
      </c>
      <c r="N12" s="445" t="s">
        <v>1040</v>
      </c>
      <c r="O12" s="446" t="s">
        <v>1041</v>
      </c>
      <c r="P12" s="447" t="s">
        <v>1042</v>
      </c>
      <c r="Q12" s="425">
        <f t="shared" si="4"/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2:127" s="303" customFormat="1" ht="40.5" customHeight="1">
      <c r="B13" s="411"/>
      <c r="C13" s="412" t="s">
        <v>1067</v>
      </c>
      <c r="D13" s="413">
        <v>1</v>
      </c>
      <c r="E13" s="414" t="s">
        <v>1052</v>
      </c>
      <c r="F13" s="415">
        <v>2.44</v>
      </c>
      <c r="G13" s="416" t="s">
        <v>841</v>
      </c>
      <c r="H13" s="417"/>
      <c r="I13" s="418" t="s">
        <v>386</v>
      </c>
      <c r="J13" s="419" t="s">
        <v>1054</v>
      </c>
      <c r="K13" s="420" t="s">
        <v>1055</v>
      </c>
      <c r="L13" s="449" t="s">
        <v>1068</v>
      </c>
      <c r="M13" s="449"/>
      <c r="N13" s="450"/>
      <c r="O13" s="449"/>
      <c r="P13" s="451"/>
      <c r="Q13" s="425">
        <f t="shared" si="4"/>
        <v>0</v>
      </c>
      <c r="R13" s="426"/>
      <c r="S13" s="448"/>
      <c r="T13" s="428"/>
      <c r="U13" s="429"/>
      <c r="V13" s="430"/>
      <c r="W13" s="429"/>
      <c r="X13" s="430"/>
      <c r="Y13" s="429"/>
      <c r="Z13" s="430"/>
      <c r="AA13" s="429"/>
      <c r="AB13" s="430"/>
      <c r="AC13" s="431"/>
      <c r="AD13" s="428"/>
      <c r="AE13" s="429"/>
      <c r="AF13" s="430"/>
      <c r="AG13" s="429"/>
      <c r="AH13" s="430"/>
      <c r="AI13" s="429"/>
      <c r="AJ13" s="430"/>
      <c r="AK13" s="431"/>
      <c r="AL13" s="428"/>
      <c r="AM13" s="429"/>
      <c r="AN13" s="430"/>
      <c r="AO13" s="429"/>
      <c r="AP13" s="430"/>
      <c r="AQ13" s="429"/>
      <c r="AR13" s="430"/>
      <c r="AS13" s="431"/>
      <c r="AT13" s="272"/>
      <c r="AU13" s="432"/>
      <c r="AV13" s="433"/>
      <c r="AW13" s="434"/>
      <c r="AX13" s="433"/>
      <c r="AY13" s="434"/>
      <c r="AZ13" s="433"/>
      <c r="BA13" s="434"/>
      <c r="BB13" s="433"/>
      <c r="BC13" s="434"/>
      <c r="BD13" s="435"/>
      <c r="BE13" s="432"/>
      <c r="BF13" s="433"/>
      <c r="BG13" s="434"/>
      <c r="BH13" s="433"/>
      <c r="BI13" s="434"/>
      <c r="BJ13" s="433"/>
      <c r="BK13" s="434"/>
      <c r="BL13" s="435"/>
      <c r="BM13" s="432"/>
      <c r="BN13" s="433"/>
      <c r="BO13" s="434"/>
      <c r="BP13" s="433"/>
      <c r="BQ13" s="434"/>
      <c r="BR13" s="433"/>
      <c r="BS13" s="434"/>
      <c r="BT13" s="435"/>
      <c r="BU13" s="272"/>
      <c r="BV13" s="436"/>
      <c r="BW13" s="437"/>
      <c r="BX13" s="438"/>
      <c r="BY13" s="437"/>
      <c r="BZ13" s="438"/>
      <c r="CA13" s="437"/>
      <c r="CB13" s="438"/>
      <c r="CC13" s="437"/>
      <c r="CD13" s="438"/>
      <c r="CE13" s="439"/>
      <c r="CF13" s="436"/>
      <c r="CG13" s="437"/>
      <c r="CH13" s="438"/>
      <c r="CI13" s="437"/>
      <c r="CJ13" s="438"/>
      <c r="CK13" s="437"/>
      <c r="CL13" s="438"/>
      <c r="CM13" s="439"/>
      <c r="CN13" s="436"/>
      <c r="CO13" s="437"/>
      <c r="CP13" s="438"/>
      <c r="CQ13" s="437"/>
      <c r="CR13" s="438"/>
      <c r="CS13" s="437"/>
      <c r="CT13" s="438"/>
      <c r="CU13" s="439"/>
      <c r="CV13" s="272"/>
      <c r="CW13" s="440"/>
      <c r="CX13" s="441"/>
      <c r="CY13" s="442"/>
      <c r="CZ13" s="441"/>
      <c r="DA13" s="442"/>
      <c r="DB13" s="441"/>
      <c r="DC13" s="442"/>
      <c r="DD13" s="441"/>
      <c r="DE13" s="442"/>
      <c r="DF13" s="443"/>
      <c r="DG13" s="440"/>
      <c r="DH13" s="441"/>
      <c r="DI13" s="442"/>
      <c r="DJ13" s="441"/>
      <c r="DK13" s="442"/>
      <c r="DL13" s="441"/>
      <c r="DM13" s="442"/>
      <c r="DN13" s="443"/>
      <c r="DO13" s="440"/>
      <c r="DP13" s="441"/>
      <c r="DQ13" s="442"/>
      <c r="DR13" s="441"/>
      <c r="DS13" s="442"/>
      <c r="DT13" s="441"/>
      <c r="DU13" s="442"/>
      <c r="DV13" s="443"/>
      <c r="DW13" s="272"/>
    </row>
    <row r="14" spans="2:127" s="303" customFormat="1" ht="40.5" customHeight="1">
      <c r="B14" s="411">
        <f>LARGE(B$9:B13,1)+1</f>
        <v>5</v>
      </c>
      <c r="C14" s="412" t="s">
        <v>1071</v>
      </c>
      <c r="D14" s="413">
        <v>1</v>
      </c>
      <c r="E14" s="414" t="s">
        <v>1052</v>
      </c>
      <c r="F14" s="415">
        <v>4.03</v>
      </c>
      <c r="G14" s="416" t="s">
        <v>841</v>
      </c>
      <c r="H14" s="417"/>
      <c r="I14" s="418" t="s">
        <v>386</v>
      </c>
      <c r="J14" s="419" t="s">
        <v>1054</v>
      </c>
      <c r="K14" s="420" t="s">
        <v>1055</v>
      </c>
      <c r="L14" s="444"/>
      <c r="M14" s="444"/>
      <c r="N14" s="445" t="s">
        <v>1040</v>
      </c>
      <c r="O14" s="446" t="s">
        <v>1041</v>
      </c>
      <c r="P14" s="447"/>
      <c r="Q14" s="425">
        <f t="shared" si="4"/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2:127" s="303" customFormat="1" ht="40.5" customHeight="1">
      <c r="B15" s="411">
        <f>LARGE(B$9:B14,1)+1</f>
        <v>6</v>
      </c>
      <c r="C15" s="412" t="s">
        <v>1073</v>
      </c>
      <c r="D15" s="413">
        <v>1</v>
      </c>
      <c r="E15" s="414" t="s">
        <v>1052</v>
      </c>
      <c r="F15" s="415">
        <v>3.65</v>
      </c>
      <c r="G15" s="416" t="s">
        <v>841</v>
      </c>
      <c r="H15" s="417" t="s">
        <v>1062</v>
      </c>
      <c r="I15" s="418" t="s">
        <v>386</v>
      </c>
      <c r="J15" s="419" t="s">
        <v>1054</v>
      </c>
      <c r="K15" s="420" t="s">
        <v>1055</v>
      </c>
      <c r="L15" s="444" t="s">
        <v>1038</v>
      </c>
      <c r="M15" s="444" t="s">
        <v>1039</v>
      </c>
      <c r="N15" s="445" t="s">
        <v>1040</v>
      </c>
      <c r="O15" s="446" t="s">
        <v>1041</v>
      </c>
      <c r="P15" s="447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2:127" s="303" customFormat="1" ht="40.5" customHeight="1">
      <c r="B16" s="411">
        <f>LARGE(B$9:B15,1)+1</f>
        <v>7</v>
      </c>
      <c r="C16" s="412" t="s">
        <v>1075</v>
      </c>
      <c r="D16" s="413">
        <v>0.2</v>
      </c>
      <c r="E16" s="414" t="s">
        <v>1052</v>
      </c>
      <c r="F16" s="415">
        <v>6.49</v>
      </c>
      <c r="G16" s="416" t="s">
        <v>841</v>
      </c>
      <c r="H16" s="417" t="s">
        <v>1076</v>
      </c>
      <c r="I16" s="418" t="s">
        <v>386</v>
      </c>
      <c r="J16" s="419" t="s">
        <v>1054</v>
      </c>
      <c r="K16" s="420" t="s">
        <v>1055</v>
      </c>
      <c r="L16" s="444" t="s">
        <v>1038</v>
      </c>
      <c r="M16" s="444" t="s">
        <v>1039</v>
      </c>
      <c r="N16" s="445" t="s">
        <v>1040</v>
      </c>
      <c r="O16" s="446" t="s">
        <v>1041</v>
      </c>
      <c r="P16" s="447" t="s">
        <v>1042</v>
      </c>
      <c r="Q16" s="425">
        <f t="shared" si="4"/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2:127" s="303" customFormat="1" ht="40.5" customHeight="1">
      <c r="B17" s="411">
        <f>LARGE(B$9:B16,1)+1</f>
        <v>8</v>
      </c>
      <c r="C17" s="412" t="s">
        <v>1078</v>
      </c>
      <c r="D17" s="413">
        <v>0.25</v>
      </c>
      <c r="E17" s="414" t="s">
        <v>1052</v>
      </c>
      <c r="F17" s="415">
        <v>5.2</v>
      </c>
      <c r="G17" s="416" t="s">
        <v>841</v>
      </c>
      <c r="H17" s="417">
        <v>67649</v>
      </c>
      <c r="I17" s="418" t="s">
        <v>386</v>
      </c>
      <c r="J17" s="419" t="s">
        <v>1054</v>
      </c>
      <c r="K17" s="420" t="s">
        <v>1055</v>
      </c>
      <c r="L17" s="444"/>
      <c r="M17" s="444"/>
      <c r="N17" s="445" t="s">
        <v>1040</v>
      </c>
      <c r="O17" s="446" t="s">
        <v>1041</v>
      </c>
      <c r="P17" s="447" t="s">
        <v>1042</v>
      </c>
      <c r="Q17" s="425">
        <f t="shared" si="4"/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2:127" s="303" customFormat="1" ht="49.5" customHeight="1">
      <c r="B18" s="411">
        <f>LARGE(B$9:B17,1)+1</f>
        <v>9</v>
      </c>
      <c r="C18" s="412" t="s">
        <v>1080</v>
      </c>
      <c r="D18" s="413">
        <v>0.5</v>
      </c>
      <c r="E18" s="414" t="s">
        <v>1052</v>
      </c>
      <c r="F18" s="415">
        <v>2.1</v>
      </c>
      <c r="G18" s="416" t="s">
        <v>841</v>
      </c>
      <c r="H18" s="417" t="s">
        <v>1081</v>
      </c>
      <c r="I18" s="418" t="s">
        <v>386</v>
      </c>
      <c r="J18" s="419" t="s">
        <v>1054</v>
      </c>
      <c r="K18" s="420" t="s">
        <v>1055</v>
      </c>
      <c r="L18" s="444"/>
      <c r="M18" s="444"/>
      <c r="N18" s="445" t="s">
        <v>1040</v>
      </c>
      <c r="O18" s="446" t="s">
        <v>1041</v>
      </c>
      <c r="P18" s="447" t="s">
        <v>1042</v>
      </c>
      <c r="Q18" s="425">
        <f t="shared" si="4"/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2:127" s="303" customFormat="1" ht="40.5" customHeight="1">
      <c r="B19" s="411">
        <f>LARGE(B$9:B18,1)+1</f>
        <v>10</v>
      </c>
      <c r="C19" s="412" t="s">
        <v>1083</v>
      </c>
      <c r="D19" s="413" t="s">
        <v>1084</v>
      </c>
      <c r="E19" s="414" t="s">
        <v>1052</v>
      </c>
      <c r="F19" s="415">
        <v>2.84</v>
      </c>
      <c r="G19" s="416" t="s">
        <v>841</v>
      </c>
      <c r="H19" s="417" t="s">
        <v>1085</v>
      </c>
      <c r="I19" s="418" t="s">
        <v>386</v>
      </c>
      <c r="J19" s="419" t="s">
        <v>1054</v>
      </c>
      <c r="K19" s="420" t="s">
        <v>1055</v>
      </c>
      <c r="L19" s="444"/>
      <c r="M19" s="444"/>
      <c r="N19" s="445" t="s">
        <v>1040</v>
      </c>
      <c r="O19" s="446" t="s">
        <v>1041</v>
      </c>
      <c r="P19" s="447" t="s">
        <v>1042</v>
      </c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2:127" s="303" customFormat="1" ht="40.5" customHeight="1">
      <c r="B20" s="411">
        <f>LARGE(B$9:B19,1)+1</f>
        <v>11</v>
      </c>
      <c r="C20" s="412" t="s">
        <v>1087</v>
      </c>
      <c r="D20" s="413" t="s">
        <v>1084</v>
      </c>
      <c r="E20" s="414" t="s">
        <v>1052</v>
      </c>
      <c r="F20" s="415">
        <v>4.4000000000000004</v>
      </c>
      <c r="G20" s="416" t="s">
        <v>841</v>
      </c>
      <c r="H20" s="417" t="s">
        <v>1085</v>
      </c>
      <c r="I20" s="418" t="s">
        <v>386</v>
      </c>
      <c r="J20" s="419" t="s">
        <v>1054</v>
      </c>
      <c r="K20" s="420" t="s">
        <v>1055</v>
      </c>
      <c r="L20" s="444"/>
      <c r="M20" s="444" t="s">
        <v>1039</v>
      </c>
      <c r="N20" s="445" t="s">
        <v>1040</v>
      </c>
      <c r="O20" s="446" t="s">
        <v>1041</v>
      </c>
      <c r="P20" s="447" t="s">
        <v>1042</v>
      </c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272"/>
    </row>
    <row r="21" spans="2:127" s="303" customFormat="1" ht="39.950000000000003" customHeight="1">
      <c r="B21" s="371">
        <v>2</v>
      </c>
      <c r="C21" s="372" t="s">
        <v>984</v>
      </c>
      <c r="D21" s="373"/>
      <c r="E21" s="374"/>
      <c r="F21" s="373"/>
      <c r="G21" s="375"/>
      <c r="H21" s="374"/>
      <c r="I21" s="376"/>
      <c r="J21" s="373"/>
      <c r="K21" s="373"/>
      <c r="L21" s="373"/>
      <c r="M21" s="373"/>
      <c r="N21" s="373"/>
      <c r="O21" s="373"/>
      <c r="P21" s="377" t="s">
        <v>1088</v>
      </c>
      <c r="Q21" s="1350" t="s">
        <v>1323</v>
      </c>
      <c r="R21" s="1352" t="s">
        <v>1324</v>
      </c>
      <c r="S21" s="1336" t="s">
        <v>1325</v>
      </c>
      <c r="T21" s="452"/>
      <c r="U21" s="453"/>
      <c r="V21" s="453"/>
      <c r="W21" s="453"/>
      <c r="X21" s="453"/>
      <c r="Y21" s="453"/>
      <c r="Z21" s="453"/>
      <c r="AA21" s="453"/>
      <c r="AB21" s="453"/>
      <c r="AC21" s="454"/>
      <c r="AD21" s="452"/>
      <c r="AE21" s="453"/>
      <c r="AF21" s="453"/>
      <c r="AG21" s="453"/>
      <c r="AH21" s="453"/>
      <c r="AI21" s="453"/>
      <c r="AJ21" s="453"/>
      <c r="AK21" s="454"/>
      <c r="AL21" s="452"/>
      <c r="AM21" s="453"/>
      <c r="AN21" s="453"/>
      <c r="AO21" s="453"/>
      <c r="AP21" s="453"/>
      <c r="AQ21" s="453"/>
      <c r="AR21" s="453"/>
      <c r="AS21" s="454"/>
      <c r="AT21" s="455"/>
      <c r="AU21" s="456"/>
      <c r="AV21" s="457"/>
      <c r="AW21" s="457"/>
      <c r="AX21" s="457"/>
      <c r="AY21" s="457"/>
      <c r="AZ21" s="457"/>
      <c r="BA21" s="457"/>
      <c r="BB21" s="457"/>
      <c r="BC21" s="457"/>
      <c r="BD21" s="458"/>
      <c r="BE21" s="456"/>
      <c r="BF21" s="457"/>
      <c r="BG21" s="457"/>
      <c r="BH21" s="457"/>
      <c r="BI21" s="457"/>
      <c r="BJ21" s="457"/>
      <c r="BK21" s="457"/>
      <c r="BL21" s="458"/>
      <c r="BM21" s="456"/>
      <c r="BN21" s="457"/>
      <c r="BO21" s="457"/>
      <c r="BP21" s="457"/>
      <c r="BQ21" s="457"/>
      <c r="BR21" s="457"/>
      <c r="BS21" s="457"/>
      <c r="BT21" s="458"/>
      <c r="BU21" s="455"/>
      <c r="BV21" s="459"/>
      <c r="BW21" s="460"/>
      <c r="BX21" s="460"/>
      <c r="BY21" s="460"/>
      <c r="BZ21" s="460"/>
      <c r="CA21" s="460"/>
      <c r="CB21" s="460"/>
      <c r="CC21" s="460"/>
      <c r="CD21" s="460"/>
      <c r="CE21" s="461"/>
      <c r="CF21" s="459"/>
      <c r="CG21" s="460"/>
      <c r="CH21" s="460"/>
      <c r="CI21" s="460"/>
      <c r="CJ21" s="460"/>
      <c r="CK21" s="460"/>
      <c r="CL21" s="460"/>
      <c r="CM21" s="461"/>
      <c r="CN21" s="459"/>
      <c r="CO21" s="460"/>
      <c r="CP21" s="460"/>
      <c r="CQ21" s="460"/>
      <c r="CR21" s="460"/>
      <c r="CS21" s="460"/>
      <c r="CT21" s="460"/>
      <c r="CU21" s="461"/>
      <c r="CV21" s="455"/>
      <c r="CW21" s="462"/>
      <c r="CX21" s="463"/>
      <c r="CY21" s="463"/>
      <c r="CZ21" s="463"/>
      <c r="DA21" s="463"/>
      <c r="DB21" s="463"/>
      <c r="DC21" s="463"/>
      <c r="DD21" s="463"/>
      <c r="DE21" s="463"/>
      <c r="DF21" s="464"/>
      <c r="DG21" s="462"/>
      <c r="DH21" s="463"/>
      <c r="DI21" s="463"/>
      <c r="DJ21" s="463"/>
      <c r="DK21" s="463"/>
      <c r="DL21" s="463"/>
      <c r="DM21" s="463"/>
      <c r="DN21" s="464"/>
      <c r="DO21" s="462"/>
      <c r="DP21" s="463"/>
      <c r="DQ21" s="463"/>
      <c r="DR21" s="463"/>
      <c r="DS21" s="463"/>
      <c r="DT21" s="463"/>
      <c r="DU21" s="463"/>
      <c r="DV21" s="464"/>
      <c r="DW21" s="465"/>
    </row>
    <row r="22" spans="2:127" s="303" customFormat="1" ht="39.950000000000003" customHeight="1">
      <c r="B22" s="392"/>
      <c r="C22" s="393" t="s">
        <v>1048</v>
      </c>
      <c r="D22" s="394">
        <f>COUNTA(C23:C37)</f>
        <v>15</v>
      </c>
      <c r="E22" s="395" t="s">
        <v>1049</v>
      </c>
      <c r="F22" s="394">
        <f>COUNTIF(L23:P37,E22)</f>
        <v>6</v>
      </c>
      <c r="G22" s="396" t="s">
        <v>1038</v>
      </c>
      <c r="H22" s="394">
        <f>COUNTIF(L23:P37,G22)</f>
        <v>7</v>
      </c>
      <c r="I22" s="396" t="s">
        <v>1039</v>
      </c>
      <c r="J22" s="394">
        <f>COUNTIF(L23:P37,I22)</f>
        <v>7</v>
      </c>
      <c r="K22" s="396" t="s">
        <v>1040</v>
      </c>
      <c r="L22" s="394">
        <f>COUNTIF(L23:P37,K22)</f>
        <v>9</v>
      </c>
      <c r="M22" s="396" t="s">
        <v>1041</v>
      </c>
      <c r="N22" s="394">
        <f>COUNTIF(L23:P37,M22)</f>
        <v>9</v>
      </c>
      <c r="O22" s="396" t="s">
        <v>1042</v>
      </c>
      <c r="P22" s="397">
        <f>COUNTIF(L23:P37,O22)</f>
        <v>9</v>
      </c>
      <c r="Q22" s="1351"/>
      <c r="R22" s="1353"/>
      <c r="S22" s="1337"/>
      <c r="T22" s="466"/>
      <c r="U22" s="467"/>
      <c r="V22" s="467"/>
      <c r="W22" s="467"/>
      <c r="X22" s="467"/>
      <c r="Y22" s="467"/>
      <c r="Z22" s="467"/>
      <c r="AA22" s="467"/>
      <c r="AB22" s="467"/>
      <c r="AC22" s="468"/>
      <c r="AD22" s="466"/>
      <c r="AE22" s="467"/>
      <c r="AF22" s="467"/>
      <c r="AG22" s="467"/>
      <c r="AH22" s="467"/>
      <c r="AI22" s="467"/>
      <c r="AJ22" s="467"/>
      <c r="AK22" s="468"/>
      <c r="AL22" s="466"/>
      <c r="AM22" s="467"/>
      <c r="AN22" s="467"/>
      <c r="AO22" s="467"/>
      <c r="AP22" s="467"/>
      <c r="AQ22" s="467"/>
      <c r="AR22" s="467"/>
      <c r="AS22" s="468"/>
      <c r="AT22" s="469"/>
      <c r="AU22" s="470"/>
      <c r="AV22" s="471"/>
      <c r="AW22" s="471"/>
      <c r="AX22" s="471"/>
      <c r="AY22" s="471"/>
      <c r="AZ22" s="471"/>
      <c r="BA22" s="471"/>
      <c r="BB22" s="471"/>
      <c r="BC22" s="471"/>
      <c r="BD22" s="472"/>
      <c r="BE22" s="470"/>
      <c r="BF22" s="471"/>
      <c r="BG22" s="471"/>
      <c r="BH22" s="471"/>
      <c r="BI22" s="471"/>
      <c r="BJ22" s="471"/>
      <c r="BK22" s="471"/>
      <c r="BL22" s="472"/>
      <c r="BM22" s="470"/>
      <c r="BN22" s="471"/>
      <c r="BO22" s="471"/>
      <c r="BP22" s="471"/>
      <c r="BQ22" s="471"/>
      <c r="BR22" s="471"/>
      <c r="BS22" s="471"/>
      <c r="BT22" s="472"/>
      <c r="BU22" s="469"/>
      <c r="BV22" s="473"/>
      <c r="BW22" s="474"/>
      <c r="BX22" s="474"/>
      <c r="BY22" s="474"/>
      <c r="BZ22" s="474"/>
      <c r="CA22" s="474"/>
      <c r="CB22" s="474"/>
      <c r="CC22" s="474"/>
      <c r="CD22" s="474"/>
      <c r="CE22" s="475"/>
      <c r="CF22" s="473"/>
      <c r="CG22" s="474"/>
      <c r="CH22" s="474"/>
      <c r="CI22" s="474"/>
      <c r="CJ22" s="474"/>
      <c r="CK22" s="474"/>
      <c r="CL22" s="474"/>
      <c r="CM22" s="475"/>
      <c r="CN22" s="473"/>
      <c r="CO22" s="474"/>
      <c r="CP22" s="474"/>
      <c r="CQ22" s="474"/>
      <c r="CR22" s="474"/>
      <c r="CS22" s="474"/>
      <c r="CT22" s="474"/>
      <c r="CU22" s="475"/>
      <c r="CV22" s="469"/>
      <c r="CW22" s="476"/>
      <c r="CX22" s="477"/>
      <c r="CY22" s="477"/>
      <c r="CZ22" s="477"/>
      <c r="DA22" s="477"/>
      <c r="DB22" s="477"/>
      <c r="DC22" s="477"/>
      <c r="DD22" s="477"/>
      <c r="DE22" s="477"/>
      <c r="DF22" s="478"/>
      <c r="DG22" s="476"/>
      <c r="DH22" s="477"/>
      <c r="DI22" s="477"/>
      <c r="DJ22" s="477"/>
      <c r="DK22" s="477"/>
      <c r="DL22" s="477"/>
      <c r="DM22" s="477"/>
      <c r="DN22" s="478"/>
      <c r="DO22" s="476"/>
      <c r="DP22" s="477"/>
      <c r="DQ22" s="477"/>
      <c r="DR22" s="477"/>
      <c r="DS22" s="477"/>
      <c r="DT22" s="477"/>
      <c r="DU22" s="477"/>
      <c r="DV22" s="478"/>
      <c r="DW22" s="479"/>
    </row>
    <row r="23" spans="2:127" s="303" customFormat="1" ht="40.5" customHeight="1">
      <c r="B23" s="411">
        <f>LARGE(B$9:B22,1)+1</f>
        <v>12</v>
      </c>
      <c r="C23" s="480" t="s">
        <v>1090</v>
      </c>
      <c r="D23" s="481">
        <v>5</v>
      </c>
      <c r="E23" s="482" t="s">
        <v>1052</v>
      </c>
      <c r="F23" s="483">
        <v>0.98</v>
      </c>
      <c r="G23" s="416" t="s">
        <v>841</v>
      </c>
      <c r="H23" s="417" t="s">
        <v>1091</v>
      </c>
      <c r="I23" s="418" t="s">
        <v>386</v>
      </c>
      <c r="J23" s="419" t="s">
        <v>1054</v>
      </c>
      <c r="K23" s="484" t="s">
        <v>1055</v>
      </c>
      <c r="L23" s="485" t="s">
        <v>1068</v>
      </c>
      <c r="M23" s="485"/>
      <c r="N23" s="486"/>
      <c r="O23" s="485"/>
      <c r="P23" s="487"/>
      <c r="Q23" s="425">
        <f t="shared" ref="Q23:Q37" si="5">COUNTA(T23:DV23)</f>
        <v>0</v>
      </c>
      <c r="R23" s="426"/>
      <c r="S23" s="448"/>
      <c r="T23" s="428"/>
      <c r="U23" s="429"/>
      <c r="V23" s="430"/>
      <c r="W23" s="429"/>
      <c r="X23" s="430"/>
      <c r="Y23" s="429"/>
      <c r="Z23" s="430"/>
      <c r="AA23" s="429"/>
      <c r="AB23" s="430"/>
      <c r="AC23" s="431"/>
      <c r="AD23" s="428"/>
      <c r="AE23" s="429"/>
      <c r="AF23" s="430"/>
      <c r="AG23" s="429"/>
      <c r="AH23" s="430"/>
      <c r="AI23" s="429"/>
      <c r="AJ23" s="430"/>
      <c r="AK23" s="431"/>
      <c r="AL23" s="428"/>
      <c r="AM23" s="429"/>
      <c r="AN23" s="430"/>
      <c r="AO23" s="429"/>
      <c r="AP23" s="430"/>
      <c r="AQ23" s="429"/>
      <c r="AR23" s="430"/>
      <c r="AS23" s="431"/>
      <c r="AT23" s="272"/>
      <c r="AU23" s="432"/>
      <c r="AV23" s="433"/>
      <c r="AW23" s="434"/>
      <c r="AX23" s="433"/>
      <c r="AY23" s="434"/>
      <c r="AZ23" s="433"/>
      <c r="BA23" s="434"/>
      <c r="BB23" s="433"/>
      <c r="BC23" s="434"/>
      <c r="BD23" s="435"/>
      <c r="BE23" s="432"/>
      <c r="BF23" s="433"/>
      <c r="BG23" s="434"/>
      <c r="BH23" s="433"/>
      <c r="BI23" s="434"/>
      <c r="BJ23" s="433"/>
      <c r="BK23" s="434"/>
      <c r="BL23" s="435"/>
      <c r="BM23" s="432"/>
      <c r="BN23" s="433"/>
      <c r="BO23" s="434"/>
      <c r="BP23" s="433"/>
      <c r="BQ23" s="434"/>
      <c r="BR23" s="433"/>
      <c r="BS23" s="434"/>
      <c r="BT23" s="435"/>
      <c r="BU23" s="272"/>
      <c r="BV23" s="436"/>
      <c r="BW23" s="437"/>
      <c r="BX23" s="438"/>
      <c r="BY23" s="437"/>
      <c r="BZ23" s="438"/>
      <c r="CA23" s="437"/>
      <c r="CB23" s="438"/>
      <c r="CC23" s="437"/>
      <c r="CD23" s="438"/>
      <c r="CE23" s="439"/>
      <c r="CF23" s="436"/>
      <c r="CG23" s="437"/>
      <c r="CH23" s="438"/>
      <c r="CI23" s="437"/>
      <c r="CJ23" s="438"/>
      <c r="CK23" s="437"/>
      <c r="CL23" s="438"/>
      <c r="CM23" s="439"/>
      <c r="CN23" s="436"/>
      <c r="CO23" s="437"/>
      <c r="CP23" s="438"/>
      <c r="CQ23" s="437"/>
      <c r="CR23" s="438"/>
      <c r="CS23" s="437"/>
      <c r="CT23" s="438"/>
      <c r="CU23" s="439"/>
      <c r="CV23" s="272"/>
      <c r="CW23" s="440"/>
      <c r="CX23" s="441"/>
      <c r="CY23" s="442"/>
      <c r="CZ23" s="441"/>
      <c r="DA23" s="442"/>
      <c r="DB23" s="441"/>
      <c r="DC23" s="442"/>
      <c r="DD23" s="441"/>
      <c r="DE23" s="442"/>
      <c r="DF23" s="443"/>
      <c r="DG23" s="440"/>
      <c r="DH23" s="441"/>
      <c r="DI23" s="442"/>
      <c r="DJ23" s="441"/>
      <c r="DK23" s="442"/>
      <c r="DL23" s="441"/>
      <c r="DM23" s="442"/>
      <c r="DN23" s="443"/>
      <c r="DO23" s="440"/>
      <c r="DP23" s="441"/>
      <c r="DQ23" s="442"/>
      <c r="DR23" s="441"/>
      <c r="DS23" s="442"/>
      <c r="DT23" s="441"/>
      <c r="DU23" s="442"/>
      <c r="DV23" s="443"/>
      <c r="DW23" s="272"/>
    </row>
    <row r="24" spans="2:127" s="303" customFormat="1" ht="40.5" customHeight="1">
      <c r="B24" s="411">
        <f>LARGE(B$9:B23,1)+1</f>
        <v>13</v>
      </c>
      <c r="C24" s="412" t="s">
        <v>1093</v>
      </c>
      <c r="D24" s="413">
        <v>5</v>
      </c>
      <c r="E24" s="414" t="s">
        <v>1052</v>
      </c>
      <c r="F24" s="415">
        <v>1</v>
      </c>
      <c r="G24" s="416" t="s">
        <v>841</v>
      </c>
      <c r="H24" s="417">
        <v>40775</v>
      </c>
      <c r="I24" s="418" t="s">
        <v>386</v>
      </c>
      <c r="J24" s="419" t="s">
        <v>1054</v>
      </c>
      <c r="K24" s="488" t="s">
        <v>1055</v>
      </c>
      <c r="L24" s="444" t="s">
        <v>1038</v>
      </c>
      <c r="M24" s="444" t="s">
        <v>1039</v>
      </c>
      <c r="N24" s="445" t="s">
        <v>1040</v>
      </c>
      <c r="O24" s="446" t="s">
        <v>1041</v>
      </c>
      <c r="P24" s="447" t="s">
        <v>1042</v>
      </c>
      <c r="Q24" s="425">
        <f t="shared" si="5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272"/>
    </row>
    <row r="25" spans="2:127" s="303" customFormat="1" ht="40.5" customHeight="1">
      <c r="B25" s="411"/>
      <c r="C25" s="412" t="s">
        <v>1095</v>
      </c>
      <c r="D25" s="413">
        <v>5</v>
      </c>
      <c r="E25" s="414" t="s">
        <v>1052</v>
      </c>
      <c r="F25" s="415">
        <v>1</v>
      </c>
      <c r="G25" s="416" t="s">
        <v>841</v>
      </c>
      <c r="H25" s="417">
        <v>40776</v>
      </c>
      <c r="I25" s="418" t="s">
        <v>386</v>
      </c>
      <c r="J25" s="419" t="s">
        <v>1054</v>
      </c>
      <c r="K25" s="488" t="s">
        <v>1055</v>
      </c>
      <c r="L25" s="449" t="s">
        <v>1068</v>
      </c>
      <c r="M25" s="449"/>
      <c r="N25" s="450"/>
      <c r="O25" s="449"/>
      <c r="P25" s="451"/>
      <c r="Q25" s="425">
        <f t="shared" si="5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2:127" s="303" customFormat="1" ht="40.5" customHeight="1">
      <c r="B26" s="411">
        <f>LARGE(B$9:B25,1)+1</f>
        <v>14</v>
      </c>
      <c r="C26" s="412" t="s">
        <v>1097</v>
      </c>
      <c r="D26" s="413" t="s">
        <v>1098</v>
      </c>
      <c r="E26" s="414" t="s">
        <v>1052</v>
      </c>
      <c r="F26" s="415">
        <v>2.5</v>
      </c>
      <c r="G26" s="416" t="s">
        <v>841</v>
      </c>
      <c r="H26" s="417" t="s">
        <v>1099</v>
      </c>
      <c r="I26" s="418" t="s">
        <v>386</v>
      </c>
      <c r="J26" s="419" t="s">
        <v>1054</v>
      </c>
      <c r="K26" s="488" t="s">
        <v>1055</v>
      </c>
      <c r="L26" s="444" t="s">
        <v>1038</v>
      </c>
      <c r="M26" s="444" t="s">
        <v>1039</v>
      </c>
      <c r="N26" s="445" t="s">
        <v>1040</v>
      </c>
      <c r="O26" s="446" t="s">
        <v>1041</v>
      </c>
      <c r="P26" s="447" t="s">
        <v>1042</v>
      </c>
      <c r="Q26" s="425">
        <f t="shared" si="5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2:127" s="303" customFormat="1" ht="40.5" customHeight="1">
      <c r="B27" s="411"/>
      <c r="C27" s="412" t="s">
        <v>1101</v>
      </c>
      <c r="D27" s="413">
        <v>1</v>
      </c>
      <c r="E27" s="414" t="s">
        <v>1052</v>
      </c>
      <c r="F27" s="415">
        <v>3.84</v>
      </c>
      <c r="G27" s="416" t="s">
        <v>841</v>
      </c>
      <c r="H27" s="417" t="s">
        <v>1102</v>
      </c>
      <c r="I27" s="418" t="s">
        <v>386</v>
      </c>
      <c r="J27" s="419" t="s">
        <v>1054</v>
      </c>
      <c r="K27" s="488" t="s">
        <v>1055</v>
      </c>
      <c r="L27" s="449" t="s">
        <v>1068</v>
      </c>
      <c r="M27" s="449"/>
      <c r="N27" s="450"/>
      <c r="O27" s="449"/>
      <c r="P27" s="451"/>
      <c r="Q27" s="425">
        <f t="shared" si="5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2:127" s="303" customFormat="1" ht="40.5" customHeight="1">
      <c r="B28" s="411">
        <f>LARGE(B$9:B27,1)+1</f>
        <v>15</v>
      </c>
      <c r="C28" s="412" t="s">
        <v>1104</v>
      </c>
      <c r="D28" s="413">
        <v>5</v>
      </c>
      <c r="E28" s="414" t="s">
        <v>1052</v>
      </c>
      <c r="F28" s="415">
        <v>1.2</v>
      </c>
      <c r="G28" s="416" t="s">
        <v>841</v>
      </c>
      <c r="H28" s="417">
        <v>40777</v>
      </c>
      <c r="I28" s="418" t="s">
        <v>386</v>
      </c>
      <c r="J28" s="419" t="s">
        <v>1054</v>
      </c>
      <c r="K28" s="488" t="s">
        <v>1055</v>
      </c>
      <c r="L28" s="444" t="s">
        <v>1038</v>
      </c>
      <c r="M28" s="444" t="s">
        <v>1039</v>
      </c>
      <c r="N28" s="445" t="s">
        <v>1040</v>
      </c>
      <c r="O28" s="446" t="s">
        <v>1041</v>
      </c>
      <c r="P28" s="447" t="s">
        <v>1042</v>
      </c>
      <c r="Q28" s="425">
        <f t="shared" si="5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2:127" s="303" customFormat="1" ht="40.5" customHeight="1">
      <c r="B29" s="411"/>
      <c r="C29" s="412" t="s">
        <v>1106</v>
      </c>
      <c r="D29" s="413" t="s">
        <v>1107</v>
      </c>
      <c r="E29" s="414" t="s">
        <v>1052</v>
      </c>
      <c r="F29" s="415">
        <v>4.9000000000000004</v>
      </c>
      <c r="G29" s="416" t="s">
        <v>841</v>
      </c>
      <c r="H29" s="417" t="s">
        <v>1108</v>
      </c>
      <c r="I29" s="418" t="s">
        <v>386</v>
      </c>
      <c r="J29" s="419" t="s">
        <v>1054</v>
      </c>
      <c r="K29" s="488" t="s">
        <v>1055</v>
      </c>
      <c r="L29" s="449" t="s">
        <v>1068</v>
      </c>
      <c r="M29" s="449"/>
      <c r="N29" s="450"/>
      <c r="O29" s="449"/>
      <c r="P29" s="451"/>
      <c r="Q29" s="425">
        <f t="shared" si="5"/>
        <v>0</v>
      </c>
      <c r="R29" s="426"/>
      <c r="S29" s="448"/>
      <c r="T29" s="428"/>
      <c r="U29" s="429"/>
      <c r="V29" s="430"/>
      <c r="W29" s="429"/>
      <c r="X29" s="430"/>
      <c r="Y29" s="429"/>
      <c r="Z29" s="430"/>
      <c r="AA29" s="429"/>
      <c r="AB29" s="430"/>
      <c r="AC29" s="431"/>
      <c r="AD29" s="428"/>
      <c r="AE29" s="429"/>
      <c r="AF29" s="430"/>
      <c r="AG29" s="429"/>
      <c r="AH29" s="430"/>
      <c r="AI29" s="429"/>
      <c r="AJ29" s="430"/>
      <c r="AK29" s="431"/>
      <c r="AL29" s="428"/>
      <c r="AM29" s="429"/>
      <c r="AN29" s="430"/>
      <c r="AO29" s="429"/>
      <c r="AP29" s="430"/>
      <c r="AQ29" s="429"/>
      <c r="AR29" s="430"/>
      <c r="AS29" s="431"/>
      <c r="AT29" s="272"/>
      <c r="AU29" s="432"/>
      <c r="AV29" s="433"/>
      <c r="AW29" s="434"/>
      <c r="AX29" s="433"/>
      <c r="AY29" s="434"/>
      <c r="AZ29" s="433"/>
      <c r="BA29" s="434"/>
      <c r="BB29" s="433"/>
      <c r="BC29" s="434"/>
      <c r="BD29" s="435"/>
      <c r="BE29" s="432"/>
      <c r="BF29" s="433"/>
      <c r="BG29" s="434"/>
      <c r="BH29" s="433"/>
      <c r="BI29" s="434"/>
      <c r="BJ29" s="433"/>
      <c r="BK29" s="434"/>
      <c r="BL29" s="435"/>
      <c r="BM29" s="432"/>
      <c r="BN29" s="433"/>
      <c r="BO29" s="434"/>
      <c r="BP29" s="433"/>
      <c r="BQ29" s="434"/>
      <c r="BR29" s="433"/>
      <c r="BS29" s="434"/>
      <c r="BT29" s="435"/>
      <c r="BU29" s="272"/>
      <c r="BV29" s="436"/>
      <c r="BW29" s="437"/>
      <c r="BX29" s="438"/>
      <c r="BY29" s="437"/>
      <c r="BZ29" s="438"/>
      <c r="CA29" s="437"/>
      <c r="CB29" s="438"/>
      <c r="CC29" s="437"/>
      <c r="CD29" s="438"/>
      <c r="CE29" s="439"/>
      <c r="CF29" s="436"/>
      <c r="CG29" s="437"/>
      <c r="CH29" s="438"/>
      <c r="CI29" s="437"/>
      <c r="CJ29" s="438"/>
      <c r="CK29" s="437"/>
      <c r="CL29" s="438"/>
      <c r="CM29" s="439"/>
      <c r="CN29" s="436"/>
      <c r="CO29" s="437"/>
      <c r="CP29" s="438"/>
      <c r="CQ29" s="437"/>
      <c r="CR29" s="438"/>
      <c r="CS29" s="437"/>
      <c r="CT29" s="438"/>
      <c r="CU29" s="439"/>
      <c r="CV29" s="272"/>
      <c r="CW29" s="440"/>
      <c r="CX29" s="441"/>
      <c r="CY29" s="442"/>
      <c r="CZ29" s="441"/>
      <c r="DA29" s="442"/>
      <c r="DB29" s="441"/>
      <c r="DC29" s="442"/>
      <c r="DD29" s="441"/>
      <c r="DE29" s="442"/>
      <c r="DF29" s="443"/>
      <c r="DG29" s="440"/>
      <c r="DH29" s="441"/>
      <c r="DI29" s="442"/>
      <c r="DJ29" s="441"/>
      <c r="DK29" s="442"/>
      <c r="DL29" s="441"/>
      <c r="DM29" s="442"/>
      <c r="DN29" s="443"/>
      <c r="DO29" s="440"/>
      <c r="DP29" s="441"/>
      <c r="DQ29" s="442"/>
      <c r="DR29" s="441"/>
      <c r="DS29" s="442"/>
      <c r="DT29" s="441"/>
      <c r="DU29" s="442"/>
      <c r="DV29" s="443"/>
      <c r="DW29" s="272"/>
    </row>
    <row r="30" spans="2:127" s="303" customFormat="1" ht="40.5" customHeight="1">
      <c r="B30" s="411">
        <f>LARGE(B$9:B29,1)+1</f>
        <v>16</v>
      </c>
      <c r="C30" s="412" t="s">
        <v>1111</v>
      </c>
      <c r="D30" s="413">
        <v>1</v>
      </c>
      <c r="E30" s="414" t="s">
        <v>1052</v>
      </c>
      <c r="F30" s="415">
        <v>1.4</v>
      </c>
      <c r="G30" s="416" t="s">
        <v>841</v>
      </c>
      <c r="H30" s="417" t="s">
        <v>1112</v>
      </c>
      <c r="I30" s="418" t="s">
        <v>386</v>
      </c>
      <c r="J30" s="419" t="s">
        <v>1054</v>
      </c>
      <c r="K30" s="488" t="s">
        <v>1055</v>
      </c>
      <c r="L30" s="444" t="s">
        <v>1038</v>
      </c>
      <c r="M30" s="444" t="s">
        <v>1039</v>
      </c>
      <c r="N30" s="445" t="s">
        <v>1040</v>
      </c>
      <c r="O30" s="446" t="s">
        <v>1041</v>
      </c>
      <c r="P30" s="447" t="s">
        <v>1042</v>
      </c>
      <c r="Q30" s="425">
        <f t="shared" si="5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2:127" s="303" customFormat="1" ht="40.5" customHeight="1">
      <c r="B31" s="411"/>
      <c r="C31" s="412" t="s">
        <v>1114</v>
      </c>
      <c r="D31" s="413">
        <v>1</v>
      </c>
      <c r="E31" s="414" t="s">
        <v>1052</v>
      </c>
      <c r="F31" s="415">
        <v>2.58</v>
      </c>
      <c r="G31" s="416" t="s">
        <v>841</v>
      </c>
      <c r="H31" s="417" t="s">
        <v>1115</v>
      </c>
      <c r="I31" s="418" t="s">
        <v>386</v>
      </c>
      <c r="J31" s="419" t="s">
        <v>1054</v>
      </c>
      <c r="K31" s="488" t="s">
        <v>1055</v>
      </c>
      <c r="L31" s="449" t="s">
        <v>1068</v>
      </c>
      <c r="M31" s="449"/>
      <c r="N31" s="450"/>
      <c r="O31" s="449"/>
      <c r="P31" s="451"/>
      <c r="Q31" s="425">
        <f t="shared" si="5"/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2:127" s="303" customFormat="1" ht="49.5" customHeight="1">
      <c r="B32" s="411">
        <f>LARGE(B$9:B31,1)+1</f>
        <v>17</v>
      </c>
      <c r="C32" s="412" t="s">
        <v>1117</v>
      </c>
      <c r="D32" s="413">
        <v>1</v>
      </c>
      <c r="E32" s="414" t="s">
        <v>1052</v>
      </c>
      <c r="F32" s="415">
        <v>2.31</v>
      </c>
      <c r="G32" s="416" t="s">
        <v>841</v>
      </c>
      <c r="H32" s="417" t="s">
        <v>1118</v>
      </c>
      <c r="I32" s="418" t="s">
        <v>386</v>
      </c>
      <c r="J32" s="419" t="s">
        <v>1054</v>
      </c>
      <c r="K32" s="488" t="s">
        <v>1055</v>
      </c>
      <c r="L32" s="444" t="s">
        <v>1038</v>
      </c>
      <c r="M32" s="444" t="s">
        <v>1039</v>
      </c>
      <c r="N32" s="445" t="s">
        <v>1040</v>
      </c>
      <c r="O32" s="446" t="s">
        <v>1041</v>
      </c>
      <c r="P32" s="447" t="s">
        <v>1042</v>
      </c>
      <c r="Q32" s="425">
        <f t="shared" si="5"/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2:127" s="303" customFormat="1" ht="40.5" customHeight="1">
      <c r="B33" s="411">
        <f>LARGE(B$9:B32,1)+1</f>
        <v>18</v>
      </c>
      <c r="C33" s="412" t="s">
        <v>1120</v>
      </c>
      <c r="D33" s="413" t="s">
        <v>1121</v>
      </c>
      <c r="E33" s="414" t="s">
        <v>1052</v>
      </c>
      <c r="F33" s="415">
        <v>5.4</v>
      </c>
      <c r="G33" s="416" t="s">
        <v>841</v>
      </c>
      <c r="H33" s="417" t="s">
        <v>1122</v>
      </c>
      <c r="I33" s="418" t="s">
        <v>386</v>
      </c>
      <c r="J33" s="419" t="s">
        <v>1054</v>
      </c>
      <c r="K33" s="488" t="s">
        <v>1055</v>
      </c>
      <c r="L33" s="446"/>
      <c r="M33" s="446"/>
      <c r="N33" s="445" t="s">
        <v>1040</v>
      </c>
      <c r="O33" s="446" t="s">
        <v>1041</v>
      </c>
      <c r="P33" s="447" t="s">
        <v>1042</v>
      </c>
      <c r="Q33" s="425">
        <f t="shared" si="5"/>
        <v>0</v>
      </c>
      <c r="R33" s="426"/>
      <c r="S33" s="448"/>
      <c r="T33" s="428"/>
      <c r="U33" s="429"/>
      <c r="V33" s="430"/>
      <c r="W33" s="429"/>
      <c r="X33" s="430"/>
      <c r="Y33" s="429"/>
      <c r="Z33" s="430"/>
      <c r="AA33" s="429"/>
      <c r="AB33" s="430"/>
      <c r="AC33" s="431"/>
      <c r="AD33" s="428"/>
      <c r="AE33" s="429"/>
      <c r="AF33" s="430"/>
      <c r="AG33" s="429"/>
      <c r="AH33" s="430"/>
      <c r="AI33" s="429"/>
      <c r="AJ33" s="430"/>
      <c r="AK33" s="431"/>
      <c r="AL33" s="428"/>
      <c r="AM33" s="429"/>
      <c r="AN33" s="430"/>
      <c r="AO33" s="429"/>
      <c r="AP33" s="430"/>
      <c r="AQ33" s="429"/>
      <c r="AR33" s="430"/>
      <c r="AS33" s="431"/>
      <c r="AT33" s="272"/>
      <c r="AU33" s="432"/>
      <c r="AV33" s="433"/>
      <c r="AW33" s="434"/>
      <c r="AX33" s="433"/>
      <c r="AY33" s="434"/>
      <c r="AZ33" s="433"/>
      <c r="BA33" s="434"/>
      <c r="BB33" s="433"/>
      <c r="BC33" s="434"/>
      <c r="BD33" s="435"/>
      <c r="BE33" s="432"/>
      <c r="BF33" s="433"/>
      <c r="BG33" s="434"/>
      <c r="BH33" s="433"/>
      <c r="BI33" s="434"/>
      <c r="BJ33" s="433"/>
      <c r="BK33" s="434"/>
      <c r="BL33" s="435"/>
      <c r="BM33" s="432"/>
      <c r="BN33" s="433"/>
      <c r="BO33" s="434"/>
      <c r="BP33" s="433"/>
      <c r="BQ33" s="434"/>
      <c r="BR33" s="433"/>
      <c r="BS33" s="434"/>
      <c r="BT33" s="435"/>
      <c r="BU33" s="272"/>
      <c r="BV33" s="436"/>
      <c r="BW33" s="437"/>
      <c r="BX33" s="438"/>
      <c r="BY33" s="437"/>
      <c r="BZ33" s="438"/>
      <c r="CA33" s="437"/>
      <c r="CB33" s="438"/>
      <c r="CC33" s="437"/>
      <c r="CD33" s="438"/>
      <c r="CE33" s="439"/>
      <c r="CF33" s="436"/>
      <c r="CG33" s="437"/>
      <c r="CH33" s="438"/>
      <c r="CI33" s="437"/>
      <c r="CJ33" s="438"/>
      <c r="CK33" s="437"/>
      <c r="CL33" s="438"/>
      <c r="CM33" s="439"/>
      <c r="CN33" s="436"/>
      <c r="CO33" s="437"/>
      <c r="CP33" s="438"/>
      <c r="CQ33" s="437"/>
      <c r="CR33" s="438"/>
      <c r="CS33" s="437"/>
      <c r="CT33" s="438"/>
      <c r="CU33" s="439"/>
      <c r="CV33" s="272"/>
      <c r="CW33" s="440"/>
      <c r="CX33" s="441"/>
      <c r="CY33" s="442"/>
      <c r="CZ33" s="441"/>
      <c r="DA33" s="442"/>
      <c r="DB33" s="441"/>
      <c r="DC33" s="442"/>
      <c r="DD33" s="441"/>
      <c r="DE33" s="442"/>
      <c r="DF33" s="443"/>
      <c r="DG33" s="440"/>
      <c r="DH33" s="441"/>
      <c r="DI33" s="442"/>
      <c r="DJ33" s="441"/>
      <c r="DK33" s="442"/>
      <c r="DL33" s="441"/>
      <c r="DM33" s="442"/>
      <c r="DN33" s="443"/>
      <c r="DO33" s="440"/>
      <c r="DP33" s="441"/>
      <c r="DQ33" s="442"/>
      <c r="DR33" s="441"/>
      <c r="DS33" s="442"/>
      <c r="DT33" s="441"/>
      <c r="DU33" s="442"/>
      <c r="DV33" s="443"/>
      <c r="DW33" s="272"/>
    </row>
    <row r="34" spans="2:127" s="303" customFormat="1" ht="40.5" customHeight="1">
      <c r="B34" s="411">
        <f>LARGE(B$9:B33,1)+1</f>
        <v>19</v>
      </c>
      <c r="C34" s="412" t="s">
        <v>1124</v>
      </c>
      <c r="D34" s="413" t="s">
        <v>1098</v>
      </c>
      <c r="E34" s="414" t="s">
        <v>1052</v>
      </c>
      <c r="F34" s="415">
        <v>3.4</v>
      </c>
      <c r="G34" s="416" t="s">
        <v>841</v>
      </c>
      <c r="H34" s="417" t="s">
        <v>1099</v>
      </c>
      <c r="I34" s="418" t="s">
        <v>386</v>
      </c>
      <c r="J34" s="419" t="s">
        <v>1054</v>
      </c>
      <c r="K34" s="488" t="s">
        <v>1055</v>
      </c>
      <c r="L34" s="444" t="s">
        <v>1038</v>
      </c>
      <c r="M34" s="444" t="s">
        <v>1039</v>
      </c>
      <c r="N34" s="445" t="s">
        <v>1040</v>
      </c>
      <c r="O34" s="446" t="s">
        <v>1041</v>
      </c>
      <c r="P34" s="447" t="s">
        <v>1042</v>
      </c>
      <c r="Q34" s="425">
        <f t="shared" si="5"/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272"/>
    </row>
    <row r="35" spans="2:127" s="303" customFormat="1" ht="40.5" customHeight="1">
      <c r="B35" s="411">
        <f>LARGE(B$9:B34,1)+1</f>
        <v>20</v>
      </c>
      <c r="C35" s="412" t="s">
        <v>1126</v>
      </c>
      <c r="D35" s="413">
        <v>1</v>
      </c>
      <c r="E35" s="414" t="s">
        <v>1052</v>
      </c>
      <c r="F35" s="415">
        <v>2.98</v>
      </c>
      <c r="G35" s="416" t="s">
        <v>841</v>
      </c>
      <c r="H35" s="417" t="s">
        <v>1127</v>
      </c>
      <c r="I35" s="418" t="s">
        <v>386</v>
      </c>
      <c r="J35" s="419" t="s">
        <v>1054</v>
      </c>
      <c r="K35" s="488" t="s">
        <v>1055</v>
      </c>
      <c r="L35" s="444" t="s">
        <v>1038</v>
      </c>
      <c r="M35" s="444" t="s">
        <v>1039</v>
      </c>
      <c r="N35" s="445" t="s">
        <v>1040</v>
      </c>
      <c r="O35" s="446" t="s">
        <v>1041</v>
      </c>
      <c r="P35" s="447" t="s">
        <v>1042</v>
      </c>
      <c r="Q35" s="425">
        <f t="shared" si="5"/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2:127" s="303" customFormat="1" ht="40.5" customHeight="1">
      <c r="B36" s="411"/>
      <c r="C36" s="412" t="s">
        <v>1129</v>
      </c>
      <c r="D36" s="413"/>
      <c r="E36" s="414" t="s">
        <v>1130</v>
      </c>
      <c r="F36" s="415">
        <v>0.85</v>
      </c>
      <c r="G36" s="416" t="s">
        <v>841</v>
      </c>
      <c r="H36" s="417">
        <v>22512</v>
      </c>
      <c r="I36" s="418" t="s">
        <v>386</v>
      </c>
      <c r="J36" s="419" t="s">
        <v>1131</v>
      </c>
      <c r="K36" s="420" t="s">
        <v>1055</v>
      </c>
      <c r="L36" s="449" t="s">
        <v>1068</v>
      </c>
      <c r="M36" s="449"/>
      <c r="N36" s="450"/>
      <c r="O36" s="449"/>
      <c r="P36" s="451"/>
      <c r="Q36" s="425">
        <f t="shared" si="5"/>
        <v>0</v>
      </c>
      <c r="R36" s="426"/>
      <c r="S36" s="448"/>
      <c r="T36" s="428"/>
      <c r="U36" s="429"/>
      <c r="V36" s="430"/>
      <c r="W36" s="429"/>
      <c r="X36" s="430"/>
      <c r="Y36" s="429"/>
      <c r="Z36" s="430"/>
      <c r="AA36" s="429"/>
      <c r="AB36" s="430"/>
      <c r="AC36" s="431"/>
      <c r="AD36" s="428"/>
      <c r="AE36" s="429"/>
      <c r="AF36" s="430"/>
      <c r="AG36" s="429"/>
      <c r="AH36" s="430"/>
      <c r="AI36" s="429"/>
      <c r="AJ36" s="430"/>
      <c r="AK36" s="431"/>
      <c r="AL36" s="428"/>
      <c r="AM36" s="429"/>
      <c r="AN36" s="430"/>
      <c r="AO36" s="429"/>
      <c r="AP36" s="430"/>
      <c r="AQ36" s="429"/>
      <c r="AR36" s="430"/>
      <c r="AS36" s="431"/>
      <c r="AT36" s="272"/>
      <c r="AU36" s="432"/>
      <c r="AV36" s="433"/>
      <c r="AW36" s="434"/>
      <c r="AX36" s="433"/>
      <c r="AY36" s="434"/>
      <c r="AZ36" s="433"/>
      <c r="BA36" s="434"/>
      <c r="BB36" s="433"/>
      <c r="BC36" s="434"/>
      <c r="BD36" s="435"/>
      <c r="BE36" s="432"/>
      <c r="BF36" s="433"/>
      <c r="BG36" s="434"/>
      <c r="BH36" s="433"/>
      <c r="BI36" s="434"/>
      <c r="BJ36" s="433"/>
      <c r="BK36" s="434"/>
      <c r="BL36" s="435"/>
      <c r="BM36" s="432"/>
      <c r="BN36" s="433"/>
      <c r="BO36" s="434"/>
      <c r="BP36" s="433"/>
      <c r="BQ36" s="434"/>
      <c r="BR36" s="433"/>
      <c r="BS36" s="434"/>
      <c r="BT36" s="435"/>
      <c r="BU36" s="272"/>
      <c r="BV36" s="436"/>
      <c r="BW36" s="437"/>
      <c r="BX36" s="438"/>
      <c r="BY36" s="437"/>
      <c r="BZ36" s="438"/>
      <c r="CA36" s="437"/>
      <c r="CB36" s="438"/>
      <c r="CC36" s="437"/>
      <c r="CD36" s="438"/>
      <c r="CE36" s="439"/>
      <c r="CF36" s="436"/>
      <c r="CG36" s="437"/>
      <c r="CH36" s="438"/>
      <c r="CI36" s="437"/>
      <c r="CJ36" s="438"/>
      <c r="CK36" s="437"/>
      <c r="CL36" s="438"/>
      <c r="CM36" s="439"/>
      <c r="CN36" s="436"/>
      <c r="CO36" s="437"/>
      <c r="CP36" s="438"/>
      <c r="CQ36" s="437"/>
      <c r="CR36" s="438"/>
      <c r="CS36" s="437"/>
      <c r="CT36" s="438"/>
      <c r="CU36" s="439"/>
      <c r="CV36" s="272"/>
      <c r="CW36" s="440"/>
      <c r="CX36" s="441"/>
      <c r="CY36" s="442"/>
      <c r="CZ36" s="441"/>
      <c r="DA36" s="442"/>
      <c r="DB36" s="441"/>
      <c r="DC36" s="442"/>
      <c r="DD36" s="441"/>
      <c r="DE36" s="442"/>
      <c r="DF36" s="443"/>
      <c r="DG36" s="440"/>
      <c r="DH36" s="441"/>
      <c r="DI36" s="442"/>
      <c r="DJ36" s="441"/>
      <c r="DK36" s="442"/>
      <c r="DL36" s="441"/>
      <c r="DM36" s="442"/>
      <c r="DN36" s="443"/>
      <c r="DO36" s="440"/>
      <c r="DP36" s="441"/>
      <c r="DQ36" s="442"/>
      <c r="DR36" s="441"/>
      <c r="DS36" s="442"/>
      <c r="DT36" s="441"/>
      <c r="DU36" s="442"/>
      <c r="DV36" s="443"/>
      <c r="DW36" s="272"/>
    </row>
    <row r="37" spans="2:127" s="303" customFormat="1" ht="40.5" customHeight="1">
      <c r="B37" s="411">
        <f>LARGE(B$9:B36,1)+1</f>
        <v>21</v>
      </c>
      <c r="C37" s="412" t="s">
        <v>1133</v>
      </c>
      <c r="D37" s="413" t="s">
        <v>1121</v>
      </c>
      <c r="E37" s="414" t="s">
        <v>1052</v>
      </c>
      <c r="F37" s="415">
        <v>6</v>
      </c>
      <c r="G37" s="416" t="s">
        <v>841</v>
      </c>
      <c r="H37" s="417" t="s">
        <v>1134</v>
      </c>
      <c r="I37" s="418" t="s">
        <v>386</v>
      </c>
      <c r="J37" s="419" t="s">
        <v>1054</v>
      </c>
      <c r="K37" s="488" t="s">
        <v>1055</v>
      </c>
      <c r="L37" s="444"/>
      <c r="M37" s="444"/>
      <c r="N37" s="445" t="s">
        <v>1040</v>
      </c>
      <c r="O37" s="446" t="s">
        <v>1041</v>
      </c>
      <c r="P37" s="447" t="s">
        <v>1042</v>
      </c>
      <c r="Q37" s="425">
        <f t="shared" si="5"/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2:127" s="303" customFormat="1" ht="39.950000000000003" customHeight="1">
      <c r="B38" s="371">
        <v>3</v>
      </c>
      <c r="C38" s="372" t="s">
        <v>984</v>
      </c>
      <c r="D38" s="373"/>
      <c r="E38" s="374"/>
      <c r="F38" s="373"/>
      <c r="G38" s="375"/>
      <c r="H38" s="374"/>
      <c r="I38" s="376"/>
      <c r="J38" s="373"/>
      <c r="K38" s="373"/>
      <c r="L38" s="373"/>
      <c r="M38" s="373"/>
      <c r="N38" s="373"/>
      <c r="O38" s="373"/>
      <c r="P38" s="377" t="s">
        <v>1135</v>
      </c>
      <c r="Q38" s="1350" t="s">
        <v>1323</v>
      </c>
      <c r="R38" s="1352" t="s">
        <v>1324</v>
      </c>
      <c r="S38" s="1336" t="s">
        <v>1325</v>
      </c>
      <c r="T38" s="452"/>
      <c r="U38" s="453"/>
      <c r="V38" s="453"/>
      <c r="W38" s="453"/>
      <c r="X38" s="453"/>
      <c r="Y38" s="453"/>
      <c r="Z38" s="453"/>
      <c r="AA38" s="453"/>
      <c r="AB38" s="453"/>
      <c r="AC38" s="454"/>
      <c r="AD38" s="452"/>
      <c r="AE38" s="453"/>
      <c r="AF38" s="453"/>
      <c r="AG38" s="453"/>
      <c r="AH38" s="453"/>
      <c r="AI38" s="453"/>
      <c r="AJ38" s="453"/>
      <c r="AK38" s="454"/>
      <c r="AL38" s="452"/>
      <c r="AM38" s="453"/>
      <c r="AN38" s="453"/>
      <c r="AO38" s="453"/>
      <c r="AP38" s="453"/>
      <c r="AQ38" s="453"/>
      <c r="AR38" s="453"/>
      <c r="AS38" s="454"/>
      <c r="AT38" s="455"/>
      <c r="AU38" s="456"/>
      <c r="AV38" s="457"/>
      <c r="AW38" s="457"/>
      <c r="AX38" s="457"/>
      <c r="AY38" s="457"/>
      <c r="AZ38" s="457"/>
      <c r="BA38" s="457"/>
      <c r="BB38" s="457"/>
      <c r="BC38" s="457"/>
      <c r="BD38" s="458"/>
      <c r="BE38" s="456"/>
      <c r="BF38" s="457"/>
      <c r="BG38" s="457"/>
      <c r="BH38" s="457"/>
      <c r="BI38" s="457"/>
      <c r="BJ38" s="457"/>
      <c r="BK38" s="457"/>
      <c r="BL38" s="458"/>
      <c r="BM38" s="456"/>
      <c r="BN38" s="457"/>
      <c r="BO38" s="457"/>
      <c r="BP38" s="457"/>
      <c r="BQ38" s="457"/>
      <c r="BR38" s="457"/>
      <c r="BS38" s="457"/>
      <c r="BT38" s="458"/>
      <c r="BU38" s="455"/>
      <c r="BV38" s="459"/>
      <c r="BW38" s="460"/>
      <c r="BX38" s="460"/>
      <c r="BY38" s="460"/>
      <c r="BZ38" s="460"/>
      <c r="CA38" s="460"/>
      <c r="CB38" s="460"/>
      <c r="CC38" s="460"/>
      <c r="CD38" s="460"/>
      <c r="CE38" s="461"/>
      <c r="CF38" s="459"/>
      <c r="CG38" s="460"/>
      <c r="CH38" s="460"/>
      <c r="CI38" s="460"/>
      <c r="CJ38" s="460"/>
      <c r="CK38" s="460"/>
      <c r="CL38" s="460"/>
      <c r="CM38" s="461"/>
      <c r="CN38" s="459"/>
      <c r="CO38" s="460"/>
      <c r="CP38" s="460"/>
      <c r="CQ38" s="460"/>
      <c r="CR38" s="460"/>
      <c r="CS38" s="460"/>
      <c r="CT38" s="460"/>
      <c r="CU38" s="461"/>
      <c r="CV38" s="455"/>
      <c r="CW38" s="462"/>
      <c r="CX38" s="463"/>
      <c r="CY38" s="463"/>
      <c r="CZ38" s="463"/>
      <c r="DA38" s="463"/>
      <c r="DB38" s="463"/>
      <c r="DC38" s="463"/>
      <c r="DD38" s="463"/>
      <c r="DE38" s="463"/>
      <c r="DF38" s="464"/>
      <c r="DG38" s="462"/>
      <c r="DH38" s="463"/>
      <c r="DI38" s="463"/>
      <c r="DJ38" s="463"/>
      <c r="DK38" s="463"/>
      <c r="DL38" s="463"/>
      <c r="DM38" s="463"/>
      <c r="DN38" s="464"/>
      <c r="DO38" s="462"/>
      <c r="DP38" s="463"/>
      <c r="DQ38" s="463"/>
      <c r="DR38" s="463"/>
      <c r="DS38" s="463"/>
      <c r="DT38" s="463"/>
      <c r="DU38" s="463"/>
      <c r="DV38" s="464"/>
      <c r="DW38" s="465"/>
    </row>
    <row r="39" spans="2:127" s="303" customFormat="1" ht="39.950000000000003" customHeight="1">
      <c r="B39" s="392"/>
      <c r="C39" s="393" t="s">
        <v>1048</v>
      </c>
      <c r="D39" s="394">
        <f>COUNTA(C40:C50)</f>
        <v>11</v>
      </c>
      <c r="E39" s="395" t="s">
        <v>1049</v>
      </c>
      <c r="F39" s="394">
        <f>COUNTIF(L40:P56,E39)</f>
        <v>9</v>
      </c>
      <c r="G39" s="396" t="s">
        <v>1038</v>
      </c>
      <c r="H39" s="394">
        <f>COUNTIF(L40:P56,G39)</f>
        <v>4</v>
      </c>
      <c r="I39" s="396" t="s">
        <v>1039</v>
      </c>
      <c r="J39" s="394">
        <f>COUNTIF(L40:P56,I39)</f>
        <v>4</v>
      </c>
      <c r="K39" s="396" t="s">
        <v>1040</v>
      </c>
      <c r="L39" s="394">
        <f>COUNTIF(L40:Q56,K39)</f>
        <v>6</v>
      </c>
      <c r="M39" s="396" t="s">
        <v>1041</v>
      </c>
      <c r="N39" s="394">
        <f>COUNTIF(L40:R56,M39)</f>
        <v>7</v>
      </c>
      <c r="O39" s="396" t="s">
        <v>1042</v>
      </c>
      <c r="P39" s="397">
        <f>COUNTIF(L40:R56,O39)</f>
        <v>7</v>
      </c>
      <c r="Q39" s="1351"/>
      <c r="R39" s="1353"/>
      <c r="S39" s="1337"/>
      <c r="T39" s="466"/>
      <c r="U39" s="467"/>
      <c r="V39" s="467"/>
      <c r="W39" s="467"/>
      <c r="X39" s="467"/>
      <c r="Y39" s="467"/>
      <c r="Z39" s="467"/>
      <c r="AA39" s="467"/>
      <c r="AB39" s="467"/>
      <c r="AC39" s="468"/>
      <c r="AD39" s="466"/>
      <c r="AE39" s="467"/>
      <c r="AF39" s="467"/>
      <c r="AG39" s="467"/>
      <c r="AH39" s="467"/>
      <c r="AI39" s="467"/>
      <c r="AJ39" s="467"/>
      <c r="AK39" s="468"/>
      <c r="AL39" s="466"/>
      <c r="AM39" s="467"/>
      <c r="AN39" s="467"/>
      <c r="AO39" s="467"/>
      <c r="AP39" s="467"/>
      <c r="AQ39" s="467"/>
      <c r="AR39" s="467"/>
      <c r="AS39" s="468"/>
      <c r="AT39" s="469"/>
      <c r="AU39" s="470"/>
      <c r="AV39" s="471"/>
      <c r="AW39" s="471"/>
      <c r="AX39" s="471"/>
      <c r="AY39" s="471"/>
      <c r="AZ39" s="471"/>
      <c r="BA39" s="471"/>
      <c r="BB39" s="471"/>
      <c r="BC39" s="471"/>
      <c r="BD39" s="472"/>
      <c r="BE39" s="470"/>
      <c r="BF39" s="471"/>
      <c r="BG39" s="471"/>
      <c r="BH39" s="471"/>
      <c r="BI39" s="471"/>
      <c r="BJ39" s="471"/>
      <c r="BK39" s="471"/>
      <c r="BL39" s="472"/>
      <c r="BM39" s="470"/>
      <c r="BN39" s="471"/>
      <c r="BO39" s="471"/>
      <c r="BP39" s="471"/>
      <c r="BQ39" s="471"/>
      <c r="BR39" s="471"/>
      <c r="BS39" s="471"/>
      <c r="BT39" s="472"/>
      <c r="BU39" s="469"/>
      <c r="BV39" s="473"/>
      <c r="BW39" s="474"/>
      <c r="BX39" s="474"/>
      <c r="BY39" s="474"/>
      <c r="BZ39" s="474"/>
      <c r="CA39" s="474"/>
      <c r="CB39" s="474"/>
      <c r="CC39" s="474"/>
      <c r="CD39" s="474"/>
      <c r="CE39" s="475"/>
      <c r="CF39" s="473"/>
      <c r="CG39" s="474"/>
      <c r="CH39" s="474"/>
      <c r="CI39" s="474"/>
      <c r="CJ39" s="474"/>
      <c r="CK39" s="474"/>
      <c r="CL39" s="474"/>
      <c r="CM39" s="475"/>
      <c r="CN39" s="473"/>
      <c r="CO39" s="474"/>
      <c r="CP39" s="474"/>
      <c r="CQ39" s="474"/>
      <c r="CR39" s="474"/>
      <c r="CS39" s="474"/>
      <c r="CT39" s="474"/>
      <c r="CU39" s="475"/>
      <c r="CV39" s="469"/>
      <c r="CW39" s="476"/>
      <c r="CX39" s="477"/>
      <c r="CY39" s="477"/>
      <c r="CZ39" s="477"/>
      <c r="DA39" s="477"/>
      <c r="DB39" s="477"/>
      <c r="DC39" s="477"/>
      <c r="DD39" s="477"/>
      <c r="DE39" s="477"/>
      <c r="DF39" s="478"/>
      <c r="DG39" s="476"/>
      <c r="DH39" s="477"/>
      <c r="DI39" s="477"/>
      <c r="DJ39" s="477"/>
      <c r="DK39" s="477"/>
      <c r="DL39" s="477"/>
      <c r="DM39" s="477"/>
      <c r="DN39" s="478"/>
      <c r="DO39" s="476"/>
      <c r="DP39" s="477"/>
      <c r="DQ39" s="477"/>
      <c r="DR39" s="477"/>
      <c r="DS39" s="477"/>
      <c r="DT39" s="477"/>
      <c r="DU39" s="477"/>
      <c r="DV39" s="478"/>
      <c r="DW39" s="479"/>
    </row>
    <row r="40" spans="2:127" s="303" customFormat="1" ht="40.5" customHeight="1">
      <c r="B40" s="411">
        <f>LARGE(B$9:B39,1)+1</f>
        <v>22</v>
      </c>
      <c r="C40" s="412" t="s">
        <v>1137</v>
      </c>
      <c r="D40" s="413"/>
      <c r="E40" s="414" t="s">
        <v>1139</v>
      </c>
      <c r="F40" s="415">
        <v>1.5169999999999999</v>
      </c>
      <c r="G40" s="416" t="s">
        <v>841</v>
      </c>
      <c r="H40" s="417">
        <v>200902</v>
      </c>
      <c r="I40" s="418" t="s">
        <v>386</v>
      </c>
      <c r="J40" s="419" t="s">
        <v>1140</v>
      </c>
      <c r="K40" s="489" t="s">
        <v>1141</v>
      </c>
      <c r="L40" s="444"/>
      <c r="M40" s="444"/>
      <c r="N40" s="445" t="s">
        <v>1040</v>
      </c>
      <c r="O40" s="446" t="s">
        <v>1041</v>
      </c>
      <c r="P40" s="447" t="s">
        <v>1042</v>
      </c>
      <c r="Q40" s="425">
        <f t="shared" ref="Q40:Q50" si="6">COUNTA(T40:DV40)</f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272"/>
    </row>
    <row r="41" spans="2:127" s="303" customFormat="1" ht="40.5" customHeight="1">
      <c r="B41" s="411">
        <f>LARGE(B$9:B40,1)+1</f>
        <v>23</v>
      </c>
      <c r="C41" s="412" t="s">
        <v>1143</v>
      </c>
      <c r="D41" s="413">
        <v>2</v>
      </c>
      <c r="E41" s="414" t="s">
        <v>1052</v>
      </c>
      <c r="F41" s="415">
        <v>0.71</v>
      </c>
      <c r="G41" s="416" t="s">
        <v>841</v>
      </c>
      <c r="H41" s="417">
        <v>23640</v>
      </c>
      <c r="I41" s="418" t="s">
        <v>386</v>
      </c>
      <c r="J41" s="419" t="s">
        <v>1054</v>
      </c>
      <c r="K41" s="489" t="s">
        <v>1141</v>
      </c>
      <c r="L41" s="444" t="s">
        <v>1038</v>
      </c>
      <c r="M41" s="444" t="s">
        <v>1039</v>
      </c>
      <c r="N41" s="445" t="s">
        <v>1040</v>
      </c>
      <c r="O41" s="446" t="s">
        <v>1041</v>
      </c>
      <c r="P41" s="447" t="s">
        <v>1042</v>
      </c>
      <c r="Q41" s="425">
        <f t="shared" si="6"/>
        <v>0</v>
      </c>
      <c r="R41" s="426"/>
      <c r="S41" s="448"/>
      <c r="T41" s="428"/>
      <c r="U41" s="429"/>
      <c r="V41" s="430"/>
      <c r="W41" s="429"/>
      <c r="X41" s="430"/>
      <c r="Y41" s="429"/>
      <c r="Z41" s="430"/>
      <c r="AA41" s="429"/>
      <c r="AB41" s="430"/>
      <c r="AC41" s="431"/>
      <c r="AD41" s="428"/>
      <c r="AE41" s="429"/>
      <c r="AF41" s="430"/>
      <c r="AG41" s="429"/>
      <c r="AH41" s="430"/>
      <c r="AI41" s="429"/>
      <c r="AJ41" s="430"/>
      <c r="AK41" s="431"/>
      <c r="AL41" s="428"/>
      <c r="AM41" s="429"/>
      <c r="AN41" s="430"/>
      <c r="AO41" s="429"/>
      <c r="AP41" s="430"/>
      <c r="AQ41" s="429"/>
      <c r="AR41" s="430"/>
      <c r="AS41" s="431"/>
      <c r="AT41" s="272"/>
      <c r="AU41" s="432"/>
      <c r="AV41" s="433"/>
      <c r="AW41" s="434"/>
      <c r="AX41" s="433"/>
      <c r="AY41" s="434"/>
      <c r="AZ41" s="433"/>
      <c r="BA41" s="434"/>
      <c r="BB41" s="433"/>
      <c r="BC41" s="434"/>
      <c r="BD41" s="435"/>
      <c r="BE41" s="432"/>
      <c r="BF41" s="433"/>
      <c r="BG41" s="434"/>
      <c r="BH41" s="433"/>
      <c r="BI41" s="434"/>
      <c r="BJ41" s="433"/>
      <c r="BK41" s="434"/>
      <c r="BL41" s="435"/>
      <c r="BM41" s="432"/>
      <c r="BN41" s="433"/>
      <c r="BO41" s="434"/>
      <c r="BP41" s="433"/>
      <c r="BQ41" s="434"/>
      <c r="BR41" s="433"/>
      <c r="BS41" s="434"/>
      <c r="BT41" s="435"/>
      <c r="BU41" s="272"/>
      <c r="BV41" s="436"/>
      <c r="BW41" s="437"/>
      <c r="BX41" s="438"/>
      <c r="BY41" s="437"/>
      <c r="BZ41" s="438"/>
      <c r="CA41" s="437"/>
      <c r="CB41" s="438"/>
      <c r="CC41" s="437"/>
      <c r="CD41" s="438"/>
      <c r="CE41" s="439"/>
      <c r="CF41" s="436"/>
      <c r="CG41" s="437"/>
      <c r="CH41" s="438"/>
      <c r="CI41" s="437"/>
      <c r="CJ41" s="438"/>
      <c r="CK41" s="437"/>
      <c r="CL41" s="438"/>
      <c r="CM41" s="439"/>
      <c r="CN41" s="436"/>
      <c r="CO41" s="437"/>
      <c r="CP41" s="438"/>
      <c r="CQ41" s="437"/>
      <c r="CR41" s="438"/>
      <c r="CS41" s="437"/>
      <c r="CT41" s="438"/>
      <c r="CU41" s="439"/>
      <c r="CV41" s="272"/>
      <c r="CW41" s="440"/>
      <c r="CX41" s="441"/>
      <c r="CY41" s="442"/>
      <c r="CZ41" s="441"/>
      <c r="DA41" s="442"/>
      <c r="DB41" s="441"/>
      <c r="DC41" s="442"/>
      <c r="DD41" s="441"/>
      <c r="DE41" s="442"/>
      <c r="DF41" s="443"/>
      <c r="DG41" s="440"/>
      <c r="DH41" s="441"/>
      <c r="DI41" s="442"/>
      <c r="DJ41" s="441"/>
      <c r="DK41" s="442"/>
      <c r="DL41" s="441"/>
      <c r="DM41" s="442"/>
      <c r="DN41" s="443"/>
      <c r="DO41" s="440"/>
      <c r="DP41" s="441"/>
      <c r="DQ41" s="442"/>
      <c r="DR41" s="441"/>
      <c r="DS41" s="442"/>
      <c r="DT41" s="441"/>
      <c r="DU41" s="442"/>
      <c r="DV41" s="443"/>
      <c r="DW41" s="272"/>
    </row>
    <row r="42" spans="2:127" s="303" customFormat="1" ht="40.5" customHeight="1">
      <c r="B42" s="411">
        <f>LARGE(B$9:B41,1)+1</f>
        <v>24</v>
      </c>
      <c r="C42" s="412" t="s">
        <v>1145</v>
      </c>
      <c r="D42" s="413"/>
      <c r="E42" s="414" t="s">
        <v>1130</v>
      </c>
      <c r="F42" s="490">
        <v>0.5</v>
      </c>
      <c r="G42" s="416" t="s">
        <v>841</v>
      </c>
      <c r="H42" s="417">
        <v>29906</v>
      </c>
      <c r="I42" s="418" t="s">
        <v>386</v>
      </c>
      <c r="J42" s="419" t="s">
        <v>1131</v>
      </c>
      <c r="K42" s="491" t="s">
        <v>1055</v>
      </c>
      <c r="L42" s="444" t="s">
        <v>1038</v>
      </c>
      <c r="M42" s="444" t="s">
        <v>1039</v>
      </c>
      <c r="N42" s="445" t="s">
        <v>1040</v>
      </c>
      <c r="O42" s="446" t="s">
        <v>1041</v>
      </c>
      <c r="P42" s="447" t="s">
        <v>1042</v>
      </c>
      <c r="Q42" s="425">
        <f t="shared" si="6"/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2:127" s="303" customFormat="1" ht="40.5" customHeight="1">
      <c r="B43" s="411">
        <f>LARGE(B$9:B42,1)+1</f>
        <v>25</v>
      </c>
      <c r="C43" s="412" t="s">
        <v>1147</v>
      </c>
      <c r="D43" s="413"/>
      <c r="E43" s="414" t="s">
        <v>1139</v>
      </c>
      <c r="F43" s="415">
        <v>3.0529999999999999</v>
      </c>
      <c r="G43" s="416" t="s">
        <v>841</v>
      </c>
      <c r="H43" s="417">
        <v>25089</v>
      </c>
      <c r="I43" s="418" t="s">
        <v>386</v>
      </c>
      <c r="J43" s="419" t="s">
        <v>1140</v>
      </c>
      <c r="K43" s="489" t="s">
        <v>1141</v>
      </c>
      <c r="L43" s="449" t="s">
        <v>1068</v>
      </c>
      <c r="M43" s="449"/>
      <c r="N43" s="450"/>
      <c r="O43" s="449"/>
      <c r="P43" s="451"/>
      <c r="Q43" s="425">
        <f t="shared" si="6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2:127" s="303" customFormat="1" ht="40.5" customHeight="1">
      <c r="B44" s="411">
        <f>LARGE(B$9:B43,1)+1</f>
        <v>26</v>
      </c>
      <c r="C44" s="412" t="s">
        <v>1149</v>
      </c>
      <c r="D44" s="413" t="s">
        <v>1150</v>
      </c>
      <c r="E44" s="414" t="s">
        <v>1151</v>
      </c>
      <c r="F44" s="490">
        <v>0.61299999999999999</v>
      </c>
      <c r="G44" s="416" t="s">
        <v>841</v>
      </c>
      <c r="H44" s="417">
        <v>33531</v>
      </c>
      <c r="I44" s="418" t="s">
        <v>386</v>
      </c>
      <c r="J44" s="419" t="s">
        <v>1131</v>
      </c>
      <c r="K44" s="491" t="s">
        <v>1055</v>
      </c>
      <c r="L44" s="444" t="s">
        <v>1038</v>
      </c>
      <c r="M44" s="444" t="s">
        <v>1039</v>
      </c>
      <c r="N44" s="445" t="s">
        <v>1040</v>
      </c>
      <c r="O44" s="446" t="s">
        <v>1041</v>
      </c>
      <c r="P44" s="447" t="s">
        <v>1042</v>
      </c>
      <c r="Q44" s="425">
        <f t="shared" si="6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272"/>
    </row>
    <row r="45" spans="2:127" s="303" customFormat="1" ht="40.5" customHeight="1">
      <c r="B45" s="411">
        <f>LARGE(B$9:B44,1)+1</f>
        <v>27</v>
      </c>
      <c r="C45" s="412" t="s">
        <v>1153</v>
      </c>
      <c r="D45" s="413" t="s">
        <v>1121</v>
      </c>
      <c r="E45" s="414" t="s">
        <v>1154</v>
      </c>
      <c r="F45" s="490">
        <v>0.443</v>
      </c>
      <c r="G45" s="416" t="s">
        <v>841</v>
      </c>
      <c r="H45" s="417">
        <v>39390</v>
      </c>
      <c r="I45" s="418" t="s">
        <v>386</v>
      </c>
      <c r="J45" s="419" t="s">
        <v>1131</v>
      </c>
      <c r="K45" s="489" t="s">
        <v>1141</v>
      </c>
      <c r="L45" s="449" t="s">
        <v>1068</v>
      </c>
      <c r="M45" s="449"/>
      <c r="N45" s="450"/>
      <c r="O45" s="449"/>
      <c r="P45" s="451"/>
      <c r="Q45" s="425">
        <f t="shared" si="6"/>
        <v>0</v>
      </c>
      <c r="R45" s="426"/>
      <c r="S45" s="448"/>
      <c r="T45" s="428"/>
      <c r="U45" s="429"/>
      <c r="V45" s="430"/>
      <c r="W45" s="429"/>
      <c r="X45" s="430"/>
      <c r="Y45" s="429"/>
      <c r="Z45" s="430"/>
      <c r="AA45" s="429"/>
      <c r="AB45" s="430"/>
      <c r="AC45" s="431"/>
      <c r="AD45" s="428"/>
      <c r="AE45" s="429"/>
      <c r="AF45" s="430"/>
      <c r="AG45" s="429"/>
      <c r="AH45" s="430"/>
      <c r="AI45" s="429"/>
      <c r="AJ45" s="430"/>
      <c r="AK45" s="431"/>
      <c r="AL45" s="428"/>
      <c r="AM45" s="429"/>
      <c r="AN45" s="430"/>
      <c r="AO45" s="429"/>
      <c r="AP45" s="430"/>
      <c r="AQ45" s="429"/>
      <c r="AR45" s="430"/>
      <c r="AS45" s="431"/>
      <c r="AT45" s="272"/>
      <c r="AU45" s="432"/>
      <c r="AV45" s="433"/>
      <c r="AW45" s="434"/>
      <c r="AX45" s="433"/>
      <c r="AY45" s="434"/>
      <c r="AZ45" s="433"/>
      <c r="BA45" s="434"/>
      <c r="BB45" s="433"/>
      <c r="BC45" s="434"/>
      <c r="BD45" s="435"/>
      <c r="BE45" s="432"/>
      <c r="BF45" s="433"/>
      <c r="BG45" s="434"/>
      <c r="BH45" s="433"/>
      <c r="BI45" s="434"/>
      <c r="BJ45" s="433"/>
      <c r="BK45" s="434"/>
      <c r="BL45" s="435"/>
      <c r="BM45" s="432"/>
      <c r="BN45" s="433"/>
      <c r="BO45" s="434"/>
      <c r="BP45" s="433"/>
      <c r="BQ45" s="434"/>
      <c r="BR45" s="433"/>
      <c r="BS45" s="434"/>
      <c r="BT45" s="435"/>
      <c r="BU45" s="272"/>
      <c r="BV45" s="436"/>
      <c r="BW45" s="437"/>
      <c r="BX45" s="438"/>
      <c r="BY45" s="437"/>
      <c r="BZ45" s="438"/>
      <c r="CA45" s="437"/>
      <c r="CB45" s="438"/>
      <c r="CC45" s="437"/>
      <c r="CD45" s="438"/>
      <c r="CE45" s="439"/>
      <c r="CF45" s="436"/>
      <c r="CG45" s="437"/>
      <c r="CH45" s="438"/>
      <c r="CI45" s="437"/>
      <c r="CJ45" s="438"/>
      <c r="CK45" s="437"/>
      <c r="CL45" s="438"/>
      <c r="CM45" s="439"/>
      <c r="CN45" s="436"/>
      <c r="CO45" s="437"/>
      <c r="CP45" s="438"/>
      <c r="CQ45" s="437"/>
      <c r="CR45" s="438"/>
      <c r="CS45" s="437"/>
      <c r="CT45" s="438"/>
      <c r="CU45" s="439"/>
      <c r="CV45" s="272"/>
      <c r="CW45" s="440"/>
      <c r="CX45" s="441"/>
      <c r="CY45" s="442"/>
      <c r="CZ45" s="441"/>
      <c r="DA45" s="442"/>
      <c r="DB45" s="441"/>
      <c r="DC45" s="442"/>
      <c r="DD45" s="441"/>
      <c r="DE45" s="442"/>
      <c r="DF45" s="443"/>
      <c r="DG45" s="440"/>
      <c r="DH45" s="441"/>
      <c r="DI45" s="442"/>
      <c r="DJ45" s="441"/>
      <c r="DK45" s="442"/>
      <c r="DL45" s="441"/>
      <c r="DM45" s="442"/>
      <c r="DN45" s="443"/>
      <c r="DO45" s="440"/>
      <c r="DP45" s="441"/>
      <c r="DQ45" s="442"/>
      <c r="DR45" s="441"/>
      <c r="DS45" s="442"/>
      <c r="DT45" s="441"/>
      <c r="DU45" s="442"/>
      <c r="DV45" s="443"/>
      <c r="DW45" s="272"/>
    </row>
    <row r="46" spans="2:127" s="303" customFormat="1" ht="40.5" customHeight="1">
      <c r="B46" s="411">
        <f>LARGE(B$9:B45,1)+1</f>
        <v>28</v>
      </c>
      <c r="C46" s="412" t="s">
        <v>1156</v>
      </c>
      <c r="D46" s="413"/>
      <c r="E46" s="414" t="s">
        <v>1130</v>
      </c>
      <c r="F46" s="490">
        <v>0.53300000000000003</v>
      </c>
      <c r="G46" s="416" t="s">
        <v>841</v>
      </c>
      <c r="H46" s="417">
        <v>23965</v>
      </c>
      <c r="I46" s="418" t="s">
        <v>386</v>
      </c>
      <c r="J46" s="419" t="s">
        <v>1131</v>
      </c>
      <c r="K46" s="489" t="s">
        <v>1141</v>
      </c>
      <c r="L46" s="444" t="s">
        <v>1038</v>
      </c>
      <c r="M46" s="444" t="s">
        <v>1039</v>
      </c>
      <c r="N46" s="445" t="s">
        <v>1040</v>
      </c>
      <c r="O46" s="446" t="s">
        <v>1041</v>
      </c>
      <c r="P46" s="447" t="s">
        <v>1042</v>
      </c>
      <c r="Q46" s="425">
        <f t="shared" si="6"/>
        <v>0</v>
      </c>
      <c r="R46" s="426"/>
      <c r="S46" s="448"/>
      <c r="T46" s="428"/>
      <c r="U46" s="429"/>
      <c r="V46" s="430"/>
      <c r="W46" s="429"/>
      <c r="X46" s="430"/>
      <c r="Y46" s="429"/>
      <c r="Z46" s="430"/>
      <c r="AA46" s="429"/>
      <c r="AB46" s="430"/>
      <c r="AC46" s="431"/>
      <c r="AD46" s="428"/>
      <c r="AE46" s="429"/>
      <c r="AF46" s="430"/>
      <c r="AG46" s="429"/>
      <c r="AH46" s="430"/>
      <c r="AI46" s="429"/>
      <c r="AJ46" s="430"/>
      <c r="AK46" s="431"/>
      <c r="AL46" s="428"/>
      <c r="AM46" s="429"/>
      <c r="AN46" s="430"/>
      <c r="AO46" s="429"/>
      <c r="AP46" s="430"/>
      <c r="AQ46" s="429"/>
      <c r="AR46" s="430"/>
      <c r="AS46" s="431"/>
      <c r="AT46" s="272"/>
      <c r="AU46" s="432"/>
      <c r="AV46" s="433"/>
      <c r="AW46" s="434"/>
      <c r="AX46" s="433"/>
      <c r="AY46" s="434"/>
      <c r="AZ46" s="433"/>
      <c r="BA46" s="434"/>
      <c r="BB46" s="433"/>
      <c r="BC46" s="434"/>
      <c r="BD46" s="435"/>
      <c r="BE46" s="432"/>
      <c r="BF46" s="433"/>
      <c r="BG46" s="434"/>
      <c r="BH46" s="433"/>
      <c r="BI46" s="434"/>
      <c r="BJ46" s="433"/>
      <c r="BK46" s="434"/>
      <c r="BL46" s="435"/>
      <c r="BM46" s="432"/>
      <c r="BN46" s="433"/>
      <c r="BO46" s="434"/>
      <c r="BP46" s="433"/>
      <c r="BQ46" s="434"/>
      <c r="BR46" s="433"/>
      <c r="BS46" s="434"/>
      <c r="BT46" s="435"/>
      <c r="BU46" s="272"/>
      <c r="BV46" s="436"/>
      <c r="BW46" s="437"/>
      <c r="BX46" s="438"/>
      <c r="BY46" s="437"/>
      <c r="BZ46" s="438"/>
      <c r="CA46" s="437"/>
      <c r="CB46" s="438"/>
      <c r="CC46" s="437"/>
      <c r="CD46" s="438"/>
      <c r="CE46" s="439"/>
      <c r="CF46" s="436"/>
      <c r="CG46" s="437"/>
      <c r="CH46" s="438"/>
      <c r="CI46" s="437"/>
      <c r="CJ46" s="438"/>
      <c r="CK46" s="437"/>
      <c r="CL46" s="438"/>
      <c r="CM46" s="439"/>
      <c r="CN46" s="436"/>
      <c r="CO46" s="437"/>
      <c r="CP46" s="438"/>
      <c r="CQ46" s="437"/>
      <c r="CR46" s="438"/>
      <c r="CS46" s="437"/>
      <c r="CT46" s="438"/>
      <c r="CU46" s="439"/>
      <c r="CV46" s="272"/>
      <c r="CW46" s="440"/>
      <c r="CX46" s="441"/>
      <c r="CY46" s="442"/>
      <c r="CZ46" s="441"/>
      <c r="DA46" s="442"/>
      <c r="DB46" s="441"/>
      <c r="DC46" s="442"/>
      <c r="DD46" s="441"/>
      <c r="DE46" s="442"/>
      <c r="DF46" s="443"/>
      <c r="DG46" s="440"/>
      <c r="DH46" s="441"/>
      <c r="DI46" s="442"/>
      <c r="DJ46" s="441"/>
      <c r="DK46" s="442"/>
      <c r="DL46" s="441"/>
      <c r="DM46" s="442"/>
      <c r="DN46" s="443"/>
      <c r="DO46" s="440"/>
      <c r="DP46" s="441"/>
      <c r="DQ46" s="442"/>
      <c r="DR46" s="441"/>
      <c r="DS46" s="442"/>
      <c r="DT46" s="441"/>
      <c r="DU46" s="442"/>
      <c r="DV46" s="443"/>
      <c r="DW46" s="272"/>
    </row>
    <row r="47" spans="2:127" s="303" customFormat="1" ht="40.5" customHeight="1">
      <c r="B47" s="411">
        <f>LARGE(B$9:B46,1)+1</f>
        <v>29</v>
      </c>
      <c r="C47" s="412" t="s">
        <v>1158</v>
      </c>
      <c r="D47" s="413"/>
      <c r="E47" s="414" t="s">
        <v>1159</v>
      </c>
      <c r="F47" s="415">
        <v>3.2130000000000001</v>
      </c>
      <c r="G47" s="416" t="s">
        <v>841</v>
      </c>
      <c r="H47" s="417">
        <v>210706</v>
      </c>
      <c r="I47" s="418" t="s">
        <v>386</v>
      </c>
      <c r="J47" s="419" t="s">
        <v>1140</v>
      </c>
      <c r="K47" s="489" t="s">
        <v>1141</v>
      </c>
      <c r="L47" s="449" t="s">
        <v>1068</v>
      </c>
      <c r="M47" s="449"/>
      <c r="N47" s="450"/>
      <c r="O47" s="449"/>
      <c r="P47" s="451"/>
      <c r="Q47" s="425">
        <f t="shared" si="6"/>
        <v>0</v>
      </c>
      <c r="R47" s="426"/>
      <c r="S47" s="448"/>
      <c r="T47" s="428"/>
      <c r="U47" s="429"/>
      <c r="V47" s="430"/>
      <c r="W47" s="429"/>
      <c r="X47" s="430"/>
      <c r="Y47" s="429"/>
      <c r="Z47" s="430"/>
      <c r="AA47" s="429"/>
      <c r="AB47" s="430"/>
      <c r="AC47" s="431"/>
      <c r="AD47" s="428"/>
      <c r="AE47" s="429"/>
      <c r="AF47" s="430"/>
      <c r="AG47" s="429"/>
      <c r="AH47" s="430"/>
      <c r="AI47" s="429"/>
      <c r="AJ47" s="430"/>
      <c r="AK47" s="431"/>
      <c r="AL47" s="428"/>
      <c r="AM47" s="429"/>
      <c r="AN47" s="430"/>
      <c r="AO47" s="429"/>
      <c r="AP47" s="430"/>
      <c r="AQ47" s="429"/>
      <c r="AR47" s="430"/>
      <c r="AS47" s="431"/>
      <c r="AT47" s="272"/>
      <c r="AU47" s="432"/>
      <c r="AV47" s="433"/>
      <c r="AW47" s="434"/>
      <c r="AX47" s="433"/>
      <c r="AY47" s="434"/>
      <c r="AZ47" s="433"/>
      <c r="BA47" s="434"/>
      <c r="BB47" s="433"/>
      <c r="BC47" s="434"/>
      <c r="BD47" s="435"/>
      <c r="BE47" s="432"/>
      <c r="BF47" s="433"/>
      <c r="BG47" s="434"/>
      <c r="BH47" s="433"/>
      <c r="BI47" s="434"/>
      <c r="BJ47" s="433"/>
      <c r="BK47" s="434"/>
      <c r="BL47" s="435"/>
      <c r="BM47" s="432"/>
      <c r="BN47" s="433"/>
      <c r="BO47" s="434"/>
      <c r="BP47" s="433"/>
      <c r="BQ47" s="434"/>
      <c r="BR47" s="433"/>
      <c r="BS47" s="434"/>
      <c r="BT47" s="435"/>
      <c r="BU47" s="272"/>
      <c r="BV47" s="436"/>
      <c r="BW47" s="437"/>
      <c r="BX47" s="438"/>
      <c r="BY47" s="437"/>
      <c r="BZ47" s="438"/>
      <c r="CA47" s="437"/>
      <c r="CB47" s="438"/>
      <c r="CC47" s="437"/>
      <c r="CD47" s="438"/>
      <c r="CE47" s="439"/>
      <c r="CF47" s="436"/>
      <c r="CG47" s="437"/>
      <c r="CH47" s="438"/>
      <c r="CI47" s="437"/>
      <c r="CJ47" s="438"/>
      <c r="CK47" s="437"/>
      <c r="CL47" s="438"/>
      <c r="CM47" s="439"/>
      <c r="CN47" s="436"/>
      <c r="CO47" s="437"/>
      <c r="CP47" s="438"/>
      <c r="CQ47" s="437"/>
      <c r="CR47" s="438"/>
      <c r="CS47" s="437"/>
      <c r="CT47" s="438"/>
      <c r="CU47" s="439"/>
      <c r="CV47" s="272"/>
      <c r="CW47" s="440"/>
      <c r="CX47" s="441"/>
      <c r="CY47" s="442"/>
      <c r="CZ47" s="441"/>
      <c r="DA47" s="442"/>
      <c r="DB47" s="441"/>
      <c r="DC47" s="442"/>
      <c r="DD47" s="441"/>
      <c r="DE47" s="442"/>
      <c r="DF47" s="443"/>
      <c r="DG47" s="440"/>
      <c r="DH47" s="441"/>
      <c r="DI47" s="442"/>
      <c r="DJ47" s="441"/>
      <c r="DK47" s="442"/>
      <c r="DL47" s="441"/>
      <c r="DM47" s="442"/>
      <c r="DN47" s="443"/>
      <c r="DO47" s="440"/>
      <c r="DP47" s="441"/>
      <c r="DQ47" s="442"/>
      <c r="DR47" s="441"/>
      <c r="DS47" s="442"/>
      <c r="DT47" s="441"/>
      <c r="DU47" s="442"/>
      <c r="DV47" s="443"/>
      <c r="DW47" s="272"/>
    </row>
    <row r="48" spans="2:127" s="303" customFormat="1" ht="40.5" customHeight="1">
      <c r="B48" s="411">
        <f>LARGE(B$9:B47,1)+1</f>
        <v>30</v>
      </c>
      <c r="C48" s="412" t="s">
        <v>1161</v>
      </c>
      <c r="D48" s="413"/>
      <c r="E48" s="414" t="s">
        <v>1139</v>
      </c>
      <c r="F48" s="415">
        <v>2.2909999999999999</v>
      </c>
      <c r="G48" s="416" t="s">
        <v>841</v>
      </c>
      <c r="H48" s="417">
        <v>25096</v>
      </c>
      <c r="I48" s="418" t="s">
        <v>386</v>
      </c>
      <c r="J48" s="419" t="s">
        <v>1140</v>
      </c>
      <c r="K48" s="489" t="s">
        <v>1141</v>
      </c>
      <c r="L48" s="449" t="s">
        <v>1068</v>
      </c>
      <c r="M48" s="449"/>
      <c r="N48" s="450"/>
      <c r="O48" s="449"/>
      <c r="P48" s="451"/>
      <c r="Q48" s="425">
        <f t="shared" si="6"/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2:127" s="303" customFormat="1" ht="40.5" customHeight="1">
      <c r="B49" s="411">
        <f>LARGE(B$9:B48,1)+1</f>
        <v>31</v>
      </c>
      <c r="C49" s="412" t="s">
        <v>1163</v>
      </c>
      <c r="D49" s="413"/>
      <c r="E49" s="414" t="s">
        <v>1139</v>
      </c>
      <c r="F49" s="415">
        <v>6.3</v>
      </c>
      <c r="G49" s="416" t="s">
        <v>841</v>
      </c>
      <c r="H49" s="417">
        <v>14455</v>
      </c>
      <c r="I49" s="418" t="s">
        <v>386</v>
      </c>
      <c r="J49" s="419" t="s">
        <v>1140</v>
      </c>
      <c r="K49" s="492" t="s">
        <v>1141</v>
      </c>
      <c r="L49" s="449" t="s">
        <v>1068</v>
      </c>
      <c r="M49" s="449"/>
      <c r="N49" s="450"/>
      <c r="O49" s="449"/>
      <c r="P49" s="451"/>
      <c r="Q49" s="425">
        <f t="shared" si="6"/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2:127" s="303" customFormat="1" ht="40.5" customHeight="1">
      <c r="B50" s="411">
        <f>LARGE(B$9:B49,1)+1</f>
        <v>32</v>
      </c>
      <c r="C50" s="412" t="s">
        <v>1165</v>
      </c>
      <c r="D50" s="413" t="s">
        <v>1166</v>
      </c>
      <c r="E50" s="414" t="s">
        <v>1167</v>
      </c>
      <c r="F50" s="415">
        <v>2.7450000000000001</v>
      </c>
      <c r="G50" s="416" t="s">
        <v>841</v>
      </c>
      <c r="H50" s="417">
        <v>1900</v>
      </c>
      <c r="I50" s="418" t="s">
        <v>386</v>
      </c>
      <c r="J50" s="419" t="s">
        <v>1140</v>
      </c>
      <c r="K50" s="492" t="s">
        <v>1141</v>
      </c>
      <c r="L50" s="444"/>
      <c r="M50" s="444"/>
      <c r="N50" s="445" t="s">
        <v>1040</v>
      </c>
      <c r="O50" s="446" t="s">
        <v>1041</v>
      </c>
      <c r="P50" s="447" t="s">
        <v>1042</v>
      </c>
      <c r="Q50" s="425">
        <f t="shared" si="6"/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2:127" s="303" customFormat="1" ht="40.5" customHeight="1">
      <c r="B51" s="371">
        <v>4</v>
      </c>
      <c r="C51" s="372" t="s">
        <v>984</v>
      </c>
      <c r="D51" s="373"/>
      <c r="E51" s="374"/>
      <c r="F51" s="373"/>
      <c r="G51" s="375"/>
      <c r="H51" s="374"/>
      <c r="I51" s="376"/>
      <c r="J51" s="373"/>
      <c r="K51" s="373"/>
      <c r="L51" s="373"/>
      <c r="M51" s="373"/>
      <c r="N51" s="373"/>
      <c r="O51" s="373"/>
      <c r="P51" s="377" t="s">
        <v>5</v>
      </c>
      <c r="Q51" s="1350" t="s">
        <v>1323</v>
      </c>
      <c r="R51" s="1352" t="s">
        <v>1324</v>
      </c>
      <c r="S51" s="1336" t="s">
        <v>1325</v>
      </c>
      <c r="T51" s="452"/>
      <c r="U51" s="453"/>
      <c r="V51" s="453"/>
      <c r="W51" s="453"/>
      <c r="X51" s="453"/>
      <c r="Y51" s="453"/>
      <c r="Z51" s="453"/>
      <c r="AA51" s="453"/>
      <c r="AB51" s="453"/>
      <c r="AC51" s="454"/>
      <c r="AD51" s="452"/>
      <c r="AE51" s="453"/>
      <c r="AF51" s="453"/>
      <c r="AG51" s="453"/>
      <c r="AH51" s="453"/>
      <c r="AI51" s="453"/>
      <c r="AJ51" s="453"/>
      <c r="AK51" s="454"/>
      <c r="AL51" s="452"/>
      <c r="AM51" s="453"/>
      <c r="AN51" s="453"/>
      <c r="AO51" s="453"/>
      <c r="AP51" s="453"/>
      <c r="AQ51" s="453"/>
      <c r="AR51" s="453"/>
      <c r="AS51" s="454"/>
      <c r="AT51" s="455"/>
      <c r="AU51" s="456"/>
      <c r="AV51" s="457"/>
      <c r="AW51" s="457"/>
      <c r="AX51" s="457"/>
      <c r="AY51" s="457"/>
      <c r="AZ51" s="457"/>
      <c r="BA51" s="457"/>
      <c r="BB51" s="457"/>
      <c r="BC51" s="457"/>
      <c r="BD51" s="458"/>
      <c r="BE51" s="456"/>
      <c r="BF51" s="457"/>
      <c r="BG51" s="457"/>
      <c r="BH51" s="457"/>
      <c r="BI51" s="457"/>
      <c r="BJ51" s="457"/>
      <c r="BK51" s="457"/>
      <c r="BL51" s="458"/>
      <c r="BM51" s="456"/>
      <c r="BN51" s="457"/>
      <c r="BO51" s="457"/>
      <c r="BP51" s="457"/>
      <c r="BQ51" s="457"/>
      <c r="BR51" s="457"/>
      <c r="BS51" s="457"/>
      <c r="BT51" s="458"/>
      <c r="BU51" s="455"/>
      <c r="BV51" s="459"/>
      <c r="BW51" s="460"/>
      <c r="BX51" s="460"/>
      <c r="BY51" s="460"/>
      <c r="BZ51" s="460"/>
      <c r="CA51" s="460"/>
      <c r="CB51" s="460"/>
      <c r="CC51" s="460"/>
      <c r="CD51" s="460"/>
      <c r="CE51" s="461"/>
      <c r="CF51" s="459"/>
      <c r="CG51" s="460"/>
      <c r="CH51" s="460"/>
      <c r="CI51" s="460"/>
      <c r="CJ51" s="460"/>
      <c r="CK51" s="460"/>
      <c r="CL51" s="460"/>
      <c r="CM51" s="461"/>
      <c r="CN51" s="459"/>
      <c r="CO51" s="460"/>
      <c r="CP51" s="460"/>
      <c r="CQ51" s="460"/>
      <c r="CR51" s="460"/>
      <c r="CS51" s="460"/>
      <c r="CT51" s="460"/>
      <c r="CU51" s="461"/>
      <c r="CV51" s="455"/>
      <c r="CW51" s="462"/>
      <c r="CX51" s="463"/>
      <c r="CY51" s="463"/>
      <c r="CZ51" s="463"/>
      <c r="DA51" s="463"/>
      <c r="DB51" s="463"/>
      <c r="DC51" s="463"/>
      <c r="DD51" s="463"/>
      <c r="DE51" s="463"/>
      <c r="DF51" s="464"/>
      <c r="DG51" s="462"/>
      <c r="DH51" s="463"/>
      <c r="DI51" s="463"/>
      <c r="DJ51" s="463"/>
      <c r="DK51" s="463"/>
      <c r="DL51" s="463"/>
      <c r="DM51" s="463"/>
      <c r="DN51" s="464"/>
      <c r="DO51" s="462"/>
      <c r="DP51" s="463"/>
      <c r="DQ51" s="463"/>
      <c r="DR51" s="463"/>
      <c r="DS51" s="463"/>
      <c r="DT51" s="463"/>
      <c r="DU51" s="463"/>
      <c r="DV51" s="464"/>
      <c r="DW51" s="465"/>
    </row>
    <row r="52" spans="2:127" s="303" customFormat="1" ht="40.5" customHeight="1">
      <c r="B52" s="392"/>
      <c r="C52" s="393" t="s">
        <v>1048</v>
      </c>
      <c r="D52" s="394">
        <f>COUNTA(C53:C62)</f>
        <v>10</v>
      </c>
      <c r="E52" s="395" t="s">
        <v>1049</v>
      </c>
      <c r="F52" s="394">
        <f>COUNTIF(L53:P69,E52)</f>
        <v>7</v>
      </c>
      <c r="G52" s="396" t="s">
        <v>1038</v>
      </c>
      <c r="H52" s="394">
        <f>COUNTIF(L53:P69,G52)</f>
        <v>8</v>
      </c>
      <c r="I52" s="396" t="s">
        <v>1039</v>
      </c>
      <c r="J52" s="394">
        <f>COUNTIF(L53:P69,I52)</f>
        <v>8</v>
      </c>
      <c r="K52" s="396" t="s">
        <v>1040</v>
      </c>
      <c r="L52" s="394">
        <f>COUNTIF(L53:Q69,K52)</f>
        <v>8</v>
      </c>
      <c r="M52" s="396" t="s">
        <v>1041</v>
      </c>
      <c r="N52" s="394">
        <f>COUNTIF(L53:R69,M52)</f>
        <v>9</v>
      </c>
      <c r="O52" s="396" t="s">
        <v>1042</v>
      </c>
      <c r="P52" s="397">
        <f>COUNTIF(L53:R69,O52)</f>
        <v>9</v>
      </c>
      <c r="Q52" s="1351"/>
      <c r="R52" s="1353"/>
      <c r="S52" s="1337"/>
      <c r="T52" s="466"/>
      <c r="U52" s="467"/>
      <c r="V52" s="467"/>
      <c r="W52" s="467"/>
      <c r="X52" s="467"/>
      <c r="Y52" s="467"/>
      <c r="Z52" s="467"/>
      <c r="AA52" s="467"/>
      <c r="AB52" s="467"/>
      <c r="AC52" s="468"/>
      <c r="AD52" s="466"/>
      <c r="AE52" s="467"/>
      <c r="AF52" s="467"/>
      <c r="AG52" s="467"/>
      <c r="AH52" s="467"/>
      <c r="AI52" s="467"/>
      <c r="AJ52" s="467"/>
      <c r="AK52" s="468"/>
      <c r="AL52" s="466"/>
      <c r="AM52" s="467"/>
      <c r="AN52" s="467"/>
      <c r="AO52" s="467"/>
      <c r="AP52" s="467"/>
      <c r="AQ52" s="467"/>
      <c r="AR52" s="467"/>
      <c r="AS52" s="468"/>
      <c r="AT52" s="469"/>
      <c r="AU52" s="470"/>
      <c r="AV52" s="471"/>
      <c r="AW52" s="471"/>
      <c r="AX52" s="471"/>
      <c r="AY52" s="471"/>
      <c r="AZ52" s="471"/>
      <c r="BA52" s="471"/>
      <c r="BB52" s="471"/>
      <c r="BC52" s="471"/>
      <c r="BD52" s="472"/>
      <c r="BE52" s="470"/>
      <c r="BF52" s="471"/>
      <c r="BG52" s="471"/>
      <c r="BH52" s="471"/>
      <c r="BI52" s="471"/>
      <c r="BJ52" s="471"/>
      <c r="BK52" s="471"/>
      <c r="BL52" s="472"/>
      <c r="BM52" s="470"/>
      <c r="BN52" s="471"/>
      <c r="BO52" s="471"/>
      <c r="BP52" s="471"/>
      <c r="BQ52" s="471"/>
      <c r="BR52" s="471"/>
      <c r="BS52" s="471"/>
      <c r="BT52" s="472"/>
      <c r="BU52" s="469"/>
      <c r="BV52" s="473"/>
      <c r="BW52" s="474"/>
      <c r="BX52" s="474"/>
      <c r="BY52" s="474"/>
      <c r="BZ52" s="474"/>
      <c r="CA52" s="474"/>
      <c r="CB52" s="474"/>
      <c r="CC52" s="474"/>
      <c r="CD52" s="474"/>
      <c r="CE52" s="475"/>
      <c r="CF52" s="473"/>
      <c r="CG52" s="474"/>
      <c r="CH52" s="474"/>
      <c r="CI52" s="474"/>
      <c r="CJ52" s="474"/>
      <c r="CK52" s="474"/>
      <c r="CL52" s="474"/>
      <c r="CM52" s="475"/>
      <c r="CN52" s="473"/>
      <c r="CO52" s="474"/>
      <c r="CP52" s="474"/>
      <c r="CQ52" s="474"/>
      <c r="CR52" s="474"/>
      <c r="CS52" s="474"/>
      <c r="CT52" s="474"/>
      <c r="CU52" s="475"/>
      <c r="CV52" s="469"/>
      <c r="CW52" s="476"/>
      <c r="CX52" s="477"/>
      <c r="CY52" s="477"/>
      <c r="CZ52" s="477"/>
      <c r="DA52" s="477"/>
      <c r="DB52" s="477"/>
      <c r="DC52" s="477"/>
      <c r="DD52" s="477"/>
      <c r="DE52" s="477"/>
      <c r="DF52" s="478"/>
      <c r="DG52" s="476"/>
      <c r="DH52" s="477"/>
      <c r="DI52" s="477"/>
      <c r="DJ52" s="477"/>
      <c r="DK52" s="477"/>
      <c r="DL52" s="477"/>
      <c r="DM52" s="477"/>
      <c r="DN52" s="478"/>
      <c r="DO52" s="476"/>
      <c r="DP52" s="477"/>
      <c r="DQ52" s="477"/>
      <c r="DR52" s="477"/>
      <c r="DS52" s="477"/>
      <c r="DT52" s="477"/>
      <c r="DU52" s="477"/>
      <c r="DV52" s="478"/>
      <c r="DW52" s="479"/>
    </row>
    <row r="53" spans="2:127" s="303" customFormat="1" ht="40.5" customHeight="1">
      <c r="B53" s="411">
        <f>LARGE(B$9:B52,1)+1</f>
        <v>33</v>
      </c>
      <c r="C53" s="412" t="s">
        <v>1171</v>
      </c>
      <c r="D53" s="413">
        <v>20</v>
      </c>
      <c r="E53" s="414" t="s">
        <v>1052</v>
      </c>
      <c r="F53" s="415">
        <v>2.76</v>
      </c>
      <c r="G53" s="416" t="s">
        <v>841</v>
      </c>
      <c r="H53" s="417"/>
      <c r="I53" s="418" t="s">
        <v>386</v>
      </c>
      <c r="J53" s="419" t="s">
        <v>1054</v>
      </c>
      <c r="K53" s="491" t="s">
        <v>1055</v>
      </c>
      <c r="L53" s="449" t="s">
        <v>1068</v>
      </c>
      <c r="M53" s="449"/>
      <c r="N53" s="450"/>
      <c r="O53" s="449"/>
      <c r="P53" s="451"/>
      <c r="Q53" s="425">
        <f>COUNTA(T53:DV53)</f>
        <v>0</v>
      </c>
      <c r="R53" s="426"/>
      <c r="S53" s="448"/>
      <c r="T53" s="428"/>
      <c r="U53" s="429"/>
      <c r="V53" s="430"/>
      <c r="W53" s="429"/>
      <c r="X53" s="430"/>
      <c r="Y53" s="429"/>
      <c r="Z53" s="430"/>
      <c r="AA53" s="429"/>
      <c r="AB53" s="430"/>
      <c r="AC53" s="431"/>
      <c r="AD53" s="428"/>
      <c r="AE53" s="429"/>
      <c r="AF53" s="430"/>
      <c r="AG53" s="429"/>
      <c r="AH53" s="430"/>
      <c r="AI53" s="429"/>
      <c r="AJ53" s="430"/>
      <c r="AK53" s="431"/>
      <c r="AL53" s="428"/>
      <c r="AM53" s="429"/>
      <c r="AN53" s="430"/>
      <c r="AO53" s="429"/>
      <c r="AP53" s="430"/>
      <c r="AQ53" s="429"/>
      <c r="AR53" s="430"/>
      <c r="AS53" s="431"/>
      <c r="AT53" s="272"/>
      <c r="AU53" s="432"/>
      <c r="AV53" s="433"/>
      <c r="AW53" s="434"/>
      <c r="AX53" s="433"/>
      <c r="AY53" s="434"/>
      <c r="AZ53" s="433"/>
      <c r="BA53" s="434"/>
      <c r="BB53" s="433"/>
      <c r="BC53" s="434"/>
      <c r="BD53" s="435"/>
      <c r="BE53" s="432"/>
      <c r="BF53" s="433"/>
      <c r="BG53" s="434"/>
      <c r="BH53" s="433"/>
      <c r="BI53" s="434"/>
      <c r="BJ53" s="433"/>
      <c r="BK53" s="434"/>
      <c r="BL53" s="435"/>
      <c r="BM53" s="432"/>
      <c r="BN53" s="433"/>
      <c r="BO53" s="434"/>
      <c r="BP53" s="433"/>
      <c r="BQ53" s="434"/>
      <c r="BR53" s="433"/>
      <c r="BS53" s="434"/>
      <c r="BT53" s="435"/>
      <c r="BU53" s="272"/>
      <c r="BV53" s="436"/>
      <c r="BW53" s="437"/>
      <c r="BX53" s="438"/>
      <c r="BY53" s="437"/>
      <c r="BZ53" s="438"/>
      <c r="CA53" s="437"/>
      <c r="CB53" s="438"/>
      <c r="CC53" s="437"/>
      <c r="CD53" s="438"/>
      <c r="CE53" s="439"/>
      <c r="CF53" s="436"/>
      <c r="CG53" s="437"/>
      <c r="CH53" s="438"/>
      <c r="CI53" s="437"/>
      <c r="CJ53" s="438"/>
      <c r="CK53" s="437"/>
      <c r="CL53" s="438"/>
      <c r="CM53" s="439"/>
      <c r="CN53" s="436"/>
      <c r="CO53" s="437"/>
      <c r="CP53" s="438"/>
      <c r="CQ53" s="437"/>
      <c r="CR53" s="438"/>
      <c r="CS53" s="437"/>
      <c r="CT53" s="438"/>
      <c r="CU53" s="439"/>
      <c r="CV53" s="272"/>
      <c r="CW53" s="440"/>
      <c r="CX53" s="441"/>
      <c r="CY53" s="442"/>
      <c r="CZ53" s="441"/>
      <c r="DA53" s="442"/>
      <c r="DB53" s="441"/>
      <c r="DC53" s="442"/>
      <c r="DD53" s="441"/>
      <c r="DE53" s="442"/>
      <c r="DF53" s="443"/>
      <c r="DG53" s="440"/>
      <c r="DH53" s="441"/>
      <c r="DI53" s="442"/>
      <c r="DJ53" s="441"/>
      <c r="DK53" s="442"/>
      <c r="DL53" s="441"/>
      <c r="DM53" s="442"/>
      <c r="DN53" s="443"/>
      <c r="DO53" s="440"/>
      <c r="DP53" s="441"/>
      <c r="DQ53" s="442"/>
      <c r="DR53" s="441"/>
      <c r="DS53" s="442"/>
      <c r="DT53" s="441"/>
      <c r="DU53" s="442"/>
      <c r="DV53" s="443"/>
      <c r="DW53" s="272"/>
    </row>
    <row r="54" spans="2:127" s="303" customFormat="1" ht="40.5" customHeight="1">
      <c r="B54" s="411">
        <f>LARGE(B$9:B53,1)+1</f>
        <v>34</v>
      </c>
      <c r="C54" s="412" t="s">
        <v>1173</v>
      </c>
      <c r="D54" s="413" t="s">
        <v>1174</v>
      </c>
      <c r="E54" s="414" t="s">
        <v>1139</v>
      </c>
      <c r="F54" s="415">
        <v>4.01</v>
      </c>
      <c r="G54" s="416" t="s">
        <v>841</v>
      </c>
      <c r="H54" s="417">
        <v>69113</v>
      </c>
      <c r="I54" s="418" t="s">
        <v>386</v>
      </c>
      <c r="J54" s="419" t="s">
        <v>1140</v>
      </c>
      <c r="K54" s="489" t="s">
        <v>1141</v>
      </c>
      <c r="L54" s="449" t="s">
        <v>1068</v>
      </c>
      <c r="M54" s="449"/>
      <c r="N54" s="450"/>
      <c r="O54" s="449"/>
      <c r="P54" s="451"/>
      <c r="Q54" s="425">
        <f>COUNTA(T54:DV54)</f>
        <v>0</v>
      </c>
      <c r="R54" s="426"/>
      <c r="S54" s="448"/>
      <c r="T54" s="428"/>
      <c r="U54" s="429"/>
      <c r="V54" s="430"/>
      <c r="W54" s="429"/>
      <c r="X54" s="430"/>
      <c r="Y54" s="429"/>
      <c r="Z54" s="430"/>
      <c r="AA54" s="429"/>
      <c r="AB54" s="430"/>
      <c r="AC54" s="431"/>
      <c r="AD54" s="428"/>
      <c r="AE54" s="429"/>
      <c r="AF54" s="430"/>
      <c r="AG54" s="429"/>
      <c r="AH54" s="430"/>
      <c r="AI54" s="429"/>
      <c r="AJ54" s="430"/>
      <c r="AK54" s="431"/>
      <c r="AL54" s="428"/>
      <c r="AM54" s="429"/>
      <c r="AN54" s="430"/>
      <c r="AO54" s="429"/>
      <c r="AP54" s="430"/>
      <c r="AQ54" s="429"/>
      <c r="AR54" s="430"/>
      <c r="AS54" s="431"/>
      <c r="AT54" s="272"/>
      <c r="AU54" s="432"/>
      <c r="AV54" s="433"/>
      <c r="AW54" s="434"/>
      <c r="AX54" s="433"/>
      <c r="AY54" s="434"/>
      <c r="AZ54" s="433"/>
      <c r="BA54" s="434"/>
      <c r="BB54" s="433"/>
      <c r="BC54" s="434"/>
      <c r="BD54" s="435"/>
      <c r="BE54" s="432"/>
      <c r="BF54" s="433"/>
      <c r="BG54" s="434"/>
      <c r="BH54" s="433"/>
      <c r="BI54" s="434"/>
      <c r="BJ54" s="433"/>
      <c r="BK54" s="434"/>
      <c r="BL54" s="435"/>
      <c r="BM54" s="432"/>
      <c r="BN54" s="433"/>
      <c r="BO54" s="434"/>
      <c r="BP54" s="433"/>
      <c r="BQ54" s="434"/>
      <c r="BR54" s="433"/>
      <c r="BS54" s="434"/>
      <c r="BT54" s="435"/>
      <c r="BU54" s="272"/>
      <c r="BV54" s="436"/>
      <c r="BW54" s="437"/>
      <c r="BX54" s="438"/>
      <c r="BY54" s="437"/>
      <c r="BZ54" s="438"/>
      <c r="CA54" s="437"/>
      <c r="CB54" s="438"/>
      <c r="CC54" s="437"/>
      <c r="CD54" s="438"/>
      <c r="CE54" s="439"/>
      <c r="CF54" s="436"/>
      <c r="CG54" s="437"/>
      <c r="CH54" s="438"/>
      <c r="CI54" s="437"/>
      <c r="CJ54" s="438"/>
      <c r="CK54" s="437"/>
      <c r="CL54" s="438"/>
      <c r="CM54" s="439"/>
      <c r="CN54" s="436"/>
      <c r="CO54" s="437"/>
      <c r="CP54" s="438"/>
      <c r="CQ54" s="437"/>
      <c r="CR54" s="438"/>
      <c r="CS54" s="437"/>
      <c r="CT54" s="438"/>
      <c r="CU54" s="439"/>
      <c r="CV54" s="272"/>
      <c r="CW54" s="440"/>
      <c r="CX54" s="441"/>
      <c r="CY54" s="442"/>
      <c r="CZ54" s="441"/>
      <c r="DA54" s="442"/>
      <c r="DB54" s="441"/>
      <c r="DC54" s="442"/>
      <c r="DD54" s="441"/>
      <c r="DE54" s="442"/>
      <c r="DF54" s="443"/>
      <c r="DG54" s="440"/>
      <c r="DH54" s="441"/>
      <c r="DI54" s="442"/>
      <c r="DJ54" s="441"/>
      <c r="DK54" s="442"/>
      <c r="DL54" s="441"/>
      <c r="DM54" s="442"/>
      <c r="DN54" s="443"/>
      <c r="DO54" s="440"/>
      <c r="DP54" s="441"/>
      <c r="DQ54" s="442"/>
      <c r="DR54" s="441"/>
      <c r="DS54" s="442"/>
      <c r="DT54" s="441"/>
      <c r="DU54" s="442"/>
      <c r="DV54" s="443"/>
      <c r="DW54" s="272"/>
    </row>
    <row r="55" spans="2:127" s="303" customFormat="1" ht="40.5" customHeight="1">
      <c r="B55" s="411">
        <f>LARGE(B$9:B54,1)+1</f>
        <v>35</v>
      </c>
      <c r="C55" s="412" t="s">
        <v>1176</v>
      </c>
      <c r="D55" s="413" t="s">
        <v>1177</v>
      </c>
      <c r="E55" s="414" t="s">
        <v>1139</v>
      </c>
      <c r="F55" s="415">
        <v>3.0259999999999998</v>
      </c>
      <c r="G55" s="416" t="s">
        <v>841</v>
      </c>
      <c r="H55" s="417">
        <v>1988</v>
      </c>
      <c r="I55" s="418" t="s">
        <v>386</v>
      </c>
      <c r="J55" s="419" t="s">
        <v>1140</v>
      </c>
      <c r="K55" s="489" t="s">
        <v>1141</v>
      </c>
      <c r="L55" s="449" t="s">
        <v>1068</v>
      </c>
      <c r="M55" s="449"/>
      <c r="N55" s="450"/>
      <c r="O55" s="449"/>
      <c r="P55" s="451"/>
      <c r="Q55" s="425">
        <f>COUNTA(T55:DV55)</f>
        <v>0</v>
      </c>
      <c r="R55" s="426"/>
      <c r="S55" s="448"/>
      <c r="T55" s="428"/>
      <c r="U55" s="429"/>
      <c r="V55" s="430"/>
      <c r="W55" s="429"/>
      <c r="X55" s="430"/>
      <c r="Y55" s="429"/>
      <c r="Z55" s="430"/>
      <c r="AA55" s="429"/>
      <c r="AB55" s="430"/>
      <c r="AC55" s="431"/>
      <c r="AD55" s="428"/>
      <c r="AE55" s="429"/>
      <c r="AF55" s="430"/>
      <c r="AG55" s="429"/>
      <c r="AH55" s="430"/>
      <c r="AI55" s="429"/>
      <c r="AJ55" s="430"/>
      <c r="AK55" s="431"/>
      <c r="AL55" s="428"/>
      <c r="AM55" s="429"/>
      <c r="AN55" s="430"/>
      <c r="AO55" s="429"/>
      <c r="AP55" s="430"/>
      <c r="AQ55" s="429"/>
      <c r="AR55" s="430"/>
      <c r="AS55" s="431"/>
      <c r="AT55" s="272"/>
      <c r="AU55" s="432"/>
      <c r="AV55" s="433"/>
      <c r="AW55" s="434"/>
      <c r="AX55" s="433"/>
      <c r="AY55" s="434"/>
      <c r="AZ55" s="433"/>
      <c r="BA55" s="434"/>
      <c r="BB55" s="433"/>
      <c r="BC55" s="434"/>
      <c r="BD55" s="435"/>
      <c r="BE55" s="432"/>
      <c r="BF55" s="433"/>
      <c r="BG55" s="434"/>
      <c r="BH55" s="433"/>
      <c r="BI55" s="434"/>
      <c r="BJ55" s="433"/>
      <c r="BK55" s="434"/>
      <c r="BL55" s="435"/>
      <c r="BM55" s="432"/>
      <c r="BN55" s="433"/>
      <c r="BO55" s="434"/>
      <c r="BP55" s="433"/>
      <c r="BQ55" s="434"/>
      <c r="BR55" s="433"/>
      <c r="BS55" s="434"/>
      <c r="BT55" s="435"/>
      <c r="BU55" s="272"/>
      <c r="BV55" s="436"/>
      <c r="BW55" s="437"/>
      <c r="BX55" s="438"/>
      <c r="BY55" s="437"/>
      <c r="BZ55" s="438"/>
      <c r="CA55" s="437"/>
      <c r="CB55" s="438"/>
      <c r="CC55" s="437"/>
      <c r="CD55" s="438"/>
      <c r="CE55" s="439"/>
      <c r="CF55" s="436"/>
      <c r="CG55" s="437"/>
      <c r="CH55" s="438"/>
      <c r="CI55" s="437"/>
      <c r="CJ55" s="438"/>
      <c r="CK55" s="437"/>
      <c r="CL55" s="438"/>
      <c r="CM55" s="439"/>
      <c r="CN55" s="436"/>
      <c r="CO55" s="437"/>
      <c r="CP55" s="438"/>
      <c r="CQ55" s="437"/>
      <c r="CR55" s="438"/>
      <c r="CS55" s="437"/>
      <c r="CT55" s="438"/>
      <c r="CU55" s="439"/>
      <c r="CV55" s="272"/>
      <c r="CW55" s="440"/>
      <c r="CX55" s="441"/>
      <c r="CY55" s="442"/>
      <c r="CZ55" s="441"/>
      <c r="DA55" s="442"/>
      <c r="DB55" s="441"/>
      <c r="DC55" s="442"/>
      <c r="DD55" s="441"/>
      <c r="DE55" s="442"/>
      <c r="DF55" s="443"/>
      <c r="DG55" s="440"/>
      <c r="DH55" s="441"/>
      <c r="DI55" s="442"/>
      <c r="DJ55" s="441"/>
      <c r="DK55" s="442"/>
      <c r="DL55" s="441"/>
      <c r="DM55" s="442"/>
      <c r="DN55" s="443"/>
      <c r="DO55" s="440"/>
      <c r="DP55" s="441"/>
      <c r="DQ55" s="442"/>
      <c r="DR55" s="441"/>
      <c r="DS55" s="442"/>
      <c r="DT55" s="441"/>
      <c r="DU55" s="442"/>
      <c r="DV55" s="443"/>
      <c r="DW55" s="272"/>
    </row>
    <row r="56" spans="2:127" s="303" customFormat="1" ht="40.5" customHeight="1">
      <c r="B56" s="411">
        <f>LARGE(B$9:B55,1)+1</f>
        <v>36</v>
      </c>
      <c r="C56" s="412" t="s">
        <v>1179</v>
      </c>
      <c r="D56" s="413">
        <v>1</v>
      </c>
      <c r="E56" s="414" t="s">
        <v>1180</v>
      </c>
      <c r="F56" s="415">
        <v>5.05</v>
      </c>
      <c r="G56" s="416" t="s">
        <v>841</v>
      </c>
      <c r="H56" s="417"/>
      <c r="I56" s="418" t="s">
        <v>386</v>
      </c>
      <c r="J56" s="419" t="s">
        <v>1054</v>
      </c>
      <c r="K56" s="420" t="s">
        <v>1055</v>
      </c>
      <c r="L56" s="449" t="s">
        <v>1068</v>
      </c>
      <c r="M56" s="449"/>
      <c r="N56" s="450"/>
      <c r="O56" s="449"/>
      <c r="P56" s="451"/>
      <c r="Q56" s="425">
        <f>COUNTA(T56:DV56)</f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272"/>
    </row>
    <row r="57" spans="2:127" s="303" customFormat="1" ht="39.950000000000003" customHeight="1">
      <c r="B57" s="371">
        <v>5</v>
      </c>
      <c r="C57" s="372" t="s">
        <v>984</v>
      </c>
      <c r="D57" s="373"/>
      <c r="E57" s="374"/>
      <c r="F57" s="373"/>
      <c r="G57" s="375"/>
      <c r="H57" s="374"/>
      <c r="I57" s="376"/>
      <c r="J57" s="373"/>
      <c r="K57" s="373"/>
      <c r="L57" s="373"/>
      <c r="M57" s="373"/>
      <c r="N57" s="373"/>
      <c r="O57" s="373"/>
      <c r="P57" s="377" t="s">
        <v>1181</v>
      </c>
      <c r="Q57" s="1350" t="s">
        <v>1323</v>
      </c>
      <c r="R57" s="1352" t="s">
        <v>1324</v>
      </c>
      <c r="S57" s="1336" t="s">
        <v>1325</v>
      </c>
      <c r="T57" s="452"/>
      <c r="U57" s="453"/>
      <c r="V57" s="453"/>
      <c r="W57" s="453"/>
      <c r="X57" s="453"/>
      <c r="Y57" s="453"/>
      <c r="Z57" s="453"/>
      <c r="AA57" s="453"/>
      <c r="AB57" s="453"/>
      <c r="AC57" s="454"/>
      <c r="AD57" s="452"/>
      <c r="AE57" s="453"/>
      <c r="AF57" s="453"/>
      <c r="AG57" s="453"/>
      <c r="AH57" s="453"/>
      <c r="AI57" s="453"/>
      <c r="AJ57" s="453"/>
      <c r="AK57" s="454"/>
      <c r="AL57" s="452"/>
      <c r="AM57" s="453"/>
      <c r="AN57" s="453"/>
      <c r="AO57" s="453"/>
      <c r="AP57" s="453"/>
      <c r="AQ57" s="453"/>
      <c r="AR57" s="453"/>
      <c r="AS57" s="454"/>
      <c r="AT57" s="455"/>
      <c r="AU57" s="456"/>
      <c r="AV57" s="457"/>
      <c r="AW57" s="457"/>
      <c r="AX57" s="457"/>
      <c r="AY57" s="457"/>
      <c r="AZ57" s="457"/>
      <c r="BA57" s="457"/>
      <c r="BB57" s="457"/>
      <c r="BC57" s="457"/>
      <c r="BD57" s="458"/>
      <c r="BE57" s="456"/>
      <c r="BF57" s="457"/>
      <c r="BG57" s="457"/>
      <c r="BH57" s="457"/>
      <c r="BI57" s="457"/>
      <c r="BJ57" s="457"/>
      <c r="BK57" s="457"/>
      <c r="BL57" s="458"/>
      <c r="BM57" s="456"/>
      <c r="BN57" s="457"/>
      <c r="BO57" s="457"/>
      <c r="BP57" s="457"/>
      <c r="BQ57" s="457"/>
      <c r="BR57" s="457"/>
      <c r="BS57" s="457"/>
      <c r="BT57" s="458"/>
      <c r="BU57" s="455"/>
      <c r="BV57" s="459"/>
      <c r="BW57" s="460"/>
      <c r="BX57" s="460"/>
      <c r="BY57" s="460"/>
      <c r="BZ57" s="460"/>
      <c r="CA57" s="460"/>
      <c r="CB57" s="460"/>
      <c r="CC57" s="460"/>
      <c r="CD57" s="460"/>
      <c r="CE57" s="461"/>
      <c r="CF57" s="459"/>
      <c r="CG57" s="460"/>
      <c r="CH57" s="460"/>
      <c r="CI57" s="460"/>
      <c r="CJ57" s="460"/>
      <c r="CK57" s="460"/>
      <c r="CL57" s="460"/>
      <c r="CM57" s="461"/>
      <c r="CN57" s="459"/>
      <c r="CO57" s="460"/>
      <c r="CP57" s="460"/>
      <c r="CQ57" s="460"/>
      <c r="CR57" s="460"/>
      <c r="CS57" s="460"/>
      <c r="CT57" s="460"/>
      <c r="CU57" s="461"/>
      <c r="CV57" s="455"/>
      <c r="CW57" s="462"/>
      <c r="CX57" s="463"/>
      <c r="CY57" s="463"/>
      <c r="CZ57" s="463"/>
      <c r="DA57" s="463"/>
      <c r="DB57" s="463"/>
      <c r="DC57" s="463"/>
      <c r="DD57" s="463"/>
      <c r="DE57" s="463"/>
      <c r="DF57" s="464"/>
      <c r="DG57" s="462"/>
      <c r="DH57" s="463"/>
      <c r="DI57" s="463"/>
      <c r="DJ57" s="463"/>
      <c r="DK57" s="463"/>
      <c r="DL57" s="463"/>
      <c r="DM57" s="463"/>
      <c r="DN57" s="464"/>
      <c r="DO57" s="462"/>
      <c r="DP57" s="463"/>
      <c r="DQ57" s="463"/>
      <c r="DR57" s="463"/>
      <c r="DS57" s="463"/>
      <c r="DT57" s="463"/>
      <c r="DU57" s="463"/>
      <c r="DV57" s="464"/>
      <c r="DW57" s="465"/>
    </row>
    <row r="58" spans="2:127" s="303" customFormat="1" ht="39.950000000000003" customHeight="1">
      <c r="B58" s="392"/>
      <c r="C58" s="393" t="s">
        <v>1048</v>
      </c>
      <c r="D58" s="394">
        <f>COUNTA(C59:C68)</f>
        <v>10</v>
      </c>
      <c r="E58" s="395" t="s">
        <v>1049</v>
      </c>
      <c r="F58" s="394">
        <f>COUNTIF(L59:P71,E58)</f>
        <v>4</v>
      </c>
      <c r="G58" s="396" t="s">
        <v>1038</v>
      </c>
      <c r="H58" s="394">
        <f>COUNTIF(L59:P71,G58)</f>
        <v>9</v>
      </c>
      <c r="I58" s="396" t="s">
        <v>1039</v>
      </c>
      <c r="J58" s="394">
        <f>COUNTIF(L59:P71,I58)</f>
        <v>9</v>
      </c>
      <c r="K58" s="396" t="s">
        <v>1040</v>
      </c>
      <c r="L58" s="394">
        <f>COUNTIF(L59:P71,K58)</f>
        <v>9</v>
      </c>
      <c r="M58" s="396" t="s">
        <v>1041</v>
      </c>
      <c r="N58" s="394">
        <f>COUNTIF(L59:P71,M58)</f>
        <v>9</v>
      </c>
      <c r="O58" s="396" t="s">
        <v>1042</v>
      </c>
      <c r="P58" s="397">
        <f>COUNTIF(L59:P71,O58)</f>
        <v>9</v>
      </c>
      <c r="Q58" s="1351"/>
      <c r="R58" s="1353"/>
      <c r="S58" s="1337"/>
      <c r="T58" s="466"/>
      <c r="U58" s="467"/>
      <c r="V58" s="467"/>
      <c r="W58" s="467"/>
      <c r="X58" s="467"/>
      <c r="Y58" s="467"/>
      <c r="Z58" s="467"/>
      <c r="AA58" s="467"/>
      <c r="AB58" s="467"/>
      <c r="AC58" s="468"/>
      <c r="AD58" s="466"/>
      <c r="AE58" s="467"/>
      <c r="AF58" s="467"/>
      <c r="AG58" s="467"/>
      <c r="AH58" s="467"/>
      <c r="AI58" s="467"/>
      <c r="AJ58" s="467"/>
      <c r="AK58" s="468"/>
      <c r="AL58" s="466"/>
      <c r="AM58" s="467"/>
      <c r="AN58" s="467"/>
      <c r="AO58" s="467"/>
      <c r="AP58" s="467"/>
      <c r="AQ58" s="467"/>
      <c r="AR58" s="467"/>
      <c r="AS58" s="468"/>
      <c r="AT58" s="469"/>
      <c r="AU58" s="470"/>
      <c r="AV58" s="471"/>
      <c r="AW58" s="471"/>
      <c r="AX58" s="471"/>
      <c r="AY58" s="471"/>
      <c r="AZ58" s="471"/>
      <c r="BA58" s="471"/>
      <c r="BB58" s="471"/>
      <c r="BC58" s="471"/>
      <c r="BD58" s="472"/>
      <c r="BE58" s="470"/>
      <c r="BF58" s="471"/>
      <c r="BG58" s="471"/>
      <c r="BH58" s="471"/>
      <c r="BI58" s="471"/>
      <c r="BJ58" s="471"/>
      <c r="BK58" s="471"/>
      <c r="BL58" s="472"/>
      <c r="BM58" s="470"/>
      <c r="BN58" s="471"/>
      <c r="BO58" s="471"/>
      <c r="BP58" s="471"/>
      <c r="BQ58" s="471"/>
      <c r="BR58" s="471"/>
      <c r="BS58" s="471"/>
      <c r="BT58" s="472"/>
      <c r="BU58" s="469"/>
      <c r="BV58" s="473"/>
      <c r="BW58" s="474"/>
      <c r="BX58" s="474"/>
      <c r="BY58" s="474"/>
      <c r="BZ58" s="474"/>
      <c r="CA58" s="474"/>
      <c r="CB58" s="474"/>
      <c r="CC58" s="474"/>
      <c r="CD58" s="474"/>
      <c r="CE58" s="475"/>
      <c r="CF58" s="473"/>
      <c r="CG58" s="474"/>
      <c r="CH58" s="474"/>
      <c r="CI58" s="474"/>
      <c r="CJ58" s="474"/>
      <c r="CK58" s="474"/>
      <c r="CL58" s="474"/>
      <c r="CM58" s="475"/>
      <c r="CN58" s="473"/>
      <c r="CO58" s="474"/>
      <c r="CP58" s="474"/>
      <c r="CQ58" s="474"/>
      <c r="CR58" s="474"/>
      <c r="CS58" s="474"/>
      <c r="CT58" s="474"/>
      <c r="CU58" s="475"/>
      <c r="CV58" s="469"/>
      <c r="CW58" s="476"/>
      <c r="CX58" s="477"/>
      <c r="CY58" s="477"/>
      <c r="CZ58" s="477"/>
      <c r="DA58" s="477"/>
      <c r="DB58" s="477"/>
      <c r="DC58" s="477"/>
      <c r="DD58" s="477"/>
      <c r="DE58" s="477"/>
      <c r="DF58" s="478"/>
      <c r="DG58" s="476"/>
      <c r="DH58" s="477"/>
      <c r="DI58" s="477"/>
      <c r="DJ58" s="477"/>
      <c r="DK58" s="477"/>
      <c r="DL58" s="477"/>
      <c r="DM58" s="477"/>
      <c r="DN58" s="478"/>
      <c r="DO58" s="476"/>
      <c r="DP58" s="477"/>
      <c r="DQ58" s="477"/>
      <c r="DR58" s="477"/>
      <c r="DS58" s="477"/>
      <c r="DT58" s="477"/>
      <c r="DU58" s="477"/>
      <c r="DV58" s="478"/>
      <c r="DW58" s="479"/>
    </row>
    <row r="59" spans="2:127" s="303" customFormat="1" ht="40.5" customHeight="1">
      <c r="B59" s="411">
        <f>LARGE(B$9:B58,1)+1</f>
        <v>37</v>
      </c>
      <c r="C59" s="412" t="s">
        <v>1183</v>
      </c>
      <c r="D59" s="413" t="s">
        <v>1184</v>
      </c>
      <c r="E59" s="414" t="s">
        <v>1185</v>
      </c>
      <c r="F59" s="415">
        <v>2.923</v>
      </c>
      <c r="G59" s="416" t="s">
        <v>841</v>
      </c>
      <c r="H59" s="417">
        <v>800632</v>
      </c>
      <c r="I59" s="418" t="s">
        <v>386</v>
      </c>
      <c r="J59" s="419" t="s">
        <v>1186</v>
      </c>
      <c r="K59" s="491" t="s">
        <v>1055</v>
      </c>
      <c r="L59" s="444" t="s">
        <v>1038</v>
      </c>
      <c r="M59" s="444" t="s">
        <v>1039</v>
      </c>
      <c r="N59" s="445" t="s">
        <v>1040</v>
      </c>
      <c r="O59" s="446" t="s">
        <v>1041</v>
      </c>
      <c r="P59" s="447" t="s">
        <v>1042</v>
      </c>
      <c r="Q59" s="425">
        <f t="shared" ref="Q59:Q71" si="7">COUNTA(T59:DV59)</f>
        <v>0</v>
      </c>
      <c r="R59" s="426"/>
      <c r="S59" s="448"/>
      <c r="T59" s="428"/>
      <c r="U59" s="429"/>
      <c r="V59" s="430"/>
      <c r="W59" s="429"/>
      <c r="X59" s="430"/>
      <c r="Y59" s="429"/>
      <c r="Z59" s="430"/>
      <c r="AA59" s="429"/>
      <c r="AB59" s="430"/>
      <c r="AC59" s="431"/>
      <c r="AD59" s="428"/>
      <c r="AE59" s="429"/>
      <c r="AF59" s="430"/>
      <c r="AG59" s="429"/>
      <c r="AH59" s="430"/>
      <c r="AI59" s="429"/>
      <c r="AJ59" s="430"/>
      <c r="AK59" s="431"/>
      <c r="AL59" s="428"/>
      <c r="AM59" s="429"/>
      <c r="AN59" s="430"/>
      <c r="AO59" s="429"/>
      <c r="AP59" s="430"/>
      <c r="AQ59" s="429"/>
      <c r="AR59" s="430"/>
      <c r="AS59" s="431"/>
      <c r="AT59" s="272"/>
      <c r="AU59" s="432"/>
      <c r="AV59" s="433"/>
      <c r="AW59" s="434"/>
      <c r="AX59" s="433"/>
      <c r="AY59" s="434"/>
      <c r="AZ59" s="433"/>
      <c r="BA59" s="434"/>
      <c r="BB59" s="433"/>
      <c r="BC59" s="434"/>
      <c r="BD59" s="435"/>
      <c r="BE59" s="432"/>
      <c r="BF59" s="433"/>
      <c r="BG59" s="434"/>
      <c r="BH59" s="433"/>
      <c r="BI59" s="434"/>
      <c r="BJ59" s="433"/>
      <c r="BK59" s="434"/>
      <c r="BL59" s="435"/>
      <c r="BM59" s="432"/>
      <c r="BN59" s="433"/>
      <c r="BO59" s="434"/>
      <c r="BP59" s="433"/>
      <c r="BQ59" s="434"/>
      <c r="BR59" s="433"/>
      <c r="BS59" s="434"/>
      <c r="BT59" s="435"/>
      <c r="BU59" s="272"/>
      <c r="BV59" s="436"/>
      <c r="BW59" s="437"/>
      <c r="BX59" s="438"/>
      <c r="BY59" s="437"/>
      <c r="BZ59" s="438"/>
      <c r="CA59" s="437"/>
      <c r="CB59" s="438"/>
      <c r="CC59" s="437"/>
      <c r="CD59" s="438"/>
      <c r="CE59" s="439"/>
      <c r="CF59" s="436"/>
      <c r="CG59" s="437"/>
      <c r="CH59" s="438"/>
      <c r="CI59" s="437"/>
      <c r="CJ59" s="438"/>
      <c r="CK59" s="437"/>
      <c r="CL59" s="438"/>
      <c r="CM59" s="439"/>
      <c r="CN59" s="436"/>
      <c r="CO59" s="437"/>
      <c r="CP59" s="438"/>
      <c r="CQ59" s="437"/>
      <c r="CR59" s="438"/>
      <c r="CS59" s="437"/>
      <c r="CT59" s="438"/>
      <c r="CU59" s="439"/>
      <c r="CV59" s="272"/>
      <c r="CW59" s="440"/>
      <c r="CX59" s="441"/>
      <c r="CY59" s="442"/>
      <c r="CZ59" s="441"/>
      <c r="DA59" s="442"/>
      <c r="DB59" s="441"/>
      <c r="DC59" s="442"/>
      <c r="DD59" s="441"/>
      <c r="DE59" s="442"/>
      <c r="DF59" s="443"/>
      <c r="DG59" s="440"/>
      <c r="DH59" s="441"/>
      <c r="DI59" s="442"/>
      <c r="DJ59" s="441"/>
      <c r="DK59" s="442"/>
      <c r="DL59" s="441"/>
      <c r="DM59" s="442"/>
      <c r="DN59" s="443"/>
      <c r="DO59" s="440"/>
      <c r="DP59" s="441"/>
      <c r="DQ59" s="442"/>
      <c r="DR59" s="441"/>
      <c r="DS59" s="442"/>
      <c r="DT59" s="441"/>
      <c r="DU59" s="442"/>
      <c r="DV59" s="443"/>
      <c r="DW59" s="272"/>
    </row>
    <row r="60" spans="2:127" s="303" customFormat="1" ht="40.5" customHeight="1">
      <c r="B60" s="411">
        <f>LARGE(B$9:B59,1)+1</f>
        <v>38</v>
      </c>
      <c r="C60" s="412" t="s">
        <v>1189</v>
      </c>
      <c r="D60" s="413"/>
      <c r="E60" s="414" t="s">
        <v>1185</v>
      </c>
      <c r="F60" s="415">
        <v>2.94</v>
      </c>
      <c r="G60" s="416" t="s">
        <v>841</v>
      </c>
      <c r="H60" s="417">
        <v>369587</v>
      </c>
      <c r="I60" s="418" t="s">
        <v>386</v>
      </c>
      <c r="J60" s="419" t="s">
        <v>1186</v>
      </c>
      <c r="K60" s="491" t="s">
        <v>1055</v>
      </c>
      <c r="L60" s="444" t="s">
        <v>1038</v>
      </c>
      <c r="M60" s="444" t="s">
        <v>1039</v>
      </c>
      <c r="N60" s="445" t="s">
        <v>1040</v>
      </c>
      <c r="O60" s="446" t="s">
        <v>1041</v>
      </c>
      <c r="P60" s="447" t="s">
        <v>1042</v>
      </c>
      <c r="Q60" s="425">
        <f t="shared" si="7"/>
        <v>0</v>
      </c>
      <c r="R60" s="426"/>
      <c r="S60" s="448"/>
      <c r="T60" s="428"/>
      <c r="U60" s="429"/>
      <c r="V60" s="430"/>
      <c r="W60" s="429"/>
      <c r="X60" s="430"/>
      <c r="Y60" s="429"/>
      <c r="Z60" s="430"/>
      <c r="AA60" s="429"/>
      <c r="AB60" s="430"/>
      <c r="AC60" s="431"/>
      <c r="AD60" s="428"/>
      <c r="AE60" s="429"/>
      <c r="AF60" s="430"/>
      <c r="AG60" s="429"/>
      <c r="AH60" s="430"/>
      <c r="AI60" s="429"/>
      <c r="AJ60" s="430"/>
      <c r="AK60" s="431"/>
      <c r="AL60" s="428"/>
      <c r="AM60" s="429"/>
      <c r="AN60" s="430"/>
      <c r="AO60" s="429"/>
      <c r="AP60" s="430"/>
      <c r="AQ60" s="429"/>
      <c r="AR60" s="430"/>
      <c r="AS60" s="431"/>
      <c r="AT60" s="272"/>
      <c r="AU60" s="432"/>
      <c r="AV60" s="433"/>
      <c r="AW60" s="434"/>
      <c r="AX60" s="433"/>
      <c r="AY60" s="434"/>
      <c r="AZ60" s="433"/>
      <c r="BA60" s="434"/>
      <c r="BB60" s="433"/>
      <c r="BC60" s="434"/>
      <c r="BD60" s="435"/>
      <c r="BE60" s="432"/>
      <c r="BF60" s="433"/>
      <c r="BG60" s="434"/>
      <c r="BH60" s="433"/>
      <c r="BI60" s="434"/>
      <c r="BJ60" s="433"/>
      <c r="BK60" s="434"/>
      <c r="BL60" s="435"/>
      <c r="BM60" s="432"/>
      <c r="BN60" s="433"/>
      <c r="BO60" s="434"/>
      <c r="BP60" s="433"/>
      <c r="BQ60" s="434"/>
      <c r="BR60" s="433"/>
      <c r="BS60" s="434"/>
      <c r="BT60" s="435"/>
      <c r="BU60" s="272"/>
      <c r="BV60" s="436"/>
      <c r="BW60" s="437"/>
      <c r="BX60" s="438"/>
      <c r="BY60" s="437"/>
      <c r="BZ60" s="438"/>
      <c r="CA60" s="437"/>
      <c r="CB60" s="438"/>
      <c r="CC60" s="437"/>
      <c r="CD60" s="438"/>
      <c r="CE60" s="439"/>
      <c r="CF60" s="436"/>
      <c r="CG60" s="437"/>
      <c r="CH60" s="438"/>
      <c r="CI60" s="437"/>
      <c r="CJ60" s="438"/>
      <c r="CK60" s="437"/>
      <c r="CL60" s="438"/>
      <c r="CM60" s="439"/>
      <c r="CN60" s="436"/>
      <c r="CO60" s="437"/>
      <c r="CP60" s="438"/>
      <c r="CQ60" s="437"/>
      <c r="CR60" s="438"/>
      <c r="CS60" s="437"/>
      <c r="CT60" s="438"/>
      <c r="CU60" s="439"/>
      <c r="CV60" s="272"/>
      <c r="CW60" s="440"/>
      <c r="CX60" s="441"/>
      <c r="CY60" s="442"/>
      <c r="CZ60" s="441"/>
      <c r="DA60" s="442"/>
      <c r="DB60" s="441"/>
      <c r="DC60" s="442"/>
      <c r="DD60" s="441"/>
      <c r="DE60" s="442"/>
      <c r="DF60" s="443"/>
      <c r="DG60" s="440"/>
      <c r="DH60" s="441"/>
      <c r="DI60" s="442"/>
      <c r="DJ60" s="441"/>
      <c r="DK60" s="442"/>
      <c r="DL60" s="441"/>
      <c r="DM60" s="442"/>
      <c r="DN60" s="443"/>
      <c r="DO60" s="440"/>
      <c r="DP60" s="441"/>
      <c r="DQ60" s="442"/>
      <c r="DR60" s="441"/>
      <c r="DS60" s="442"/>
      <c r="DT60" s="441"/>
      <c r="DU60" s="442"/>
      <c r="DV60" s="443"/>
      <c r="DW60" s="272"/>
    </row>
    <row r="61" spans="2:127" s="303" customFormat="1" ht="40.5" customHeight="1">
      <c r="B61" s="411">
        <f>LARGE(B$9:B60,1)+1</f>
        <v>39</v>
      </c>
      <c r="C61" s="412" t="s">
        <v>1191</v>
      </c>
      <c r="D61" s="413"/>
      <c r="E61" s="414" t="s">
        <v>1185</v>
      </c>
      <c r="F61" s="415">
        <v>2.94</v>
      </c>
      <c r="G61" s="416" t="s">
        <v>841</v>
      </c>
      <c r="H61" s="417">
        <v>369587</v>
      </c>
      <c r="I61" s="418" t="s">
        <v>386</v>
      </c>
      <c r="J61" s="419" t="s">
        <v>1186</v>
      </c>
      <c r="K61" s="491" t="s">
        <v>1055</v>
      </c>
      <c r="L61" s="449" t="s">
        <v>1068</v>
      </c>
      <c r="M61" s="449"/>
      <c r="N61" s="450"/>
      <c r="O61" s="449"/>
      <c r="P61" s="451"/>
      <c r="Q61" s="425">
        <f t="shared" si="7"/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2:127" s="303" customFormat="1" ht="40.5" customHeight="1">
      <c r="B62" s="411">
        <f>LARGE(B$9:B61,1)+1</f>
        <v>40</v>
      </c>
      <c r="C62" s="412" t="s">
        <v>1193</v>
      </c>
      <c r="D62" s="413"/>
      <c r="E62" s="414" t="s">
        <v>1139</v>
      </c>
      <c r="F62" s="415">
        <v>3.5249999999999999</v>
      </c>
      <c r="G62" s="416" t="s">
        <v>841</v>
      </c>
      <c r="H62" s="417">
        <v>25054</v>
      </c>
      <c r="I62" s="418" t="s">
        <v>386</v>
      </c>
      <c r="J62" s="419" t="s">
        <v>1140</v>
      </c>
      <c r="K62" s="489" t="s">
        <v>1141</v>
      </c>
      <c r="L62" s="444" t="s">
        <v>1038</v>
      </c>
      <c r="M62" s="444" t="s">
        <v>1039</v>
      </c>
      <c r="N62" s="445" t="s">
        <v>1040</v>
      </c>
      <c r="O62" s="446" t="s">
        <v>1041</v>
      </c>
      <c r="P62" s="447" t="s">
        <v>1042</v>
      </c>
      <c r="Q62" s="425">
        <f t="shared" si="7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2:127" s="303" customFormat="1" ht="40.5" customHeight="1">
      <c r="B63" s="411">
        <f>LARGE(B$9:B62,1)+1</f>
        <v>41</v>
      </c>
      <c r="C63" s="412" t="s">
        <v>1195</v>
      </c>
      <c r="D63" s="413" t="s">
        <v>1121</v>
      </c>
      <c r="E63" s="414" t="s">
        <v>1052</v>
      </c>
      <c r="F63" s="415">
        <v>5.15</v>
      </c>
      <c r="G63" s="416" t="s">
        <v>841</v>
      </c>
      <c r="H63" s="417" t="s">
        <v>1134</v>
      </c>
      <c r="I63" s="418" t="s">
        <v>386</v>
      </c>
      <c r="J63" s="419" t="s">
        <v>1054</v>
      </c>
      <c r="K63" s="489" t="s">
        <v>1141</v>
      </c>
      <c r="L63" s="444" t="s">
        <v>1038</v>
      </c>
      <c r="M63" s="444" t="s">
        <v>1039</v>
      </c>
      <c r="N63" s="445" t="s">
        <v>1040</v>
      </c>
      <c r="O63" s="446" t="s">
        <v>1041</v>
      </c>
      <c r="P63" s="447" t="s">
        <v>1042</v>
      </c>
      <c r="Q63" s="425">
        <f t="shared" si="7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2:127" s="303" customFormat="1" ht="40.5" customHeight="1">
      <c r="B64" s="411">
        <f>LARGE(B$9:B63,1)+1</f>
        <v>42</v>
      </c>
      <c r="C64" s="412" t="s">
        <v>1197</v>
      </c>
      <c r="D64" s="413" t="s">
        <v>1198</v>
      </c>
      <c r="E64" s="414" t="s">
        <v>1185</v>
      </c>
      <c r="F64" s="415">
        <v>0.997</v>
      </c>
      <c r="G64" s="416" t="s">
        <v>841</v>
      </c>
      <c r="H64" s="417">
        <v>902338</v>
      </c>
      <c r="I64" s="418" t="s">
        <v>386</v>
      </c>
      <c r="J64" s="419" t="s">
        <v>1140</v>
      </c>
      <c r="K64" s="491" t="s">
        <v>1055</v>
      </c>
      <c r="L64" s="444" t="s">
        <v>1038</v>
      </c>
      <c r="M64" s="444" t="s">
        <v>1039</v>
      </c>
      <c r="N64" s="445" t="s">
        <v>1040</v>
      </c>
      <c r="O64" s="446" t="s">
        <v>1041</v>
      </c>
      <c r="P64" s="447" t="s">
        <v>1042</v>
      </c>
      <c r="Q64" s="425">
        <f t="shared" si="7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2:127" s="303" customFormat="1" ht="40.5" customHeight="1">
      <c r="B65" s="411">
        <f>LARGE(B$9:B64,1)+1</f>
        <v>43</v>
      </c>
      <c r="C65" s="412" t="s">
        <v>1200</v>
      </c>
      <c r="D65" s="413" t="s">
        <v>1052</v>
      </c>
      <c r="E65" s="414" t="s">
        <v>1052</v>
      </c>
      <c r="F65" s="415">
        <v>0.84</v>
      </c>
      <c r="G65" s="416" t="s">
        <v>841</v>
      </c>
      <c r="H65" s="417">
        <v>38000</v>
      </c>
      <c r="I65" s="418" t="s">
        <v>386</v>
      </c>
      <c r="J65" s="419" t="s">
        <v>1054</v>
      </c>
      <c r="K65" s="491" t="s">
        <v>1055</v>
      </c>
      <c r="L65" s="449" t="s">
        <v>1068</v>
      </c>
      <c r="M65" s="449"/>
      <c r="N65" s="450"/>
      <c r="O65" s="449"/>
      <c r="P65" s="451"/>
      <c r="Q65" s="425">
        <f t="shared" si="7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2:127" s="303" customFormat="1" ht="40.5" customHeight="1">
      <c r="B66" s="411">
        <f>LARGE(B$9:B65,1)+1</f>
        <v>44</v>
      </c>
      <c r="C66" s="412" t="s">
        <v>1202</v>
      </c>
      <c r="D66" s="413" t="s">
        <v>1203</v>
      </c>
      <c r="E66" s="414" t="s">
        <v>1052</v>
      </c>
      <c r="F66" s="415">
        <v>0.86</v>
      </c>
      <c r="G66" s="416" t="s">
        <v>841</v>
      </c>
      <c r="H66" s="417">
        <v>38001</v>
      </c>
      <c r="I66" s="418" t="s">
        <v>386</v>
      </c>
      <c r="J66" s="419" t="s">
        <v>1054</v>
      </c>
      <c r="K66" s="491" t="s">
        <v>1055</v>
      </c>
      <c r="L66" s="449" t="s">
        <v>1068</v>
      </c>
      <c r="M66" s="449"/>
      <c r="N66" s="450"/>
      <c r="O66" s="449"/>
      <c r="P66" s="451"/>
      <c r="Q66" s="425">
        <f t="shared" si="7"/>
        <v>0</v>
      </c>
      <c r="R66" s="426"/>
      <c r="S66" s="448"/>
      <c r="T66" s="428"/>
      <c r="U66" s="429"/>
      <c r="V66" s="430"/>
      <c r="W66" s="429"/>
      <c r="X66" s="430"/>
      <c r="Y66" s="429"/>
      <c r="Z66" s="430"/>
      <c r="AA66" s="429"/>
      <c r="AB66" s="430"/>
      <c r="AC66" s="431"/>
      <c r="AD66" s="428"/>
      <c r="AE66" s="429"/>
      <c r="AF66" s="430"/>
      <c r="AG66" s="429"/>
      <c r="AH66" s="430"/>
      <c r="AI66" s="429"/>
      <c r="AJ66" s="430"/>
      <c r="AK66" s="431"/>
      <c r="AL66" s="428"/>
      <c r="AM66" s="429"/>
      <c r="AN66" s="430"/>
      <c r="AO66" s="429"/>
      <c r="AP66" s="430"/>
      <c r="AQ66" s="429"/>
      <c r="AR66" s="430"/>
      <c r="AS66" s="431"/>
      <c r="AT66" s="272"/>
      <c r="AU66" s="432"/>
      <c r="AV66" s="433"/>
      <c r="AW66" s="434"/>
      <c r="AX66" s="433"/>
      <c r="AY66" s="434"/>
      <c r="AZ66" s="433"/>
      <c r="BA66" s="434"/>
      <c r="BB66" s="433"/>
      <c r="BC66" s="434"/>
      <c r="BD66" s="435"/>
      <c r="BE66" s="432"/>
      <c r="BF66" s="433"/>
      <c r="BG66" s="434"/>
      <c r="BH66" s="433"/>
      <c r="BI66" s="434"/>
      <c r="BJ66" s="433"/>
      <c r="BK66" s="434"/>
      <c r="BL66" s="435"/>
      <c r="BM66" s="432"/>
      <c r="BN66" s="433"/>
      <c r="BO66" s="434"/>
      <c r="BP66" s="433"/>
      <c r="BQ66" s="434"/>
      <c r="BR66" s="433"/>
      <c r="BS66" s="434"/>
      <c r="BT66" s="435"/>
      <c r="BU66" s="272"/>
      <c r="BV66" s="436"/>
      <c r="BW66" s="437"/>
      <c r="BX66" s="438"/>
      <c r="BY66" s="437"/>
      <c r="BZ66" s="438"/>
      <c r="CA66" s="437"/>
      <c r="CB66" s="438"/>
      <c r="CC66" s="437"/>
      <c r="CD66" s="438"/>
      <c r="CE66" s="439"/>
      <c r="CF66" s="436"/>
      <c r="CG66" s="437"/>
      <c r="CH66" s="438"/>
      <c r="CI66" s="437"/>
      <c r="CJ66" s="438"/>
      <c r="CK66" s="437"/>
      <c r="CL66" s="438"/>
      <c r="CM66" s="439"/>
      <c r="CN66" s="436"/>
      <c r="CO66" s="437"/>
      <c r="CP66" s="438"/>
      <c r="CQ66" s="437"/>
      <c r="CR66" s="438"/>
      <c r="CS66" s="437"/>
      <c r="CT66" s="438"/>
      <c r="CU66" s="439"/>
      <c r="CV66" s="272"/>
      <c r="CW66" s="440"/>
      <c r="CX66" s="441"/>
      <c r="CY66" s="442"/>
      <c r="CZ66" s="441"/>
      <c r="DA66" s="442"/>
      <c r="DB66" s="441"/>
      <c r="DC66" s="442"/>
      <c r="DD66" s="441"/>
      <c r="DE66" s="442"/>
      <c r="DF66" s="443"/>
      <c r="DG66" s="440"/>
      <c r="DH66" s="441"/>
      <c r="DI66" s="442"/>
      <c r="DJ66" s="441"/>
      <c r="DK66" s="442"/>
      <c r="DL66" s="441"/>
      <c r="DM66" s="442"/>
      <c r="DN66" s="443"/>
      <c r="DO66" s="440"/>
      <c r="DP66" s="441"/>
      <c r="DQ66" s="442"/>
      <c r="DR66" s="441"/>
      <c r="DS66" s="442"/>
      <c r="DT66" s="441"/>
      <c r="DU66" s="442"/>
      <c r="DV66" s="443"/>
      <c r="DW66" s="272"/>
    </row>
    <row r="67" spans="2:127" s="303" customFormat="1" ht="40.5" customHeight="1">
      <c r="B67" s="411">
        <f>LARGE(B$9:B66,1)+1</f>
        <v>45</v>
      </c>
      <c r="C67" s="412" t="s">
        <v>1205</v>
      </c>
      <c r="D67" s="413">
        <v>4</v>
      </c>
      <c r="E67" s="414" t="s">
        <v>1052</v>
      </c>
      <c r="F67" s="415">
        <v>0.77</v>
      </c>
      <c r="G67" s="416" t="s">
        <v>841</v>
      </c>
      <c r="H67" s="417">
        <v>33878</v>
      </c>
      <c r="I67" s="418" t="s">
        <v>386</v>
      </c>
      <c r="J67" s="419" t="s">
        <v>1054</v>
      </c>
      <c r="K67" s="489" t="s">
        <v>1141</v>
      </c>
      <c r="L67" s="444" t="s">
        <v>1038</v>
      </c>
      <c r="M67" s="444" t="s">
        <v>1039</v>
      </c>
      <c r="N67" s="445" t="s">
        <v>1040</v>
      </c>
      <c r="O67" s="446" t="s">
        <v>1041</v>
      </c>
      <c r="P67" s="447" t="s">
        <v>1042</v>
      </c>
      <c r="Q67" s="425">
        <f t="shared" si="7"/>
        <v>0</v>
      </c>
      <c r="R67" s="426"/>
      <c r="S67" s="448"/>
      <c r="T67" s="428"/>
      <c r="U67" s="429"/>
      <c r="V67" s="430"/>
      <c r="W67" s="429"/>
      <c r="X67" s="430"/>
      <c r="Y67" s="429"/>
      <c r="Z67" s="430"/>
      <c r="AA67" s="429"/>
      <c r="AB67" s="430"/>
      <c r="AC67" s="431"/>
      <c r="AD67" s="428"/>
      <c r="AE67" s="429"/>
      <c r="AF67" s="430"/>
      <c r="AG67" s="429"/>
      <c r="AH67" s="430"/>
      <c r="AI67" s="429"/>
      <c r="AJ67" s="430"/>
      <c r="AK67" s="431"/>
      <c r="AL67" s="428"/>
      <c r="AM67" s="429"/>
      <c r="AN67" s="430"/>
      <c r="AO67" s="429"/>
      <c r="AP67" s="430"/>
      <c r="AQ67" s="429"/>
      <c r="AR67" s="430"/>
      <c r="AS67" s="431"/>
      <c r="AT67" s="272"/>
      <c r="AU67" s="432"/>
      <c r="AV67" s="433"/>
      <c r="AW67" s="434"/>
      <c r="AX67" s="433"/>
      <c r="AY67" s="434"/>
      <c r="AZ67" s="433"/>
      <c r="BA67" s="434"/>
      <c r="BB67" s="433"/>
      <c r="BC67" s="434"/>
      <c r="BD67" s="435"/>
      <c r="BE67" s="432"/>
      <c r="BF67" s="433"/>
      <c r="BG67" s="434"/>
      <c r="BH67" s="433"/>
      <c r="BI67" s="434"/>
      <c r="BJ67" s="433"/>
      <c r="BK67" s="434"/>
      <c r="BL67" s="435"/>
      <c r="BM67" s="432"/>
      <c r="BN67" s="433"/>
      <c r="BO67" s="434"/>
      <c r="BP67" s="433"/>
      <c r="BQ67" s="434"/>
      <c r="BR67" s="433"/>
      <c r="BS67" s="434"/>
      <c r="BT67" s="435"/>
      <c r="BU67" s="272"/>
      <c r="BV67" s="436"/>
      <c r="BW67" s="437"/>
      <c r="BX67" s="438"/>
      <c r="BY67" s="437"/>
      <c r="BZ67" s="438"/>
      <c r="CA67" s="437"/>
      <c r="CB67" s="438"/>
      <c r="CC67" s="437"/>
      <c r="CD67" s="438"/>
      <c r="CE67" s="439"/>
      <c r="CF67" s="436"/>
      <c r="CG67" s="437"/>
      <c r="CH67" s="438"/>
      <c r="CI67" s="437"/>
      <c r="CJ67" s="438"/>
      <c r="CK67" s="437"/>
      <c r="CL67" s="438"/>
      <c r="CM67" s="439"/>
      <c r="CN67" s="436"/>
      <c r="CO67" s="437"/>
      <c r="CP67" s="438"/>
      <c r="CQ67" s="437"/>
      <c r="CR67" s="438"/>
      <c r="CS67" s="437"/>
      <c r="CT67" s="438"/>
      <c r="CU67" s="439"/>
      <c r="CV67" s="272"/>
      <c r="CW67" s="440"/>
      <c r="CX67" s="441"/>
      <c r="CY67" s="442"/>
      <c r="CZ67" s="441"/>
      <c r="DA67" s="442"/>
      <c r="DB67" s="441"/>
      <c r="DC67" s="442"/>
      <c r="DD67" s="441"/>
      <c r="DE67" s="442"/>
      <c r="DF67" s="443"/>
      <c r="DG67" s="440"/>
      <c r="DH67" s="441"/>
      <c r="DI67" s="442"/>
      <c r="DJ67" s="441"/>
      <c r="DK67" s="442"/>
      <c r="DL67" s="441"/>
      <c r="DM67" s="442"/>
      <c r="DN67" s="443"/>
      <c r="DO67" s="440"/>
      <c r="DP67" s="441"/>
      <c r="DQ67" s="442"/>
      <c r="DR67" s="441"/>
      <c r="DS67" s="442"/>
      <c r="DT67" s="441"/>
      <c r="DU67" s="442"/>
      <c r="DV67" s="443"/>
      <c r="DW67" s="272"/>
    </row>
    <row r="68" spans="2:127" s="303" customFormat="1" ht="40.5" customHeight="1">
      <c r="B68" s="411">
        <f>LARGE(B$9:B67,1)+1</f>
        <v>46</v>
      </c>
      <c r="C68" s="412" t="s">
        <v>1207</v>
      </c>
      <c r="D68" s="413" t="s">
        <v>1208</v>
      </c>
      <c r="E68" s="414" t="s">
        <v>1052</v>
      </c>
      <c r="F68" s="415">
        <v>0.85</v>
      </c>
      <c r="G68" s="416" t="s">
        <v>841</v>
      </c>
      <c r="H68" s="417"/>
      <c r="I68" s="418" t="s">
        <v>386</v>
      </c>
      <c r="J68" s="419" t="s">
        <v>1054</v>
      </c>
      <c r="K68" s="489" t="s">
        <v>1141</v>
      </c>
      <c r="L68" s="444" t="s">
        <v>1038</v>
      </c>
      <c r="M68" s="444" t="s">
        <v>1039</v>
      </c>
      <c r="N68" s="445" t="s">
        <v>1040</v>
      </c>
      <c r="O68" s="446" t="s">
        <v>1041</v>
      </c>
      <c r="P68" s="447" t="s">
        <v>1042</v>
      </c>
      <c r="Q68" s="425">
        <f t="shared" si="7"/>
        <v>0</v>
      </c>
      <c r="R68" s="426"/>
      <c r="S68" s="448"/>
      <c r="T68" s="428"/>
      <c r="U68" s="429"/>
      <c r="V68" s="430"/>
      <c r="W68" s="429"/>
      <c r="X68" s="430"/>
      <c r="Y68" s="429"/>
      <c r="Z68" s="430"/>
      <c r="AA68" s="429"/>
      <c r="AB68" s="430"/>
      <c r="AC68" s="431"/>
      <c r="AD68" s="428"/>
      <c r="AE68" s="429"/>
      <c r="AF68" s="430"/>
      <c r="AG68" s="429"/>
      <c r="AH68" s="430"/>
      <c r="AI68" s="429"/>
      <c r="AJ68" s="430"/>
      <c r="AK68" s="431"/>
      <c r="AL68" s="428"/>
      <c r="AM68" s="429"/>
      <c r="AN68" s="430"/>
      <c r="AO68" s="429"/>
      <c r="AP68" s="430"/>
      <c r="AQ68" s="429"/>
      <c r="AR68" s="430"/>
      <c r="AS68" s="431"/>
      <c r="AT68" s="272"/>
      <c r="AU68" s="432"/>
      <c r="AV68" s="433"/>
      <c r="AW68" s="434"/>
      <c r="AX68" s="433"/>
      <c r="AY68" s="434"/>
      <c r="AZ68" s="433"/>
      <c r="BA68" s="434"/>
      <c r="BB68" s="433"/>
      <c r="BC68" s="434"/>
      <c r="BD68" s="435"/>
      <c r="BE68" s="432"/>
      <c r="BF68" s="433"/>
      <c r="BG68" s="434"/>
      <c r="BH68" s="433"/>
      <c r="BI68" s="434"/>
      <c r="BJ68" s="433"/>
      <c r="BK68" s="434"/>
      <c r="BL68" s="435"/>
      <c r="BM68" s="432"/>
      <c r="BN68" s="433"/>
      <c r="BO68" s="434"/>
      <c r="BP68" s="433"/>
      <c r="BQ68" s="434"/>
      <c r="BR68" s="433"/>
      <c r="BS68" s="434"/>
      <c r="BT68" s="435"/>
      <c r="BU68" s="272"/>
      <c r="BV68" s="436"/>
      <c r="BW68" s="437"/>
      <c r="BX68" s="438"/>
      <c r="BY68" s="437"/>
      <c r="BZ68" s="438"/>
      <c r="CA68" s="437"/>
      <c r="CB68" s="438"/>
      <c r="CC68" s="437"/>
      <c r="CD68" s="438"/>
      <c r="CE68" s="439"/>
      <c r="CF68" s="436"/>
      <c r="CG68" s="437"/>
      <c r="CH68" s="438"/>
      <c r="CI68" s="437"/>
      <c r="CJ68" s="438"/>
      <c r="CK68" s="437"/>
      <c r="CL68" s="438"/>
      <c r="CM68" s="439"/>
      <c r="CN68" s="436"/>
      <c r="CO68" s="437"/>
      <c r="CP68" s="438"/>
      <c r="CQ68" s="437"/>
      <c r="CR68" s="438"/>
      <c r="CS68" s="437"/>
      <c r="CT68" s="438"/>
      <c r="CU68" s="439"/>
      <c r="CV68" s="272"/>
      <c r="CW68" s="440"/>
      <c r="CX68" s="441"/>
      <c r="CY68" s="442"/>
      <c r="CZ68" s="441"/>
      <c r="DA68" s="442"/>
      <c r="DB68" s="441"/>
      <c r="DC68" s="442"/>
      <c r="DD68" s="441"/>
      <c r="DE68" s="442"/>
      <c r="DF68" s="443"/>
      <c r="DG68" s="440"/>
      <c r="DH68" s="441"/>
      <c r="DI68" s="442"/>
      <c r="DJ68" s="441"/>
      <c r="DK68" s="442"/>
      <c r="DL68" s="441"/>
      <c r="DM68" s="442"/>
      <c r="DN68" s="443"/>
      <c r="DO68" s="440"/>
      <c r="DP68" s="441"/>
      <c r="DQ68" s="442"/>
      <c r="DR68" s="441"/>
      <c r="DS68" s="442"/>
      <c r="DT68" s="441"/>
      <c r="DU68" s="442"/>
      <c r="DV68" s="443"/>
      <c r="DW68" s="272"/>
    </row>
    <row r="69" spans="2:127" s="303" customFormat="1" ht="40.5" customHeight="1">
      <c r="B69" s="411">
        <f>LARGE(B$9:B68,1)+1</f>
        <v>47</v>
      </c>
      <c r="C69" s="412" t="s">
        <v>1210</v>
      </c>
      <c r="D69" s="413" t="s">
        <v>1211</v>
      </c>
      <c r="E69" s="414" t="s">
        <v>1185</v>
      </c>
      <c r="F69" s="415">
        <v>1.0720000000000001</v>
      </c>
      <c r="G69" s="416" t="s">
        <v>841</v>
      </c>
      <c r="H69" s="417">
        <v>21824</v>
      </c>
      <c r="I69" s="418" t="s">
        <v>386</v>
      </c>
      <c r="J69" s="419" t="s">
        <v>1140</v>
      </c>
      <c r="K69" s="491" t="s">
        <v>1055</v>
      </c>
      <c r="L69" s="444" t="s">
        <v>1038</v>
      </c>
      <c r="M69" s="444" t="s">
        <v>1039</v>
      </c>
      <c r="N69" s="445" t="s">
        <v>1040</v>
      </c>
      <c r="O69" s="446" t="s">
        <v>1041</v>
      </c>
      <c r="P69" s="447" t="s">
        <v>1042</v>
      </c>
      <c r="Q69" s="425">
        <f t="shared" si="7"/>
        <v>0</v>
      </c>
      <c r="R69" s="426"/>
      <c r="S69" s="448"/>
      <c r="T69" s="428"/>
      <c r="U69" s="429"/>
      <c r="V69" s="430"/>
      <c r="W69" s="429"/>
      <c r="X69" s="430"/>
      <c r="Y69" s="429"/>
      <c r="Z69" s="430"/>
      <c r="AA69" s="429"/>
      <c r="AB69" s="430"/>
      <c r="AC69" s="431"/>
      <c r="AD69" s="428"/>
      <c r="AE69" s="429"/>
      <c r="AF69" s="430"/>
      <c r="AG69" s="429"/>
      <c r="AH69" s="430"/>
      <c r="AI69" s="429"/>
      <c r="AJ69" s="430"/>
      <c r="AK69" s="431"/>
      <c r="AL69" s="428"/>
      <c r="AM69" s="429"/>
      <c r="AN69" s="430"/>
      <c r="AO69" s="429"/>
      <c r="AP69" s="430"/>
      <c r="AQ69" s="429"/>
      <c r="AR69" s="430"/>
      <c r="AS69" s="431"/>
      <c r="AT69" s="272"/>
      <c r="AU69" s="432"/>
      <c r="AV69" s="433"/>
      <c r="AW69" s="434"/>
      <c r="AX69" s="433"/>
      <c r="AY69" s="434"/>
      <c r="AZ69" s="433"/>
      <c r="BA69" s="434"/>
      <c r="BB69" s="433"/>
      <c r="BC69" s="434"/>
      <c r="BD69" s="435"/>
      <c r="BE69" s="432"/>
      <c r="BF69" s="433"/>
      <c r="BG69" s="434"/>
      <c r="BH69" s="433"/>
      <c r="BI69" s="434"/>
      <c r="BJ69" s="433"/>
      <c r="BK69" s="434"/>
      <c r="BL69" s="435"/>
      <c r="BM69" s="432"/>
      <c r="BN69" s="433"/>
      <c r="BO69" s="434"/>
      <c r="BP69" s="433"/>
      <c r="BQ69" s="434"/>
      <c r="BR69" s="433"/>
      <c r="BS69" s="434"/>
      <c r="BT69" s="435"/>
      <c r="BU69" s="272"/>
      <c r="BV69" s="436"/>
      <c r="BW69" s="437"/>
      <c r="BX69" s="438"/>
      <c r="BY69" s="437"/>
      <c r="BZ69" s="438"/>
      <c r="CA69" s="437"/>
      <c r="CB69" s="438"/>
      <c r="CC69" s="437"/>
      <c r="CD69" s="438"/>
      <c r="CE69" s="439"/>
      <c r="CF69" s="436"/>
      <c r="CG69" s="437"/>
      <c r="CH69" s="438"/>
      <c r="CI69" s="437"/>
      <c r="CJ69" s="438"/>
      <c r="CK69" s="437"/>
      <c r="CL69" s="438"/>
      <c r="CM69" s="439"/>
      <c r="CN69" s="436"/>
      <c r="CO69" s="437"/>
      <c r="CP69" s="438"/>
      <c r="CQ69" s="437"/>
      <c r="CR69" s="438"/>
      <c r="CS69" s="437"/>
      <c r="CT69" s="438"/>
      <c r="CU69" s="439"/>
      <c r="CV69" s="272"/>
      <c r="CW69" s="440"/>
      <c r="CX69" s="441"/>
      <c r="CY69" s="442"/>
      <c r="CZ69" s="441"/>
      <c r="DA69" s="442"/>
      <c r="DB69" s="441"/>
      <c r="DC69" s="442"/>
      <c r="DD69" s="441"/>
      <c r="DE69" s="442"/>
      <c r="DF69" s="443"/>
      <c r="DG69" s="440"/>
      <c r="DH69" s="441"/>
      <c r="DI69" s="442"/>
      <c r="DJ69" s="441"/>
      <c r="DK69" s="442"/>
      <c r="DL69" s="441"/>
      <c r="DM69" s="442"/>
      <c r="DN69" s="443"/>
      <c r="DO69" s="440"/>
      <c r="DP69" s="441"/>
      <c r="DQ69" s="442"/>
      <c r="DR69" s="441"/>
      <c r="DS69" s="442"/>
      <c r="DT69" s="441"/>
      <c r="DU69" s="442"/>
      <c r="DV69" s="443"/>
      <c r="DW69" s="272"/>
    </row>
    <row r="70" spans="2:127" s="303" customFormat="1" ht="40.5" customHeight="1">
      <c r="B70" s="411">
        <f>LARGE(B$9:B69,1)+1</f>
        <v>48</v>
      </c>
      <c r="C70" s="412" t="s">
        <v>1213</v>
      </c>
      <c r="D70" s="413">
        <v>2.1</v>
      </c>
      <c r="E70" s="414" t="s">
        <v>1052</v>
      </c>
      <c r="F70" s="415">
        <v>3</v>
      </c>
      <c r="G70" s="416" t="s">
        <v>841</v>
      </c>
      <c r="H70" s="417" t="s">
        <v>1108</v>
      </c>
      <c r="I70" s="418" t="s">
        <v>386</v>
      </c>
      <c r="J70" s="419" t="s">
        <v>1054</v>
      </c>
      <c r="K70" s="491" t="s">
        <v>1055</v>
      </c>
      <c r="L70" s="449" t="s">
        <v>1068</v>
      </c>
      <c r="M70" s="449"/>
      <c r="N70" s="450"/>
      <c r="O70" s="449"/>
      <c r="P70" s="451"/>
      <c r="Q70" s="425">
        <f t="shared" si="7"/>
        <v>0</v>
      </c>
      <c r="R70" s="426"/>
      <c r="S70" s="448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2:127" s="303" customFormat="1" ht="40.5" customHeight="1">
      <c r="B71" s="411">
        <f>LARGE(B$9:B70,1)+1</f>
        <v>49</v>
      </c>
      <c r="C71" s="412" t="s">
        <v>1215</v>
      </c>
      <c r="D71" s="413"/>
      <c r="E71" s="414" t="s">
        <v>1216</v>
      </c>
      <c r="F71" s="415">
        <v>2.2599999999999998</v>
      </c>
      <c r="G71" s="416" t="s">
        <v>841</v>
      </c>
      <c r="H71" s="417">
        <v>72001</v>
      </c>
      <c r="I71" s="418" t="s">
        <v>386</v>
      </c>
      <c r="J71" s="419" t="s">
        <v>1054</v>
      </c>
      <c r="K71" s="489" t="s">
        <v>1141</v>
      </c>
      <c r="L71" s="444" t="s">
        <v>1038</v>
      </c>
      <c r="M71" s="444" t="s">
        <v>1039</v>
      </c>
      <c r="N71" s="445" t="s">
        <v>1040</v>
      </c>
      <c r="O71" s="446" t="s">
        <v>1041</v>
      </c>
      <c r="P71" s="447" t="s">
        <v>1042</v>
      </c>
      <c r="Q71" s="425">
        <f t="shared" si="7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272"/>
    </row>
    <row r="72" spans="2:127" s="303" customFormat="1" ht="39.950000000000003" customHeight="1">
      <c r="B72" s="371">
        <v>6</v>
      </c>
      <c r="C72" s="372" t="s">
        <v>984</v>
      </c>
      <c r="D72" s="373"/>
      <c r="E72" s="374"/>
      <c r="F72" s="373"/>
      <c r="G72" s="375"/>
      <c r="H72" s="374"/>
      <c r="I72" s="376"/>
      <c r="J72" s="373"/>
      <c r="K72" s="373"/>
      <c r="L72" s="373"/>
      <c r="M72" s="373"/>
      <c r="N72" s="373"/>
      <c r="O72" s="373"/>
      <c r="P72" s="377" t="s">
        <v>1218</v>
      </c>
      <c r="Q72" s="1350" t="s">
        <v>1323</v>
      </c>
      <c r="R72" s="1352" t="s">
        <v>1324</v>
      </c>
      <c r="S72" s="1336" t="s">
        <v>1325</v>
      </c>
      <c r="T72" s="452"/>
      <c r="U72" s="453"/>
      <c r="V72" s="453"/>
      <c r="W72" s="453"/>
      <c r="X72" s="453"/>
      <c r="Y72" s="453"/>
      <c r="Z72" s="453"/>
      <c r="AA72" s="453"/>
      <c r="AB72" s="453"/>
      <c r="AC72" s="454"/>
      <c r="AD72" s="452"/>
      <c r="AE72" s="453"/>
      <c r="AF72" s="453"/>
      <c r="AG72" s="453"/>
      <c r="AH72" s="453"/>
      <c r="AI72" s="453"/>
      <c r="AJ72" s="453"/>
      <c r="AK72" s="454"/>
      <c r="AL72" s="452"/>
      <c r="AM72" s="453"/>
      <c r="AN72" s="453"/>
      <c r="AO72" s="453"/>
      <c r="AP72" s="453"/>
      <c r="AQ72" s="453"/>
      <c r="AR72" s="453"/>
      <c r="AS72" s="454"/>
      <c r="AT72" s="455"/>
      <c r="AU72" s="456"/>
      <c r="AV72" s="457"/>
      <c r="AW72" s="457"/>
      <c r="AX72" s="457"/>
      <c r="AY72" s="457"/>
      <c r="AZ72" s="457"/>
      <c r="BA72" s="457"/>
      <c r="BB72" s="457"/>
      <c r="BC72" s="457"/>
      <c r="BD72" s="458"/>
      <c r="BE72" s="456"/>
      <c r="BF72" s="457"/>
      <c r="BG72" s="457"/>
      <c r="BH72" s="457"/>
      <c r="BI72" s="457"/>
      <c r="BJ72" s="457"/>
      <c r="BK72" s="457"/>
      <c r="BL72" s="458"/>
      <c r="BM72" s="456"/>
      <c r="BN72" s="457"/>
      <c r="BO72" s="457"/>
      <c r="BP72" s="457"/>
      <c r="BQ72" s="457"/>
      <c r="BR72" s="457"/>
      <c r="BS72" s="457"/>
      <c r="BT72" s="458"/>
      <c r="BU72" s="455"/>
      <c r="BV72" s="459"/>
      <c r="BW72" s="460"/>
      <c r="BX72" s="460"/>
      <c r="BY72" s="460"/>
      <c r="BZ72" s="460"/>
      <c r="CA72" s="460"/>
      <c r="CB72" s="460"/>
      <c r="CC72" s="460"/>
      <c r="CD72" s="460"/>
      <c r="CE72" s="461"/>
      <c r="CF72" s="459"/>
      <c r="CG72" s="460"/>
      <c r="CH72" s="460"/>
      <c r="CI72" s="460"/>
      <c r="CJ72" s="460"/>
      <c r="CK72" s="460"/>
      <c r="CL72" s="460"/>
      <c r="CM72" s="461"/>
      <c r="CN72" s="459"/>
      <c r="CO72" s="460"/>
      <c r="CP72" s="460"/>
      <c r="CQ72" s="460"/>
      <c r="CR72" s="460"/>
      <c r="CS72" s="460"/>
      <c r="CT72" s="460"/>
      <c r="CU72" s="461"/>
      <c r="CV72" s="455"/>
      <c r="CW72" s="462"/>
      <c r="CX72" s="463"/>
      <c r="CY72" s="463"/>
      <c r="CZ72" s="463"/>
      <c r="DA72" s="463"/>
      <c r="DB72" s="463"/>
      <c r="DC72" s="463"/>
      <c r="DD72" s="463"/>
      <c r="DE72" s="463"/>
      <c r="DF72" s="464"/>
      <c r="DG72" s="462"/>
      <c r="DH72" s="463"/>
      <c r="DI72" s="463"/>
      <c r="DJ72" s="463"/>
      <c r="DK72" s="463"/>
      <c r="DL72" s="463"/>
      <c r="DM72" s="463"/>
      <c r="DN72" s="464"/>
      <c r="DO72" s="462"/>
      <c r="DP72" s="463"/>
      <c r="DQ72" s="463"/>
      <c r="DR72" s="463"/>
      <c r="DS72" s="463"/>
      <c r="DT72" s="463"/>
      <c r="DU72" s="463"/>
      <c r="DV72" s="464"/>
      <c r="DW72" s="465"/>
    </row>
    <row r="73" spans="2:127" s="303" customFormat="1" ht="57" customHeight="1">
      <c r="B73" s="392"/>
      <c r="C73" s="393" t="s">
        <v>1048</v>
      </c>
      <c r="D73" s="394">
        <f>COUNTA(C75:C76,C78:C82)</f>
        <v>7</v>
      </c>
      <c r="E73" s="395" t="s">
        <v>1049</v>
      </c>
      <c r="F73" s="394">
        <f>COUNTIF(L75:P82,E73)</f>
        <v>3</v>
      </c>
      <c r="G73" s="396" t="s">
        <v>1038</v>
      </c>
      <c r="H73" s="394">
        <f>COUNTIF(L75:P82,G73)</f>
        <v>2</v>
      </c>
      <c r="I73" s="396" t="s">
        <v>1039</v>
      </c>
      <c r="J73" s="394">
        <f>COUNTIF(L75:P82,I73)</f>
        <v>2</v>
      </c>
      <c r="K73" s="396" t="s">
        <v>1040</v>
      </c>
      <c r="L73" s="394">
        <f>COUNTIF(L75:P82,K73)</f>
        <v>3</v>
      </c>
      <c r="M73" s="396" t="s">
        <v>1041</v>
      </c>
      <c r="N73" s="394">
        <f>COUNTIF(L75:P82,M73)</f>
        <v>4</v>
      </c>
      <c r="O73" s="396" t="s">
        <v>1042</v>
      </c>
      <c r="P73" s="397">
        <f>COUNTIF(L75:P82,O73)</f>
        <v>4</v>
      </c>
      <c r="Q73" s="1351"/>
      <c r="R73" s="1353"/>
      <c r="S73" s="1337"/>
      <c r="T73" s="466"/>
      <c r="U73" s="467"/>
      <c r="V73" s="467"/>
      <c r="W73" s="467"/>
      <c r="X73" s="467"/>
      <c r="Y73" s="467"/>
      <c r="Z73" s="467"/>
      <c r="AA73" s="467"/>
      <c r="AB73" s="467"/>
      <c r="AC73" s="468"/>
      <c r="AD73" s="466"/>
      <c r="AE73" s="467"/>
      <c r="AF73" s="467"/>
      <c r="AG73" s="467"/>
      <c r="AH73" s="467"/>
      <c r="AI73" s="467"/>
      <c r="AJ73" s="467"/>
      <c r="AK73" s="468"/>
      <c r="AL73" s="466"/>
      <c r="AM73" s="467"/>
      <c r="AN73" s="467"/>
      <c r="AO73" s="467"/>
      <c r="AP73" s="467"/>
      <c r="AQ73" s="467"/>
      <c r="AR73" s="467"/>
      <c r="AS73" s="468"/>
      <c r="AT73" s="469"/>
      <c r="AU73" s="470"/>
      <c r="AV73" s="471"/>
      <c r="AW73" s="471"/>
      <c r="AX73" s="471"/>
      <c r="AY73" s="471"/>
      <c r="AZ73" s="471"/>
      <c r="BA73" s="471"/>
      <c r="BB73" s="471"/>
      <c r="BC73" s="471"/>
      <c r="BD73" s="472"/>
      <c r="BE73" s="470"/>
      <c r="BF73" s="471"/>
      <c r="BG73" s="471"/>
      <c r="BH73" s="471"/>
      <c r="BI73" s="471"/>
      <c r="BJ73" s="471"/>
      <c r="BK73" s="471"/>
      <c r="BL73" s="472"/>
      <c r="BM73" s="470"/>
      <c r="BN73" s="471"/>
      <c r="BO73" s="471"/>
      <c r="BP73" s="471"/>
      <c r="BQ73" s="471"/>
      <c r="BR73" s="471"/>
      <c r="BS73" s="471"/>
      <c r="BT73" s="472"/>
      <c r="BU73" s="469"/>
      <c r="BV73" s="473"/>
      <c r="BW73" s="474"/>
      <c r="BX73" s="474"/>
      <c r="BY73" s="474"/>
      <c r="BZ73" s="474"/>
      <c r="CA73" s="474"/>
      <c r="CB73" s="474"/>
      <c r="CC73" s="474"/>
      <c r="CD73" s="474"/>
      <c r="CE73" s="475"/>
      <c r="CF73" s="473"/>
      <c r="CG73" s="474"/>
      <c r="CH73" s="474"/>
      <c r="CI73" s="474"/>
      <c r="CJ73" s="474"/>
      <c r="CK73" s="474"/>
      <c r="CL73" s="474"/>
      <c r="CM73" s="475"/>
      <c r="CN73" s="473"/>
      <c r="CO73" s="474"/>
      <c r="CP73" s="474"/>
      <c r="CQ73" s="474"/>
      <c r="CR73" s="474"/>
      <c r="CS73" s="474"/>
      <c r="CT73" s="474"/>
      <c r="CU73" s="475"/>
      <c r="CV73" s="469"/>
      <c r="CW73" s="476"/>
      <c r="CX73" s="477"/>
      <c r="CY73" s="477"/>
      <c r="CZ73" s="477"/>
      <c r="DA73" s="477"/>
      <c r="DB73" s="477"/>
      <c r="DC73" s="477"/>
      <c r="DD73" s="477"/>
      <c r="DE73" s="477"/>
      <c r="DF73" s="478"/>
      <c r="DG73" s="476"/>
      <c r="DH73" s="477"/>
      <c r="DI73" s="477"/>
      <c r="DJ73" s="477"/>
      <c r="DK73" s="477"/>
      <c r="DL73" s="477"/>
      <c r="DM73" s="477"/>
      <c r="DN73" s="478"/>
      <c r="DO73" s="476"/>
      <c r="DP73" s="477"/>
      <c r="DQ73" s="477"/>
      <c r="DR73" s="477"/>
      <c r="DS73" s="477"/>
      <c r="DT73" s="477"/>
      <c r="DU73" s="477"/>
      <c r="DV73" s="478"/>
      <c r="DW73" s="479"/>
    </row>
    <row r="74" spans="2:127" ht="40.5" customHeight="1">
      <c r="B74" s="411"/>
      <c r="C74" s="493"/>
      <c r="D74" s="494"/>
      <c r="E74" s="495"/>
      <c r="F74" s="494"/>
      <c r="G74" s="496"/>
      <c r="H74" s="495"/>
      <c r="I74" s="497"/>
      <c r="J74" s="494"/>
      <c r="K74" s="498"/>
      <c r="L74" s="499"/>
      <c r="M74" s="499"/>
      <c r="N74" s="499"/>
      <c r="O74" s="499"/>
      <c r="P74" s="500" t="s">
        <v>1220</v>
      </c>
      <c r="Q74" s="501"/>
      <c r="R74" s="502"/>
      <c r="S74" s="502"/>
      <c r="T74" s="503"/>
      <c r="U74" s="504"/>
      <c r="V74" s="504"/>
      <c r="W74" s="504"/>
      <c r="X74" s="504"/>
      <c r="Y74" s="504"/>
      <c r="Z74" s="504"/>
      <c r="AA74" s="504"/>
      <c r="AB74" s="504"/>
      <c r="AC74" s="505"/>
      <c r="AD74" s="503"/>
      <c r="AE74" s="504"/>
      <c r="AF74" s="504"/>
      <c r="AG74" s="504"/>
      <c r="AH74" s="504"/>
      <c r="AI74" s="504"/>
      <c r="AJ74" s="504"/>
      <c r="AK74" s="505"/>
      <c r="AL74" s="503"/>
      <c r="AM74" s="504"/>
      <c r="AN74" s="504"/>
      <c r="AO74" s="504"/>
      <c r="AP74" s="504"/>
      <c r="AQ74" s="504"/>
      <c r="AR74" s="504"/>
      <c r="AS74" s="505"/>
      <c r="AT74" s="506"/>
      <c r="AU74" s="507"/>
      <c r="AV74" s="508"/>
      <c r="AW74" s="508"/>
      <c r="AX74" s="508"/>
      <c r="AY74" s="508"/>
      <c r="AZ74" s="508"/>
      <c r="BA74" s="508"/>
      <c r="BB74" s="508"/>
      <c r="BC74" s="508"/>
      <c r="BD74" s="509"/>
      <c r="BE74" s="507"/>
      <c r="BF74" s="508"/>
      <c r="BG74" s="508"/>
      <c r="BH74" s="508"/>
      <c r="BI74" s="508"/>
      <c r="BJ74" s="508"/>
      <c r="BK74" s="508"/>
      <c r="BL74" s="509"/>
      <c r="BM74" s="507"/>
      <c r="BN74" s="508"/>
      <c r="BO74" s="508"/>
      <c r="BP74" s="508"/>
      <c r="BQ74" s="508"/>
      <c r="BR74" s="508"/>
      <c r="BS74" s="508"/>
      <c r="BT74" s="509"/>
      <c r="BU74" s="506"/>
      <c r="BV74" s="510"/>
      <c r="BW74" s="511"/>
      <c r="BX74" s="511"/>
      <c r="BY74" s="511"/>
      <c r="BZ74" s="511"/>
      <c r="CA74" s="511"/>
      <c r="CB74" s="511"/>
      <c r="CC74" s="511"/>
      <c r="CD74" s="511"/>
      <c r="CE74" s="512"/>
      <c r="CF74" s="510"/>
      <c r="CG74" s="511"/>
      <c r="CH74" s="511"/>
      <c r="CI74" s="511"/>
      <c r="CJ74" s="511"/>
      <c r="CK74" s="511"/>
      <c r="CL74" s="511"/>
      <c r="CM74" s="512"/>
      <c r="CN74" s="510"/>
      <c r="CO74" s="511"/>
      <c r="CP74" s="511"/>
      <c r="CQ74" s="511"/>
      <c r="CR74" s="511"/>
      <c r="CS74" s="511"/>
      <c r="CT74" s="511"/>
      <c r="CU74" s="512"/>
      <c r="CV74" s="506"/>
      <c r="CW74" s="513"/>
      <c r="CX74" s="514"/>
      <c r="CY74" s="514"/>
      <c r="CZ74" s="514"/>
      <c r="DA74" s="514"/>
      <c r="DB74" s="514"/>
      <c r="DC74" s="514"/>
      <c r="DD74" s="514"/>
      <c r="DE74" s="514"/>
      <c r="DF74" s="515"/>
      <c r="DG74" s="513"/>
      <c r="DH74" s="514"/>
      <c r="DI74" s="514"/>
      <c r="DJ74" s="514"/>
      <c r="DK74" s="514"/>
      <c r="DL74" s="514"/>
      <c r="DM74" s="514"/>
      <c r="DN74" s="515"/>
      <c r="DO74" s="513"/>
      <c r="DP74" s="514"/>
      <c r="DQ74" s="514"/>
      <c r="DR74" s="514"/>
      <c r="DS74" s="514"/>
      <c r="DT74" s="514"/>
      <c r="DU74" s="514"/>
      <c r="DV74" s="515"/>
      <c r="DW74" s="516"/>
    </row>
    <row r="75" spans="2:127" s="303" customFormat="1" ht="51" customHeight="1">
      <c r="B75" s="411">
        <f>LARGE(B$9:B74,1)+1</f>
        <v>50</v>
      </c>
      <c r="C75" s="412" t="s">
        <v>1221</v>
      </c>
      <c r="D75" s="517" t="s">
        <v>1222</v>
      </c>
      <c r="E75" s="518"/>
      <c r="F75" s="415">
        <v>0.155</v>
      </c>
      <c r="G75" s="416" t="s">
        <v>841</v>
      </c>
      <c r="H75" s="417">
        <v>7128</v>
      </c>
      <c r="I75" s="418" t="s">
        <v>386</v>
      </c>
      <c r="J75" s="419" t="s">
        <v>1054</v>
      </c>
      <c r="K75" s="489" t="s">
        <v>1141</v>
      </c>
      <c r="L75" s="444" t="s">
        <v>1038</v>
      </c>
      <c r="M75" s="444" t="s">
        <v>1039</v>
      </c>
      <c r="N75" s="445" t="s">
        <v>1040</v>
      </c>
      <c r="O75" s="446" t="s">
        <v>1041</v>
      </c>
      <c r="P75" s="447" t="s">
        <v>1042</v>
      </c>
      <c r="Q75" s="425">
        <f>COUNTA(T75:DV75)</f>
        <v>0</v>
      </c>
      <c r="R75" s="426"/>
      <c r="S75" s="448"/>
      <c r="T75" s="428"/>
      <c r="U75" s="429"/>
      <c r="V75" s="430"/>
      <c r="W75" s="429"/>
      <c r="X75" s="430"/>
      <c r="Y75" s="429"/>
      <c r="Z75" s="430"/>
      <c r="AA75" s="429"/>
      <c r="AB75" s="430"/>
      <c r="AC75" s="431"/>
      <c r="AD75" s="428"/>
      <c r="AE75" s="429"/>
      <c r="AF75" s="430"/>
      <c r="AG75" s="429"/>
      <c r="AH75" s="430"/>
      <c r="AI75" s="429"/>
      <c r="AJ75" s="430"/>
      <c r="AK75" s="431"/>
      <c r="AL75" s="428"/>
      <c r="AM75" s="429"/>
      <c r="AN75" s="430"/>
      <c r="AO75" s="429"/>
      <c r="AP75" s="430"/>
      <c r="AQ75" s="429"/>
      <c r="AR75" s="430"/>
      <c r="AS75" s="431"/>
      <c r="AT75" s="272"/>
      <c r="AU75" s="432"/>
      <c r="AV75" s="433"/>
      <c r="AW75" s="434"/>
      <c r="AX75" s="433"/>
      <c r="AY75" s="434"/>
      <c r="AZ75" s="433"/>
      <c r="BA75" s="434"/>
      <c r="BB75" s="433"/>
      <c r="BC75" s="434"/>
      <c r="BD75" s="435"/>
      <c r="BE75" s="432"/>
      <c r="BF75" s="433"/>
      <c r="BG75" s="434"/>
      <c r="BH75" s="433"/>
      <c r="BI75" s="434"/>
      <c r="BJ75" s="433"/>
      <c r="BK75" s="434"/>
      <c r="BL75" s="435"/>
      <c r="BM75" s="432"/>
      <c r="BN75" s="433"/>
      <c r="BO75" s="434"/>
      <c r="BP75" s="433"/>
      <c r="BQ75" s="434"/>
      <c r="BR75" s="433"/>
      <c r="BS75" s="434"/>
      <c r="BT75" s="435"/>
      <c r="BU75" s="272"/>
      <c r="BV75" s="436"/>
      <c r="BW75" s="437"/>
      <c r="BX75" s="438"/>
      <c r="BY75" s="437"/>
      <c r="BZ75" s="438"/>
      <c r="CA75" s="437"/>
      <c r="CB75" s="438"/>
      <c r="CC75" s="437"/>
      <c r="CD75" s="438"/>
      <c r="CE75" s="439"/>
      <c r="CF75" s="436"/>
      <c r="CG75" s="437"/>
      <c r="CH75" s="438"/>
      <c r="CI75" s="437"/>
      <c r="CJ75" s="438"/>
      <c r="CK75" s="437"/>
      <c r="CL75" s="438"/>
      <c r="CM75" s="439"/>
      <c r="CN75" s="436"/>
      <c r="CO75" s="437"/>
      <c r="CP75" s="438"/>
      <c r="CQ75" s="437"/>
      <c r="CR75" s="438"/>
      <c r="CS75" s="437"/>
      <c r="CT75" s="438"/>
      <c r="CU75" s="439"/>
      <c r="CV75" s="272"/>
      <c r="CW75" s="440"/>
      <c r="CX75" s="441"/>
      <c r="CY75" s="442"/>
      <c r="CZ75" s="441"/>
      <c r="DA75" s="442"/>
      <c r="DB75" s="441"/>
      <c r="DC75" s="442"/>
      <c r="DD75" s="441"/>
      <c r="DE75" s="442"/>
      <c r="DF75" s="443"/>
      <c r="DG75" s="440"/>
      <c r="DH75" s="441"/>
      <c r="DI75" s="442"/>
      <c r="DJ75" s="441"/>
      <c r="DK75" s="442"/>
      <c r="DL75" s="441"/>
      <c r="DM75" s="442"/>
      <c r="DN75" s="443"/>
      <c r="DO75" s="440"/>
      <c r="DP75" s="441"/>
      <c r="DQ75" s="442"/>
      <c r="DR75" s="441"/>
      <c r="DS75" s="442"/>
      <c r="DT75" s="441"/>
      <c r="DU75" s="442"/>
      <c r="DV75" s="443"/>
      <c r="DW75" s="272"/>
    </row>
    <row r="76" spans="2:127" ht="54" customHeight="1">
      <c r="B76" s="411">
        <f>LARGE(B$9:B75,1)+1</f>
        <v>51</v>
      </c>
      <c r="C76" s="412" t="s">
        <v>1223</v>
      </c>
      <c r="D76" s="519" t="s">
        <v>1224</v>
      </c>
      <c r="E76" s="520"/>
      <c r="F76" s="415">
        <v>0.15</v>
      </c>
      <c r="G76" s="416" t="s">
        <v>841</v>
      </c>
      <c r="H76" s="417"/>
      <c r="I76" s="418" t="s">
        <v>386</v>
      </c>
      <c r="J76" s="419" t="s">
        <v>1054</v>
      </c>
      <c r="K76" s="489" t="s">
        <v>1141</v>
      </c>
      <c r="L76" s="449" t="s">
        <v>1068</v>
      </c>
      <c r="M76" s="449"/>
      <c r="N76" s="450"/>
      <c r="O76" s="449"/>
      <c r="P76" s="451"/>
      <c r="Q76" s="425">
        <f>COUNTA(T76:DV76)</f>
        <v>0</v>
      </c>
      <c r="R76" s="426"/>
      <c r="S76" s="448"/>
      <c r="T76" s="428"/>
      <c r="U76" s="429"/>
      <c r="V76" s="430"/>
      <c r="W76" s="429"/>
      <c r="X76" s="430"/>
      <c r="Y76" s="429"/>
      <c r="Z76" s="430"/>
      <c r="AA76" s="429"/>
      <c r="AB76" s="430"/>
      <c r="AC76" s="431"/>
      <c r="AD76" s="428"/>
      <c r="AE76" s="429"/>
      <c r="AF76" s="430"/>
      <c r="AG76" s="429"/>
      <c r="AH76" s="430"/>
      <c r="AI76" s="429"/>
      <c r="AJ76" s="430"/>
      <c r="AK76" s="431"/>
      <c r="AL76" s="428"/>
      <c r="AM76" s="429"/>
      <c r="AN76" s="430"/>
      <c r="AO76" s="429"/>
      <c r="AP76" s="430"/>
      <c r="AQ76" s="429"/>
      <c r="AR76" s="430"/>
      <c r="AS76" s="431"/>
      <c r="AT76" s="272"/>
      <c r="AU76" s="432"/>
      <c r="AV76" s="433"/>
      <c r="AW76" s="434"/>
      <c r="AX76" s="433"/>
      <c r="AY76" s="434"/>
      <c r="AZ76" s="433"/>
      <c r="BA76" s="434"/>
      <c r="BB76" s="433"/>
      <c r="BC76" s="434"/>
      <c r="BD76" s="435"/>
      <c r="BE76" s="432"/>
      <c r="BF76" s="433"/>
      <c r="BG76" s="434"/>
      <c r="BH76" s="433"/>
      <c r="BI76" s="434"/>
      <c r="BJ76" s="433"/>
      <c r="BK76" s="434"/>
      <c r="BL76" s="435"/>
      <c r="BM76" s="432"/>
      <c r="BN76" s="433"/>
      <c r="BO76" s="434"/>
      <c r="BP76" s="433"/>
      <c r="BQ76" s="434"/>
      <c r="BR76" s="433"/>
      <c r="BS76" s="434"/>
      <c r="BT76" s="435"/>
      <c r="BU76" s="272"/>
      <c r="BV76" s="436"/>
      <c r="BW76" s="437"/>
      <c r="BX76" s="438"/>
      <c r="BY76" s="437"/>
      <c r="BZ76" s="438"/>
      <c r="CA76" s="437"/>
      <c r="CB76" s="438"/>
      <c r="CC76" s="437"/>
      <c r="CD76" s="438"/>
      <c r="CE76" s="439"/>
      <c r="CF76" s="436"/>
      <c r="CG76" s="437"/>
      <c r="CH76" s="438"/>
      <c r="CI76" s="437"/>
      <c r="CJ76" s="438"/>
      <c r="CK76" s="437"/>
      <c r="CL76" s="438"/>
      <c r="CM76" s="439"/>
      <c r="CN76" s="436"/>
      <c r="CO76" s="437"/>
      <c r="CP76" s="438"/>
      <c r="CQ76" s="437"/>
      <c r="CR76" s="438"/>
      <c r="CS76" s="437"/>
      <c r="CT76" s="438"/>
      <c r="CU76" s="439"/>
      <c r="CV76" s="272"/>
      <c r="CW76" s="440"/>
      <c r="CX76" s="441"/>
      <c r="CY76" s="442"/>
      <c r="CZ76" s="441"/>
      <c r="DA76" s="442"/>
      <c r="DB76" s="441"/>
      <c r="DC76" s="442"/>
      <c r="DD76" s="441"/>
      <c r="DE76" s="442"/>
      <c r="DF76" s="443"/>
      <c r="DG76" s="440"/>
      <c r="DH76" s="441"/>
      <c r="DI76" s="442"/>
      <c r="DJ76" s="441"/>
      <c r="DK76" s="442"/>
      <c r="DL76" s="441"/>
      <c r="DM76" s="442"/>
      <c r="DN76" s="443"/>
      <c r="DO76" s="440"/>
      <c r="DP76" s="441"/>
      <c r="DQ76" s="442"/>
      <c r="DR76" s="441"/>
      <c r="DS76" s="442"/>
      <c r="DT76" s="441"/>
      <c r="DU76" s="442"/>
      <c r="DV76" s="443"/>
      <c r="DW76" s="272"/>
    </row>
    <row r="77" spans="2:127" ht="40.5" customHeight="1">
      <c r="B77" s="411"/>
      <c r="C77" s="493"/>
      <c r="D77" s="494"/>
      <c r="E77" s="495"/>
      <c r="F77" s="494"/>
      <c r="G77" s="496"/>
      <c r="H77" s="495"/>
      <c r="I77" s="497"/>
      <c r="J77" s="494"/>
      <c r="K77" s="498"/>
      <c r="L77" s="499"/>
      <c r="M77" s="499"/>
      <c r="N77" s="499"/>
      <c r="O77" s="499"/>
      <c r="P77" s="500" t="s">
        <v>1225</v>
      </c>
      <c r="Q77" s="501"/>
      <c r="R77" s="502"/>
      <c r="S77" s="502"/>
      <c r="T77" s="503"/>
      <c r="U77" s="504"/>
      <c r="V77" s="504"/>
      <c r="W77" s="504"/>
      <c r="X77" s="504"/>
      <c r="Y77" s="504"/>
      <c r="Z77" s="504"/>
      <c r="AA77" s="504"/>
      <c r="AB77" s="504"/>
      <c r="AC77" s="505"/>
      <c r="AD77" s="503"/>
      <c r="AE77" s="504"/>
      <c r="AF77" s="504"/>
      <c r="AG77" s="504"/>
      <c r="AH77" s="504"/>
      <c r="AI77" s="504"/>
      <c r="AJ77" s="504"/>
      <c r="AK77" s="505"/>
      <c r="AL77" s="503"/>
      <c r="AM77" s="504"/>
      <c r="AN77" s="504"/>
      <c r="AO77" s="504"/>
      <c r="AP77" s="504"/>
      <c r="AQ77" s="504"/>
      <c r="AR77" s="504"/>
      <c r="AS77" s="505"/>
      <c r="AT77" s="506"/>
      <c r="AU77" s="507"/>
      <c r="AV77" s="508"/>
      <c r="AW77" s="508"/>
      <c r="AX77" s="508"/>
      <c r="AY77" s="508"/>
      <c r="AZ77" s="508"/>
      <c r="BA77" s="508"/>
      <c r="BB77" s="508"/>
      <c r="BC77" s="508"/>
      <c r="BD77" s="509"/>
      <c r="BE77" s="507"/>
      <c r="BF77" s="508"/>
      <c r="BG77" s="508"/>
      <c r="BH77" s="508"/>
      <c r="BI77" s="508"/>
      <c r="BJ77" s="508"/>
      <c r="BK77" s="508"/>
      <c r="BL77" s="509"/>
      <c r="BM77" s="507"/>
      <c r="BN77" s="508"/>
      <c r="BO77" s="508"/>
      <c r="BP77" s="508"/>
      <c r="BQ77" s="508"/>
      <c r="BR77" s="508"/>
      <c r="BS77" s="508"/>
      <c r="BT77" s="509"/>
      <c r="BU77" s="506"/>
      <c r="BV77" s="510"/>
      <c r="BW77" s="511"/>
      <c r="BX77" s="511"/>
      <c r="BY77" s="511"/>
      <c r="BZ77" s="511"/>
      <c r="CA77" s="511"/>
      <c r="CB77" s="511"/>
      <c r="CC77" s="511"/>
      <c r="CD77" s="511"/>
      <c r="CE77" s="512"/>
      <c r="CF77" s="510"/>
      <c r="CG77" s="511"/>
      <c r="CH77" s="511"/>
      <c r="CI77" s="511"/>
      <c r="CJ77" s="511"/>
      <c r="CK77" s="511"/>
      <c r="CL77" s="511"/>
      <c r="CM77" s="512"/>
      <c r="CN77" s="510"/>
      <c r="CO77" s="511"/>
      <c r="CP77" s="511"/>
      <c r="CQ77" s="511"/>
      <c r="CR77" s="511"/>
      <c r="CS77" s="511"/>
      <c r="CT77" s="511"/>
      <c r="CU77" s="512"/>
      <c r="CV77" s="506"/>
      <c r="CW77" s="513"/>
      <c r="CX77" s="514"/>
      <c r="CY77" s="514"/>
      <c r="CZ77" s="514"/>
      <c r="DA77" s="514"/>
      <c r="DB77" s="514"/>
      <c r="DC77" s="514"/>
      <c r="DD77" s="514"/>
      <c r="DE77" s="514"/>
      <c r="DF77" s="515"/>
      <c r="DG77" s="513"/>
      <c r="DH77" s="514"/>
      <c r="DI77" s="514"/>
      <c r="DJ77" s="514"/>
      <c r="DK77" s="514"/>
      <c r="DL77" s="514"/>
      <c r="DM77" s="514"/>
      <c r="DN77" s="515"/>
      <c r="DO77" s="513"/>
      <c r="DP77" s="514"/>
      <c r="DQ77" s="514"/>
      <c r="DR77" s="514"/>
      <c r="DS77" s="514"/>
      <c r="DT77" s="514"/>
      <c r="DU77" s="514"/>
      <c r="DV77" s="515"/>
      <c r="DW77" s="516"/>
    </row>
    <row r="78" spans="2:127" ht="40.5" customHeight="1">
      <c r="B78" s="411">
        <f>LARGE(B$9:B77,1)+1</f>
        <v>52</v>
      </c>
      <c r="C78" s="412" t="s">
        <v>1226</v>
      </c>
      <c r="D78" s="413" t="s">
        <v>1227</v>
      </c>
      <c r="E78" s="414" t="s">
        <v>1228</v>
      </c>
      <c r="F78" s="415">
        <v>0.64100000000000001</v>
      </c>
      <c r="G78" s="416" t="s">
        <v>841</v>
      </c>
      <c r="H78" s="417">
        <v>8335</v>
      </c>
      <c r="I78" s="418" t="s">
        <v>386</v>
      </c>
      <c r="J78" s="419" t="s">
        <v>1131</v>
      </c>
      <c r="K78" s="489" t="s">
        <v>1141</v>
      </c>
      <c r="L78" s="449" t="s">
        <v>1068</v>
      </c>
      <c r="M78" s="449"/>
      <c r="N78" s="450"/>
      <c r="O78" s="449"/>
      <c r="P78" s="451"/>
      <c r="Q78" s="425">
        <f t="shared" ref="Q78:Q138" si="8">COUNTA(T78:DV78)</f>
        <v>0</v>
      </c>
      <c r="R78" s="426"/>
      <c r="S78" s="448"/>
      <c r="T78" s="428"/>
      <c r="U78" s="429"/>
      <c r="V78" s="430"/>
      <c r="W78" s="429"/>
      <c r="X78" s="430"/>
      <c r="Y78" s="429"/>
      <c r="Z78" s="430"/>
      <c r="AA78" s="429"/>
      <c r="AB78" s="430"/>
      <c r="AC78" s="431"/>
      <c r="AD78" s="428"/>
      <c r="AE78" s="429"/>
      <c r="AF78" s="430"/>
      <c r="AG78" s="429"/>
      <c r="AH78" s="430"/>
      <c r="AI78" s="429"/>
      <c r="AJ78" s="430"/>
      <c r="AK78" s="431"/>
      <c r="AL78" s="428"/>
      <c r="AM78" s="429"/>
      <c r="AN78" s="430"/>
      <c r="AO78" s="429"/>
      <c r="AP78" s="430"/>
      <c r="AQ78" s="429"/>
      <c r="AR78" s="430"/>
      <c r="AS78" s="431"/>
      <c r="AT78" s="272"/>
      <c r="AU78" s="432"/>
      <c r="AV78" s="433"/>
      <c r="AW78" s="434"/>
      <c r="AX78" s="433"/>
      <c r="AY78" s="434"/>
      <c r="AZ78" s="433"/>
      <c r="BA78" s="434"/>
      <c r="BB78" s="433"/>
      <c r="BC78" s="434"/>
      <c r="BD78" s="435"/>
      <c r="BE78" s="432"/>
      <c r="BF78" s="433"/>
      <c r="BG78" s="434"/>
      <c r="BH78" s="433"/>
      <c r="BI78" s="434"/>
      <c r="BJ78" s="433"/>
      <c r="BK78" s="434"/>
      <c r="BL78" s="435"/>
      <c r="BM78" s="432"/>
      <c r="BN78" s="433"/>
      <c r="BO78" s="434"/>
      <c r="BP78" s="433"/>
      <c r="BQ78" s="434"/>
      <c r="BR78" s="433"/>
      <c r="BS78" s="434"/>
      <c r="BT78" s="435"/>
      <c r="BU78" s="272"/>
      <c r="BV78" s="436"/>
      <c r="BW78" s="437"/>
      <c r="BX78" s="438"/>
      <c r="BY78" s="437"/>
      <c r="BZ78" s="438"/>
      <c r="CA78" s="437"/>
      <c r="CB78" s="438"/>
      <c r="CC78" s="437"/>
      <c r="CD78" s="438"/>
      <c r="CE78" s="439"/>
      <c r="CF78" s="436"/>
      <c r="CG78" s="437"/>
      <c r="CH78" s="438"/>
      <c r="CI78" s="437"/>
      <c r="CJ78" s="438"/>
      <c r="CK78" s="437"/>
      <c r="CL78" s="438"/>
      <c r="CM78" s="439"/>
      <c r="CN78" s="436"/>
      <c r="CO78" s="437"/>
      <c r="CP78" s="438"/>
      <c r="CQ78" s="437"/>
      <c r="CR78" s="438"/>
      <c r="CS78" s="437"/>
      <c r="CT78" s="438"/>
      <c r="CU78" s="439"/>
      <c r="CV78" s="272"/>
      <c r="CW78" s="440"/>
      <c r="CX78" s="441"/>
      <c r="CY78" s="442"/>
      <c r="CZ78" s="441"/>
      <c r="DA78" s="442"/>
      <c r="DB78" s="441"/>
      <c r="DC78" s="442"/>
      <c r="DD78" s="441"/>
      <c r="DE78" s="442"/>
      <c r="DF78" s="443"/>
      <c r="DG78" s="440"/>
      <c r="DH78" s="441"/>
      <c r="DI78" s="442"/>
      <c r="DJ78" s="441"/>
      <c r="DK78" s="442"/>
      <c r="DL78" s="441"/>
      <c r="DM78" s="442"/>
      <c r="DN78" s="443"/>
      <c r="DO78" s="440"/>
      <c r="DP78" s="441"/>
      <c r="DQ78" s="442"/>
      <c r="DR78" s="441"/>
      <c r="DS78" s="442"/>
      <c r="DT78" s="441"/>
      <c r="DU78" s="442"/>
      <c r="DV78" s="443"/>
      <c r="DW78" s="272"/>
    </row>
    <row r="79" spans="2:127" ht="40.5" customHeight="1">
      <c r="B79" s="411">
        <f>LARGE(B$9:B78,1)+1</f>
        <v>53</v>
      </c>
      <c r="C79" s="412" t="s">
        <v>1229</v>
      </c>
      <c r="D79" s="413"/>
      <c r="E79" s="414" t="s">
        <v>1150</v>
      </c>
      <c r="F79" s="490">
        <v>0.73</v>
      </c>
      <c r="G79" s="416" t="s">
        <v>841</v>
      </c>
      <c r="H79" s="417">
        <v>30290</v>
      </c>
      <c r="I79" s="418" t="s">
        <v>386</v>
      </c>
      <c r="J79" s="419" t="s">
        <v>1131</v>
      </c>
      <c r="K79" s="489" t="s">
        <v>1141</v>
      </c>
      <c r="L79" s="444"/>
      <c r="M79" s="444"/>
      <c r="N79" s="445" t="s">
        <v>1040</v>
      </c>
      <c r="O79" s="446" t="s">
        <v>1041</v>
      </c>
      <c r="P79" s="447" t="s">
        <v>1042</v>
      </c>
      <c r="Q79" s="425">
        <f t="shared" si="8"/>
        <v>0</v>
      </c>
      <c r="R79" s="426"/>
      <c r="S79" s="448"/>
      <c r="T79" s="428"/>
      <c r="U79" s="429"/>
      <c r="V79" s="430"/>
      <c r="W79" s="429"/>
      <c r="X79" s="430"/>
      <c r="Y79" s="429"/>
      <c r="Z79" s="430"/>
      <c r="AA79" s="429"/>
      <c r="AB79" s="430"/>
      <c r="AC79" s="431"/>
      <c r="AD79" s="428"/>
      <c r="AE79" s="429"/>
      <c r="AF79" s="430"/>
      <c r="AG79" s="429"/>
      <c r="AH79" s="430"/>
      <c r="AI79" s="429"/>
      <c r="AJ79" s="430"/>
      <c r="AK79" s="431"/>
      <c r="AL79" s="428"/>
      <c r="AM79" s="429"/>
      <c r="AN79" s="430"/>
      <c r="AO79" s="429"/>
      <c r="AP79" s="430"/>
      <c r="AQ79" s="429"/>
      <c r="AR79" s="430"/>
      <c r="AS79" s="431"/>
      <c r="AT79" s="272"/>
      <c r="AU79" s="432"/>
      <c r="AV79" s="433"/>
      <c r="AW79" s="434"/>
      <c r="AX79" s="433"/>
      <c r="AY79" s="434"/>
      <c r="AZ79" s="433"/>
      <c r="BA79" s="434"/>
      <c r="BB79" s="433"/>
      <c r="BC79" s="434"/>
      <c r="BD79" s="435"/>
      <c r="BE79" s="432"/>
      <c r="BF79" s="433"/>
      <c r="BG79" s="434"/>
      <c r="BH79" s="433"/>
      <c r="BI79" s="434"/>
      <c r="BJ79" s="433"/>
      <c r="BK79" s="434"/>
      <c r="BL79" s="435"/>
      <c r="BM79" s="432"/>
      <c r="BN79" s="433"/>
      <c r="BO79" s="434"/>
      <c r="BP79" s="433"/>
      <c r="BQ79" s="434"/>
      <c r="BR79" s="433"/>
      <c r="BS79" s="434"/>
      <c r="BT79" s="435"/>
      <c r="BU79" s="272"/>
      <c r="BV79" s="436"/>
      <c r="BW79" s="437"/>
      <c r="BX79" s="438"/>
      <c r="BY79" s="437"/>
      <c r="BZ79" s="438"/>
      <c r="CA79" s="437"/>
      <c r="CB79" s="438"/>
      <c r="CC79" s="437"/>
      <c r="CD79" s="438"/>
      <c r="CE79" s="439"/>
      <c r="CF79" s="436"/>
      <c r="CG79" s="437"/>
      <c r="CH79" s="438"/>
      <c r="CI79" s="437"/>
      <c r="CJ79" s="438"/>
      <c r="CK79" s="437"/>
      <c r="CL79" s="438"/>
      <c r="CM79" s="439"/>
      <c r="CN79" s="436"/>
      <c r="CO79" s="437"/>
      <c r="CP79" s="438"/>
      <c r="CQ79" s="437"/>
      <c r="CR79" s="438"/>
      <c r="CS79" s="437"/>
      <c r="CT79" s="438"/>
      <c r="CU79" s="439"/>
      <c r="CV79" s="272"/>
      <c r="CW79" s="440"/>
      <c r="CX79" s="441"/>
      <c r="CY79" s="442"/>
      <c r="CZ79" s="441"/>
      <c r="DA79" s="442"/>
      <c r="DB79" s="441"/>
      <c r="DC79" s="442"/>
      <c r="DD79" s="441"/>
      <c r="DE79" s="442"/>
      <c r="DF79" s="443"/>
      <c r="DG79" s="440"/>
      <c r="DH79" s="441"/>
      <c r="DI79" s="442"/>
      <c r="DJ79" s="441"/>
      <c r="DK79" s="442"/>
      <c r="DL79" s="441"/>
      <c r="DM79" s="442"/>
      <c r="DN79" s="443"/>
      <c r="DO79" s="440"/>
      <c r="DP79" s="441"/>
      <c r="DQ79" s="442"/>
      <c r="DR79" s="441"/>
      <c r="DS79" s="442"/>
      <c r="DT79" s="441"/>
      <c r="DU79" s="442"/>
      <c r="DV79" s="443"/>
      <c r="DW79" s="272"/>
    </row>
    <row r="80" spans="2:127" ht="40.5" customHeight="1">
      <c r="B80" s="411">
        <f>LARGE(B$9:B79,1)+1</f>
        <v>54</v>
      </c>
      <c r="C80" s="412" t="s">
        <v>1230</v>
      </c>
      <c r="D80" s="413" t="s">
        <v>1231</v>
      </c>
      <c r="E80" s="414" t="s">
        <v>1232</v>
      </c>
      <c r="F80" s="490">
        <v>0.65600000000000003</v>
      </c>
      <c r="G80" s="416" t="s">
        <v>841</v>
      </c>
      <c r="H80" s="417">
        <v>8037</v>
      </c>
      <c r="I80" s="418" t="s">
        <v>386</v>
      </c>
      <c r="J80" s="419" t="s">
        <v>1131</v>
      </c>
      <c r="K80" s="489" t="s">
        <v>1141</v>
      </c>
      <c r="L80" s="449" t="s">
        <v>1068</v>
      </c>
      <c r="M80" s="449"/>
      <c r="N80" s="450"/>
      <c r="O80" s="449"/>
      <c r="P80" s="451"/>
      <c r="Q80" s="425">
        <f t="shared" si="8"/>
        <v>0</v>
      </c>
      <c r="R80" s="426"/>
      <c r="S80" s="448"/>
      <c r="T80" s="428"/>
      <c r="U80" s="429"/>
      <c r="V80" s="430"/>
      <c r="W80" s="429"/>
      <c r="X80" s="430"/>
      <c r="Y80" s="429"/>
      <c r="Z80" s="430"/>
      <c r="AA80" s="429"/>
      <c r="AB80" s="430"/>
      <c r="AC80" s="431"/>
      <c r="AD80" s="428"/>
      <c r="AE80" s="429"/>
      <c r="AF80" s="430"/>
      <c r="AG80" s="429"/>
      <c r="AH80" s="430"/>
      <c r="AI80" s="429"/>
      <c r="AJ80" s="430"/>
      <c r="AK80" s="431"/>
      <c r="AL80" s="428"/>
      <c r="AM80" s="429"/>
      <c r="AN80" s="430"/>
      <c r="AO80" s="429"/>
      <c r="AP80" s="430"/>
      <c r="AQ80" s="429"/>
      <c r="AR80" s="430"/>
      <c r="AS80" s="431"/>
      <c r="AT80" s="272"/>
      <c r="AU80" s="432"/>
      <c r="AV80" s="433"/>
      <c r="AW80" s="434"/>
      <c r="AX80" s="433"/>
      <c r="AY80" s="434"/>
      <c r="AZ80" s="433"/>
      <c r="BA80" s="434"/>
      <c r="BB80" s="433"/>
      <c r="BC80" s="434"/>
      <c r="BD80" s="435"/>
      <c r="BE80" s="432"/>
      <c r="BF80" s="433"/>
      <c r="BG80" s="434"/>
      <c r="BH80" s="433"/>
      <c r="BI80" s="434"/>
      <c r="BJ80" s="433"/>
      <c r="BK80" s="434"/>
      <c r="BL80" s="435"/>
      <c r="BM80" s="432"/>
      <c r="BN80" s="433"/>
      <c r="BO80" s="434"/>
      <c r="BP80" s="433"/>
      <c r="BQ80" s="434"/>
      <c r="BR80" s="433"/>
      <c r="BS80" s="434"/>
      <c r="BT80" s="435"/>
      <c r="BU80" s="272"/>
      <c r="BV80" s="436"/>
      <c r="BW80" s="437"/>
      <c r="BX80" s="438"/>
      <c r="BY80" s="437"/>
      <c r="BZ80" s="438"/>
      <c r="CA80" s="437"/>
      <c r="CB80" s="438"/>
      <c r="CC80" s="437"/>
      <c r="CD80" s="438"/>
      <c r="CE80" s="439"/>
      <c r="CF80" s="436"/>
      <c r="CG80" s="437"/>
      <c r="CH80" s="438"/>
      <c r="CI80" s="437"/>
      <c r="CJ80" s="438"/>
      <c r="CK80" s="437"/>
      <c r="CL80" s="438"/>
      <c r="CM80" s="439"/>
      <c r="CN80" s="436"/>
      <c r="CO80" s="437"/>
      <c r="CP80" s="438"/>
      <c r="CQ80" s="437"/>
      <c r="CR80" s="438"/>
      <c r="CS80" s="437"/>
      <c r="CT80" s="438"/>
      <c r="CU80" s="439"/>
      <c r="CV80" s="272"/>
      <c r="CW80" s="440"/>
      <c r="CX80" s="441"/>
      <c r="CY80" s="442"/>
      <c r="CZ80" s="441"/>
      <c r="DA80" s="442"/>
      <c r="DB80" s="441"/>
      <c r="DC80" s="442"/>
      <c r="DD80" s="441"/>
      <c r="DE80" s="442"/>
      <c r="DF80" s="443"/>
      <c r="DG80" s="440"/>
      <c r="DH80" s="441"/>
      <c r="DI80" s="442"/>
      <c r="DJ80" s="441"/>
      <c r="DK80" s="442"/>
      <c r="DL80" s="441"/>
      <c r="DM80" s="442"/>
      <c r="DN80" s="443"/>
      <c r="DO80" s="440"/>
      <c r="DP80" s="441"/>
      <c r="DQ80" s="442"/>
      <c r="DR80" s="441"/>
      <c r="DS80" s="442"/>
      <c r="DT80" s="441"/>
      <c r="DU80" s="442"/>
      <c r="DV80" s="443"/>
      <c r="DW80" s="272"/>
    </row>
    <row r="81" spans="2:127" ht="40.5" customHeight="1">
      <c r="B81" s="411">
        <f>LARGE(B$9:B80,1)+1</f>
        <v>55</v>
      </c>
      <c r="C81" s="412" t="s">
        <v>1233</v>
      </c>
      <c r="D81" s="413"/>
      <c r="E81" s="414" t="s">
        <v>1234</v>
      </c>
      <c r="F81" s="415">
        <v>3.1440000000000001</v>
      </c>
      <c r="G81" s="416" t="s">
        <v>841</v>
      </c>
      <c r="H81" s="417">
        <v>4405</v>
      </c>
      <c r="I81" s="418" t="s">
        <v>386</v>
      </c>
      <c r="J81" s="419" t="s">
        <v>1140</v>
      </c>
      <c r="K81" s="489" t="s">
        <v>1141</v>
      </c>
      <c r="L81" s="444" t="s">
        <v>1038</v>
      </c>
      <c r="M81" s="444" t="s">
        <v>1039</v>
      </c>
      <c r="N81" s="445" t="s">
        <v>1040</v>
      </c>
      <c r="O81" s="446" t="s">
        <v>1041</v>
      </c>
      <c r="P81" s="447" t="s">
        <v>1042</v>
      </c>
      <c r="Q81" s="425">
        <f t="shared" si="8"/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2:127" s="303" customFormat="1" ht="40.5" customHeight="1">
      <c r="B82" s="411">
        <f>LARGE(B$9:B81,1)+1</f>
        <v>56</v>
      </c>
      <c r="C82" s="412" t="s">
        <v>1235</v>
      </c>
      <c r="D82" s="413"/>
      <c r="E82" s="414" t="s">
        <v>1159</v>
      </c>
      <c r="F82" s="415">
        <v>7.2229999999999999</v>
      </c>
      <c r="G82" s="416" t="s">
        <v>841</v>
      </c>
      <c r="H82" s="417">
        <v>94656</v>
      </c>
      <c r="I82" s="418" t="s">
        <v>386</v>
      </c>
      <c r="J82" s="419" t="s">
        <v>1140</v>
      </c>
      <c r="K82" s="492" t="s">
        <v>1141</v>
      </c>
      <c r="L82" s="444"/>
      <c r="M82" s="444"/>
      <c r="N82" s="445"/>
      <c r="O82" s="446" t="s">
        <v>1041</v>
      </c>
      <c r="P82" s="447" t="s">
        <v>1042</v>
      </c>
      <c r="Q82" s="425">
        <f t="shared" si="8"/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272"/>
    </row>
    <row r="83" spans="2:127" s="303" customFormat="1" ht="39.950000000000003" customHeight="1">
      <c r="B83" s="371">
        <v>7</v>
      </c>
      <c r="C83" s="372" t="s">
        <v>984</v>
      </c>
      <c r="D83" s="373"/>
      <c r="E83" s="374"/>
      <c r="F83" s="373"/>
      <c r="G83" s="375"/>
      <c r="H83" s="374"/>
      <c r="I83" s="376"/>
      <c r="J83" s="373"/>
      <c r="K83" s="373"/>
      <c r="L83" s="373"/>
      <c r="M83" s="373"/>
      <c r="N83" s="373"/>
      <c r="O83" s="373"/>
      <c r="P83" s="377" t="s">
        <v>1236</v>
      </c>
      <c r="Q83" s="1350" t="s">
        <v>1323</v>
      </c>
      <c r="R83" s="1352" t="s">
        <v>1324</v>
      </c>
      <c r="S83" s="1336" t="s">
        <v>1325</v>
      </c>
      <c r="T83" s="452"/>
      <c r="U83" s="453"/>
      <c r="V83" s="453"/>
      <c r="W83" s="453"/>
      <c r="X83" s="453"/>
      <c r="Y83" s="453"/>
      <c r="Z83" s="453"/>
      <c r="AA83" s="453"/>
      <c r="AB83" s="453"/>
      <c r="AC83" s="454"/>
      <c r="AD83" s="452"/>
      <c r="AE83" s="453"/>
      <c r="AF83" s="453"/>
      <c r="AG83" s="453"/>
      <c r="AH83" s="453"/>
      <c r="AI83" s="453"/>
      <c r="AJ83" s="453"/>
      <c r="AK83" s="454"/>
      <c r="AL83" s="452"/>
      <c r="AM83" s="453"/>
      <c r="AN83" s="453"/>
      <c r="AO83" s="453"/>
      <c r="AP83" s="453"/>
      <c r="AQ83" s="453"/>
      <c r="AR83" s="453"/>
      <c r="AS83" s="454"/>
      <c r="AT83" s="455"/>
      <c r="AU83" s="456"/>
      <c r="AV83" s="457"/>
      <c r="AW83" s="457"/>
      <c r="AX83" s="457"/>
      <c r="AY83" s="457"/>
      <c r="AZ83" s="457"/>
      <c r="BA83" s="457"/>
      <c r="BB83" s="457"/>
      <c r="BC83" s="457"/>
      <c r="BD83" s="458"/>
      <c r="BE83" s="456"/>
      <c r="BF83" s="457"/>
      <c r="BG83" s="457"/>
      <c r="BH83" s="457"/>
      <c r="BI83" s="457"/>
      <c r="BJ83" s="457"/>
      <c r="BK83" s="457"/>
      <c r="BL83" s="458"/>
      <c r="BM83" s="456"/>
      <c r="BN83" s="457"/>
      <c r="BO83" s="457"/>
      <c r="BP83" s="457"/>
      <c r="BQ83" s="457"/>
      <c r="BR83" s="457"/>
      <c r="BS83" s="457"/>
      <c r="BT83" s="458"/>
      <c r="BU83" s="455"/>
      <c r="BV83" s="459"/>
      <c r="BW83" s="460"/>
      <c r="BX83" s="460"/>
      <c r="BY83" s="460"/>
      <c r="BZ83" s="460"/>
      <c r="CA83" s="460"/>
      <c r="CB83" s="460"/>
      <c r="CC83" s="460"/>
      <c r="CD83" s="460"/>
      <c r="CE83" s="461"/>
      <c r="CF83" s="459"/>
      <c r="CG83" s="460"/>
      <c r="CH83" s="460"/>
      <c r="CI83" s="460"/>
      <c r="CJ83" s="460"/>
      <c r="CK83" s="460"/>
      <c r="CL83" s="460"/>
      <c r="CM83" s="461"/>
      <c r="CN83" s="459"/>
      <c r="CO83" s="460"/>
      <c r="CP83" s="460"/>
      <c r="CQ83" s="460"/>
      <c r="CR83" s="460"/>
      <c r="CS83" s="460"/>
      <c r="CT83" s="460"/>
      <c r="CU83" s="461"/>
      <c r="CV83" s="455"/>
      <c r="CW83" s="462"/>
      <c r="CX83" s="463"/>
      <c r="CY83" s="463"/>
      <c r="CZ83" s="463"/>
      <c r="DA83" s="463"/>
      <c r="DB83" s="463"/>
      <c r="DC83" s="463"/>
      <c r="DD83" s="463"/>
      <c r="DE83" s="463"/>
      <c r="DF83" s="464"/>
      <c r="DG83" s="462"/>
      <c r="DH83" s="463"/>
      <c r="DI83" s="463"/>
      <c r="DJ83" s="463"/>
      <c r="DK83" s="463"/>
      <c r="DL83" s="463"/>
      <c r="DM83" s="463"/>
      <c r="DN83" s="464"/>
      <c r="DO83" s="462"/>
      <c r="DP83" s="463"/>
      <c r="DQ83" s="463"/>
      <c r="DR83" s="463"/>
      <c r="DS83" s="463"/>
      <c r="DT83" s="463"/>
      <c r="DU83" s="463"/>
      <c r="DV83" s="464"/>
      <c r="DW83" s="465"/>
    </row>
    <row r="84" spans="2:127" s="303" customFormat="1" ht="39.950000000000003" customHeight="1">
      <c r="B84" s="392"/>
      <c r="C84" s="393" t="s">
        <v>1048</v>
      </c>
      <c r="D84" s="394">
        <f>COUNTA(C85:C96,C98:C99,C101:C104)</f>
        <v>18</v>
      </c>
      <c r="E84" s="395" t="s">
        <v>1049</v>
      </c>
      <c r="F84" s="394">
        <f>COUNTIF(L85:P104,E84)</f>
        <v>4</v>
      </c>
      <c r="G84" s="396" t="s">
        <v>1038</v>
      </c>
      <c r="H84" s="394">
        <f>COUNTIF(L85:P104,G84)</f>
        <v>7</v>
      </c>
      <c r="I84" s="396" t="s">
        <v>1039</v>
      </c>
      <c r="J84" s="394">
        <f>COUNTIF(L85:P104,I84)</f>
        <v>8</v>
      </c>
      <c r="K84" s="396" t="s">
        <v>1040</v>
      </c>
      <c r="L84" s="394">
        <f>COUNTIF(L85:P104,K84)</f>
        <v>14</v>
      </c>
      <c r="M84" s="396" t="s">
        <v>1041</v>
      </c>
      <c r="N84" s="394">
        <f>COUNTIF(L85:P104,M84)</f>
        <v>14</v>
      </c>
      <c r="O84" s="396" t="s">
        <v>1042</v>
      </c>
      <c r="P84" s="397">
        <f>COUNTIF(L85:P104,O84)</f>
        <v>14</v>
      </c>
      <c r="Q84" s="1351"/>
      <c r="R84" s="1353"/>
      <c r="S84" s="1337"/>
      <c r="T84" s="466"/>
      <c r="U84" s="467"/>
      <c r="V84" s="467"/>
      <c r="W84" s="467"/>
      <c r="X84" s="467"/>
      <c r="Y84" s="467"/>
      <c r="Z84" s="467"/>
      <c r="AA84" s="467"/>
      <c r="AB84" s="467"/>
      <c r="AC84" s="468"/>
      <c r="AD84" s="466"/>
      <c r="AE84" s="467"/>
      <c r="AF84" s="467"/>
      <c r="AG84" s="467"/>
      <c r="AH84" s="467"/>
      <c r="AI84" s="467"/>
      <c r="AJ84" s="467"/>
      <c r="AK84" s="468"/>
      <c r="AL84" s="466"/>
      <c r="AM84" s="467"/>
      <c r="AN84" s="467"/>
      <c r="AO84" s="467"/>
      <c r="AP84" s="467"/>
      <c r="AQ84" s="467"/>
      <c r="AR84" s="467"/>
      <c r="AS84" s="468"/>
      <c r="AT84" s="469"/>
      <c r="AU84" s="470"/>
      <c r="AV84" s="471"/>
      <c r="AW84" s="471"/>
      <c r="AX84" s="471"/>
      <c r="AY84" s="471"/>
      <c r="AZ84" s="471"/>
      <c r="BA84" s="471"/>
      <c r="BB84" s="471"/>
      <c r="BC84" s="471"/>
      <c r="BD84" s="472"/>
      <c r="BE84" s="470"/>
      <c r="BF84" s="471"/>
      <c r="BG84" s="471"/>
      <c r="BH84" s="471"/>
      <c r="BI84" s="471"/>
      <c r="BJ84" s="471"/>
      <c r="BK84" s="471"/>
      <c r="BL84" s="472"/>
      <c r="BM84" s="470"/>
      <c r="BN84" s="471"/>
      <c r="BO84" s="471"/>
      <c r="BP84" s="471"/>
      <c r="BQ84" s="471"/>
      <c r="BR84" s="471"/>
      <c r="BS84" s="471"/>
      <c r="BT84" s="472"/>
      <c r="BU84" s="469"/>
      <c r="BV84" s="473"/>
      <c r="BW84" s="474"/>
      <c r="BX84" s="474"/>
      <c r="BY84" s="474"/>
      <c r="BZ84" s="474"/>
      <c r="CA84" s="474"/>
      <c r="CB84" s="474"/>
      <c r="CC84" s="474"/>
      <c r="CD84" s="474"/>
      <c r="CE84" s="475"/>
      <c r="CF84" s="473"/>
      <c r="CG84" s="474"/>
      <c r="CH84" s="474"/>
      <c r="CI84" s="474"/>
      <c r="CJ84" s="474"/>
      <c r="CK84" s="474"/>
      <c r="CL84" s="474"/>
      <c r="CM84" s="475"/>
      <c r="CN84" s="473"/>
      <c r="CO84" s="474"/>
      <c r="CP84" s="474"/>
      <c r="CQ84" s="474"/>
      <c r="CR84" s="474"/>
      <c r="CS84" s="474"/>
      <c r="CT84" s="474"/>
      <c r="CU84" s="475"/>
      <c r="CV84" s="469"/>
      <c r="CW84" s="476"/>
      <c r="CX84" s="477"/>
      <c r="CY84" s="477"/>
      <c r="CZ84" s="477"/>
      <c r="DA84" s="477"/>
      <c r="DB84" s="477"/>
      <c r="DC84" s="477"/>
      <c r="DD84" s="477"/>
      <c r="DE84" s="477"/>
      <c r="DF84" s="478"/>
      <c r="DG84" s="476"/>
      <c r="DH84" s="477"/>
      <c r="DI84" s="477"/>
      <c r="DJ84" s="477"/>
      <c r="DK84" s="477"/>
      <c r="DL84" s="477"/>
      <c r="DM84" s="477"/>
      <c r="DN84" s="478"/>
      <c r="DO84" s="476"/>
      <c r="DP84" s="477"/>
      <c r="DQ84" s="477"/>
      <c r="DR84" s="477"/>
      <c r="DS84" s="477"/>
      <c r="DT84" s="477"/>
      <c r="DU84" s="477"/>
      <c r="DV84" s="478"/>
      <c r="DW84" s="479"/>
    </row>
    <row r="85" spans="2:127" ht="40.5" customHeight="1">
      <c r="B85" s="411">
        <f>LARGE(B$9:B84,1)+1</f>
        <v>57</v>
      </c>
      <c r="C85" s="412" t="s">
        <v>1237</v>
      </c>
      <c r="D85" s="413" t="s">
        <v>1238</v>
      </c>
      <c r="E85" s="414" t="s">
        <v>1052</v>
      </c>
      <c r="F85" s="415">
        <v>4.37</v>
      </c>
      <c r="G85" s="416" t="s">
        <v>841</v>
      </c>
      <c r="H85" s="417">
        <v>110437</v>
      </c>
      <c r="I85" s="418" t="s">
        <v>386</v>
      </c>
      <c r="J85" s="419" t="s">
        <v>1239</v>
      </c>
      <c r="K85" s="492" t="s">
        <v>1141</v>
      </c>
      <c r="L85" s="444"/>
      <c r="M85" s="444" t="s">
        <v>1039</v>
      </c>
      <c r="N85" s="445" t="s">
        <v>1040</v>
      </c>
      <c r="O85" s="446" t="s">
        <v>1041</v>
      </c>
      <c r="P85" s="447" t="s">
        <v>1042</v>
      </c>
      <c r="Q85" s="425">
        <f t="shared" si="8"/>
        <v>0</v>
      </c>
      <c r="R85" s="426"/>
      <c r="S85" s="448"/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2:127" ht="40.5" customHeight="1">
      <c r="B86" s="411">
        <f>LARGE(B$9:B85,1)+1</f>
        <v>58</v>
      </c>
      <c r="C86" s="412" t="s">
        <v>1240</v>
      </c>
      <c r="D86" s="413" t="s">
        <v>1241</v>
      </c>
      <c r="E86" s="414" t="s">
        <v>1234</v>
      </c>
      <c r="F86" s="415">
        <v>4.8899999999999997</v>
      </c>
      <c r="G86" s="416" t="s">
        <v>841</v>
      </c>
      <c r="H86" s="417">
        <v>5443</v>
      </c>
      <c r="I86" s="418" t="s">
        <v>386</v>
      </c>
      <c r="J86" s="419" t="s">
        <v>1054</v>
      </c>
      <c r="K86" s="489" t="s">
        <v>1141</v>
      </c>
      <c r="L86" s="449" t="s">
        <v>1068</v>
      </c>
      <c r="M86" s="449"/>
      <c r="N86" s="450"/>
      <c r="O86" s="449"/>
      <c r="P86" s="451"/>
      <c r="Q86" s="425">
        <f t="shared" si="8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2:127" ht="40.5" customHeight="1">
      <c r="B87" s="411">
        <f>LARGE(B$9:B86,1)+1</f>
        <v>59</v>
      </c>
      <c r="C87" s="412" t="s">
        <v>1242</v>
      </c>
      <c r="D87" s="413" t="s">
        <v>1243</v>
      </c>
      <c r="E87" s="414" t="s">
        <v>1052</v>
      </c>
      <c r="F87" s="415">
        <v>3.15</v>
      </c>
      <c r="G87" s="416" t="s">
        <v>841</v>
      </c>
      <c r="H87" s="417">
        <v>67775</v>
      </c>
      <c r="I87" s="418" t="s">
        <v>386</v>
      </c>
      <c r="J87" s="419" t="s">
        <v>1054</v>
      </c>
      <c r="K87" s="489" t="s">
        <v>1141</v>
      </c>
      <c r="L87" s="444" t="s">
        <v>1038</v>
      </c>
      <c r="M87" s="444" t="s">
        <v>1039</v>
      </c>
      <c r="N87" s="445" t="s">
        <v>1040</v>
      </c>
      <c r="O87" s="446" t="s">
        <v>1041</v>
      </c>
      <c r="P87" s="447" t="s">
        <v>1042</v>
      </c>
      <c r="Q87" s="425">
        <f t="shared" si="8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2:127" ht="55.5" customHeight="1">
      <c r="B88" s="411">
        <f>LARGE(B$9:B87,1)+1</f>
        <v>60</v>
      </c>
      <c r="C88" s="412" t="s">
        <v>1244</v>
      </c>
      <c r="D88" s="413" t="s">
        <v>1245</v>
      </c>
      <c r="E88" s="414" t="s">
        <v>1052</v>
      </c>
      <c r="F88" s="415">
        <v>3.6</v>
      </c>
      <c r="G88" s="416" t="s">
        <v>841</v>
      </c>
      <c r="H88" s="417">
        <v>52893</v>
      </c>
      <c r="I88" s="418" t="s">
        <v>386</v>
      </c>
      <c r="J88" s="419" t="s">
        <v>1054</v>
      </c>
      <c r="K88" s="489" t="s">
        <v>1141</v>
      </c>
      <c r="L88" s="444" t="s">
        <v>1038</v>
      </c>
      <c r="M88" s="444" t="s">
        <v>1039</v>
      </c>
      <c r="N88" s="445" t="s">
        <v>1040</v>
      </c>
      <c r="O88" s="446" t="s">
        <v>1041</v>
      </c>
      <c r="P88" s="447" t="s">
        <v>1042</v>
      </c>
      <c r="Q88" s="425">
        <f t="shared" si="8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2:127" ht="40.5" customHeight="1">
      <c r="B89" s="411">
        <f>LARGE(B$9:B88,1)+1</f>
        <v>61</v>
      </c>
      <c r="C89" s="412" t="s">
        <v>1246</v>
      </c>
      <c r="D89" s="413" t="s">
        <v>1247</v>
      </c>
      <c r="E89" s="414" t="s">
        <v>1052</v>
      </c>
      <c r="F89" s="415">
        <v>4.0999999999999996</v>
      </c>
      <c r="G89" s="416" t="s">
        <v>841</v>
      </c>
      <c r="H89" s="417">
        <v>36669</v>
      </c>
      <c r="I89" s="418" t="s">
        <v>386</v>
      </c>
      <c r="J89" s="419" t="s">
        <v>1054</v>
      </c>
      <c r="K89" s="489" t="s">
        <v>1141</v>
      </c>
      <c r="L89" s="444" t="s">
        <v>1038</v>
      </c>
      <c r="M89" s="444" t="s">
        <v>1039</v>
      </c>
      <c r="N89" s="445" t="s">
        <v>1040</v>
      </c>
      <c r="O89" s="446" t="s">
        <v>1041</v>
      </c>
      <c r="P89" s="447" t="s">
        <v>1042</v>
      </c>
      <c r="Q89" s="425">
        <f t="shared" si="8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2:127" ht="57" customHeight="1">
      <c r="B90" s="411">
        <f>LARGE(B$9:B89,1)+1</f>
        <v>62</v>
      </c>
      <c r="C90" s="412" t="s">
        <v>1248</v>
      </c>
      <c r="D90" s="413" t="s">
        <v>1249</v>
      </c>
      <c r="E90" s="414" t="s">
        <v>1052</v>
      </c>
      <c r="F90" s="415">
        <v>7.06</v>
      </c>
      <c r="G90" s="416" t="s">
        <v>841</v>
      </c>
      <c r="H90" s="417"/>
      <c r="I90" s="418" t="s">
        <v>386</v>
      </c>
      <c r="J90" s="419" t="s">
        <v>1054</v>
      </c>
      <c r="K90" s="489" t="s">
        <v>1141</v>
      </c>
      <c r="L90" s="444"/>
      <c r="M90" s="444"/>
      <c r="N90" s="445" t="s">
        <v>1040</v>
      </c>
      <c r="O90" s="446" t="s">
        <v>1041</v>
      </c>
      <c r="P90" s="447" t="s">
        <v>1042</v>
      </c>
      <c r="Q90" s="425">
        <f t="shared" si="8"/>
        <v>0</v>
      </c>
      <c r="R90" s="426"/>
      <c r="S90" s="448"/>
      <c r="T90" s="428"/>
      <c r="U90" s="429"/>
      <c r="V90" s="430"/>
      <c r="W90" s="429"/>
      <c r="X90" s="430"/>
      <c r="Y90" s="429"/>
      <c r="Z90" s="430"/>
      <c r="AA90" s="429"/>
      <c r="AB90" s="430"/>
      <c r="AC90" s="431"/>
      <c r="AD90" s="428"/>
      <c r="AE90" s="429"/>
      <c r="AF90" s="430"/>
      <c r="AG90" s="429"/>
      <c r="AH90" s="430"/>
      <c r="AI90" s="429"/>
      <c r="AJ90" s="430"/>
      <c r="AK90" s="431"/>
      <c r="AL90" s="428"/>
      <c r="AM90" s="429"/>
      <c r="AN90" s="430"/>
      <c r="AO90" s="429"/>
      <c r="AP90" s="430"/>
      <c r="AQ90" s="429"/>
      <c r="AR90" s="430"/>
      <c r="AS90" s="431"/>
      <c r="AT90" s="272"/>
      <c r="AU90" s="432"/>
      <c r="AV90" s="433"/>
      <c r="AW90" s="434"/>
      <c r="AX90" s="433"/>
      <c r="AY90" s="434"/>
      <c r="AZ90" s="433"/>
      <c r="BA90" s="434"/>
      <c r="BB90" s="433"/>
      <c r="BC90" s="434"/>
      <c r="BD90" s="435"/>
      <c r="BE90" s="432"/>
      <c r="BF90" s="433"/>
      <c r="BG90" s="434"/>
      <c r="BH90" s="433"/>
      <c r="BI90" s="434"/>
      <c r="BJ90" s="433"/>
      <c r="BK90" s="434"/>
      <c r="BL90" s="435"/>
      <c r="BM90" s="432"/>
      <c r="BN90" s="433"/>
      <c r="BO90" s="434"/>
      <c r="BP90" s="433"/>
      <c r="BQ90" s="434"/>
      <c r="BR90" s="433"/>
      <c r="BS90" s="434"/>
      <c r="BT90" s="435"/>
      <c r="BU90" s="272"/>
      <c r="BV90" s="436"/>
      <c r="BW90" s="437"/>
      <c r="BX90" s="438"/>
      <c r="BY90" s="437"/>
      <c r="BZ90" s="438"/>
      <c r="CA90" s="437"/>
      <c r="CB90" s="438"/>
      <c r="CC90" s="437"/>
      <c r="CD90" s="438"/>
      <c r="CE90" s="439"/>
      <c r="CF90" s="436"/>
      <c r="CG90" s="437"/>
      <c r="CH90" s="438"/>
      <c r="CI90" s="437"/>
      <c r="CJ90" s="438"/>
      <c r="CK90" s="437"/>
      <c r="CL90" s="438"/>
      <c r="CM90" s="439"/>
      <c r="CN90" s="436"/>
      <c r="CO90" s="437"/>
      <c r="CP90" s="438"/>
      <c r="CQ90" s="437"/>
      <c r="CR90" s="438"/>
      <c r="CS90" s="437"/>
      <c r="CT90" s="438"/>
      <c r="CU90" s="439"/>
      <c r="CV90" s="272"/>
      <c r="CW90" s="440"/>
      <c r="CX90" s="441"/>
      <c r="CY90" s="442"/>
      <c r="CZ90" s="441"/>
      <c r="DA90" s="442"/>
      <c r="DB90" s="441"/>
      <c r="DC90" s="442"/>
      <c r="DD90" s="441"/>
      <c r="DE90" s="442"/>
      <c r="DF90" s="443"/>
      <c r="DG90" s="440"/>
      <c r="DH90" s="441"/>
      <c r="DI90" s="442"/>
      <c r="DJ90" s="441"/>
      <c r="DK90" s="442"/>
      <c r="DL90" s="441"/>
      <c r="DM90" s="442"/>
      <c r="DN90" s="443"/>
      <c r="DO90" s="440"/>
      <c r="DP90" s="441"/>
      <c r="DQ90" s="442"/>
      <c r="DR90" s="441"/>
      <c r="DS90" s="442"/>
      <c r="DT90" s="441"/>
      <c r="DU90" s="442"/>
      <c r="DV90" s="443"/>
      <c r="DW90" s="272"/>
    </row>
    <row r="91" spans="2:127" ht="40.5" customHeight="1">
      <c r="B91" s="411">
        <f>LARGE(B$9:B90,1)+1</f>
        <v>63</v>
      </c>
      <c r="C91" s="412" t="s">
        <v>1250</v>
      </c>
      <c r="D91" s="413" t="s">
        <v>1243</v>
      </c>
      <c r="E91" s="414" t="s">
        <v>1052</v>
      </c>
      <c r="F91" s="415">
        <v>3.71</v>
      </c>
      <c r="G91" s="416" t="s">
        <v>841</v>
      </c>
      <c r="H91" s="417">
        <v>23364</v>
      </c>
      <c r="I91" s="418" t="s">
        <v>386</v>
      </c>
      <c r="J91" s="419" t="s">
        <v>1054</v>
      </c>
      <c r="K91" s="489" t="s">
        <v>1141</v>
      </c>
      <c r="L91" s="444" t="s">
        <v>1038</v>
      </c>
      <c r="M91" s="444" t="s">
        <v>1039</v>
      </c>
      <c r="N91" s="445" t="s">
        <v>1040</v>
      </c>
      <c r="O91" s="446" t="s">
        <v>1041</v>
      </c>
      <c r="P91" s="447" t="s">
        <v>1042</v>
      </c>
      <c r="Q91" s="425">
        <f t="shared" si="8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2:127" ht="51" customHeight="1">
      <c r="B92" s="411">
        <f>LARGE(B$9:B91,1)+1</f>
        <v>64</v>
      </c>
      <c r="C92" s="412" t="s">
        <v>1251</v>
      </c>
      <c r="D92" s="413" t="s">
        <v>1252</v>
      </c>
      <c r="E92" s="414" t="s">
        <v>1052</v>
      </c>
      <c r="F92" s="415">
        <v>2.2000000000000002</v>
      </c>
      <c r="G92" s="416" t="s">
        <v>841</v>
      </c>
      <c r="H92" s="417">
        <v>22475</v>
      </c>
      <c r="I92" s="418" t="s">
        <v>386</v>
      </c>
      <c r="J92" s="419" t="s">
        <v>1054</v>
      </c>
      <c r="K92" s="489" t="s">
        <v>1141</v>
      </c>
      <c r="L92" s="444" t="s">
        <v>1038</v>
      </c>
      <c r="M92" s="444" t="s">
        <v>1039</v>
      </c>
      <c r="N92" s="445" t="s">
        <v>1040</v>
      </c>
      <c r="O92" s="446" t="s">
        <v>1041</v>
      </c>
      <c r="P92" s="447" t="s">
        <v>1042</v>
      </c>
      <c r="Q92" s="425">
        <f t="shared" si="8"/>
        <v>0</v>
      </c>
      <c r="R92" s="426"/>
      <c r="S92" s="448"/>
      <c r="T92" s="428"/>
      <c r="U92" s="429"/>
      <c r="V92" s="430"/>
      <c r="W92" s="429"/>
      <c r="X92" s="430"/>
      <c r="Y92" s="429"/>
      <c r="Z92" s="430"/>
      <c r="AA92" s="429"/>
      <c r="AB92" s="430"/>
      <c r="AC92" s="431"/>
      <c r="AD92" s="428"/>
      <c r="AE92" s="429"/>
      <c r="AF92" s="430"/>
      <c r="AG92" s="429"/>
      <c r="AH92" s="430"/>
      <c r="AI92" s="429"/>
      <c r="AJ92" s="430"/>
      <c r="AK92" s="431"/>
      <c r="AL92" s="428"/>
      <c r="AM92" s="429"/>
      <c r="AN92" s="430"/>
      <c r="AO92" s="429"/>
      <c r="AP92" s="430"/>
      <c r="AQ92" s="429"/>
      <c r="AR92" s="430"/>
      <c r="AS92" s="431"/>
      <c r="AT92" s="272"/>
      <c r="AU92" s="432"/>
      <c r="AV92" s="433"/>
      <c r="AW92" s="434"/>
      <c r="AX92" s="433"/>
      <c r="AY92" s="434"/>
      <c r="AZ92" s="433"/>
      <c r="BA92" s="434"/>
      <c r="BB92" s="433"/>
      <c r="BC92" s="434"/>
      <c r="BD92" s="435"/>
      <c r="BE92" s="432"/>
      <c r="BF92" s="433"/>
      <c r="BG92" s="434"/>
      <c r="BH92" s="433"/>
      <c r="BI92" s="434"/>
      <c r="BJ92" s="433"/>
      <c r="BK92" s="434"/>
      <c r="BL92" s="435"/>
      <c r="BM92" s="432"/>
      <c r="BN92" s="433"/>
      <c r="BO92" s="434"/>
      <c r="BP92" s="433"/>
      <c r="BQ92" s="434"/>
      <c r="BR92" s="433"/>
      <c r="BS92" s="434"/>
      <c r="BT92" s="435"/>
      <c r="BU92" s="272"/>
      <c r="BV92" s="436"/>
      <c r="BW92" s="437"/>
      <c r="BX92" s="438"/>
      <c r="BY92" s="437"/>
      <c r="BZ92" s="438"/>
      <c r="CA92" s="437"/>
      <c r="CB92" s="438"/>
      <c r="CC92" s="437"/>
      <c r="CD92" s="438"/>
      <c r="CE92" s="439"/>
      <c r="CF92" s="436"/>
      <c r="CG92" s="437"/>
      <c r="CH92" s="438"/>
      <c r="CI92" s="437"/>
      <c r="CJ92" s="438"/>
      <c r="CK92" s="437"/>
      <c r="CL92" s="438"/>
      <c r="CM92" s="439"/>
      <c r="CN92" s="436"/>
      <c r="CO92" s="437"/>
      <c r="CP92" s="438"/>
      <c r="CQ92" s="437"/>
      <c r="CR92" s="438"/>
      <c r="CS92" s="437"/>
      <c r="CT92" s="438"/>
      <c r="CU92" s="439"/>
      <c r="CV92" s="272"/>
      <c r="CW92" s="440"/>
      <c r="CX92" s="441"/>
      <c r="CY92" s="442"/>
      <c r="CZ92" s="441"/>
      <c r="DA92" s="442"/>
      <c r="DB92" s="441"/>
      <c r="DC92" s="442"/>
      <c r="DD92" s="441"/>
      <c r="DE92" s="442"/>
      <c r="DF92" s="443"/>
      <c r="DG92" s="440"/>
      <c r="DH92" s="441"/>
      <c r="DI92" s="442"/>
      <c r="DJ92" s="441"/>
      <c r="DK92" s="442"/>
      <c r="DL92" s="441"/>
      <c r="DM92" s="442"/>
      <c r="DN92" s="443"/>
      <c r="DO92" s="440"/>
      <c r="DP92" s="441"/>
      <c r="DQ92" s="442"/>
      <c r="DR92" s="441"/>
      <c r="DS92" s="442"/>
      <c r="DT92" s="441"/>
      <c r="DU92" s="442"/>
      <c r="DV92" s="443"/>
      <c r="DW92" s="272"/>
    </row>
    <row r="93" spans="2:127" ht="55.5" customHeight="1">
      <c r="B93" s="411">
        <f>LARGE(B$9:B92,1)+1</f>
        <v>65</v>
      </c>
      <c r="C93" s="412" t="s">
        <v>1253</v>
      </c>
      <c r="D93" s="413" t="s">
        <v>1247</v>
      </c>
      <c r="E93" s="414" t="s">
        <v>1052</v>
      </c>
      <c r="F93" s="415">
        <v>4.8499999999999996</v>
      </c>
      <c r="G93" s="416" t="s">
        <v>841</v>
      </c>
      <c r="H93" s="417">
        <v>1101</v>
      </c>
      <c r="I93" s="418" t="s">
        <v>386</v>
      </c>
      <c r="J93" s="419" t="s">
        <v>1054</v>
      </c>
      <c r="K93" s="489" t="s">
        <v>1141</v>
      </c>
      <c r="L93" s="444" t="s">
        <v>1038</v>
      </c>
      <c r="M93" s="444" t="s">
        <v>1039</v>
      </c>
      <c r="N93" s="445" t="s">
        <v>1040</v>
      </c>
      <c r="O93" s="446" t="s">
        <v>1041</v>
      </c>
      <c r="P93" s="447" t="s">
        <v>1042</v>
      </c>
      <c r="Q93" s="425">
        <f t="shared" si="8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272"/>
    </row>
    <row r="94" spans="2:127" ht="40.5" customHeight="1">
      <c r="B94" s="411">
        <f>LARGE(B$9:B93,1)+1</f>
        <v>66</v>
      </c>
      <c r="C94" s="412" t="s">
        <v>1254</v>
      </c>
      <c r="D94" s="413" t="s">
        <v>1255</v>
      </c>
      <c r="E94" s="414" t="s">
        <v>1052</v>
      </c>
      <c r="F94" s="415">
        <v>4.67</v>
      </c>
      <c r="G94" s="416" t="s">
        <v>841</v>
      </c>
      <c r="H94" s="417">
        <v>54429</v>
      </c>
      <c r="I94" s="418" t="s">
        <v>386</v>
      </c>
      <c r="J94" s="419" t="s">
        <v>1054</v>
      </c>
      <c r="K94" s="489" t="s">
        <v>1141</v>
      </c>
      <c r="L94" s="444"/>
      <c r="M94" s="444"/>
      <c r="N94" s="445" t="s">
        <v>1040</v>
      </c>
      <c r="O94" s="446" t="s">
        <v>1041</v>
      </c>
      <c r="P94" s="447" t="s">
        <v>1042</v>
      </c>
      <c r="Q94" s="425">
        <f t="shared" si="8"/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2:127" ht="40.5" customHeight="1">
      <c r="B95" s="411">
        <f>LARGE(B$9:B94,1)+1</f>
        <v>67</v>
      </c>
      <c r="C95" s="412" t="s">
        <v>1256</v>
      </c>
      <c r="D95" s="413" t="s">
        <v>1252</v>
      </c>
      <c r="E95" s="414" t="s">
        <v>1257</v>
      </c>
      <c r="F95" s="415">
        <v>3.58</v>
      </c>
      <c r="G95" s="416" t="s">
        <v>841</v>
      </c>
      <c r="H95" s="417">
        <v>49553</v>
      </c>
      <c r="I95" s="418" t="s">
        <v>386</v>
      </c>
      <c r="J95" s="419" t="s">
        <v>1054</v>
      </c>
      <c r="K95" s="420" t="s">
        <v>1055</v>
      </c>
      <c r="L95" s="449" t="s">
        <v>1068</v>
      </c>
      <c r="M95" s="449"/>
      <c r="N95" s="450"/>
      <c r="O95" s="449"/>
      <c r="P95" s="451"/>
      <c r="Q95" s="425">
        <f t="shared" si="8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2:127" ht="40.5" customHeight="1">
      <c r="B96" s="411">
        <f>LARGE(B$9:B95,1)+1</f>
        <v>68</v>
      </c>
      <c r="C96" s="412" t="s">
        <v>1258</v>
      </c>
      <c r="D96" s="413"/>
      <c r="E96" s="414" t="s">
        <v>1052</v>
      </c>
      <c r="F96" s="415">
        <v>5.9</v>
      </c>
      <c r="G96" s="416" t="s">
        <v>841</v>
      </c>
      <c r="H96" s="417"/>
      <c r="I96" s="418" t="s">
        <v>386</v>
      </c>
      <c r="J96" s="419" t="s">
        <v>1054</v>
      </c>
      <c r="K96" s="489" t="s">
        <v>1141</v>
      </c>
      <c r="L96" s="449" t="s">
        <v>1068</v>
      </c>
      <c r="M96" s="449"/>
      <c r="N96" s="450"/>
      <c r="O96" s="449"/>
      <c r="P96" s="451"/>
      <c r="Q96" s="425">
        <f t="shared" si="8"/>
        <v>0</v>
      </c>
      <c r="R96" s="426"/>
      <c r="S96" s="448"/>
      <c r="T96" s="428"/>
      <c r="U96" s="429"/>
      <c r="V96" s="430"/>
      <c r="W96" s="429"/>
      <c r="X96" s="430"/>
      <c r="Y96" s="429"/>
      <c r="Z96" s="430"/>
      <c r="AA96" s="429"/>
      <c r="AB96" s="430"/>
      <c r="AC96" s="431"/>
      <c r="AD96" s="428"/>
      <c r="AE96" s="429"/>
      <c r="AF96" s="430"/>
      <c r="AG96" s="429"/>
      <c r="AH96" s="430"/>
      <c r="AI96" s="429"/>
      <c r="AJ96" s="430"/>
      <c r="AK96" s="431"/>
      <c r="AL96" s="428"/>
      <c r="AM96" s="429"/>
      <c r="AN96" s="430"/>
      <c r="AO96" s="429"/>
      <c r="AP96" s="430"/>
      <c r="AQ96" s="429"/>
      <c r="AR96" s="430"/>
      <c r="AS96" s="431"/>
      <c r="AT96" s="272"/>
      <c r="AU96" s="432"/>
      <c r="AV96" s="433"/>
      <c r="AW96" s="434"/>
      <c r="AX96" s="433"/>
      <c r="AY96" s="434"/>
      <c r="AZ96" s="433"/>
      <c r="BA96" s="434"/>
      <c r="BB96" s="433"/>
      <c r="BC96" s="434"/>
      <c r="BD96" s="435"/>
      <c r="BE96" s="432"/>
      <c r="BF96" s="433"/>
      <c r="BG96" s="434"/>
      <c r="BH96" s="433"/>
      <c r="BI96" s="434"/>
      <c r="BJ96" s="433"/>
      <c r="BK96" s="434"/>
      <c r="BL96" s="435"/>
      <c r="BM96" s="432"/>
      <c r="BN96" s="433"/>
      <c r="BO96" s="434"/>
      <c r="BP96" s="433"/>
      <c r="BQ96" s="434"/>
      <c r="BR96" s="433"/>
      <c r="BS96" s="434"/>
      <c r="BT96" s="435"/>
      <c r="BU96" s="272"/>
      <c r="BV96" s="436"/>
      <c r="BW96" s="437"/>
      <c r="BX96" s="438"/>
      <c r="BY96" s="437"/>
      <c r="BZ96" s="438"/>
      <c r="CA96" s="437"/>
      <c r="CB96" s="438"/>
      <c r="CC96" s="437"/>
      <c r="CD96" s="438"/>
      <c r="CE96" s="439"/>
      <c r="CF96" s="436"/>
      <c r="CG96" s="437"/>
      <c r="CH96" s="438"/>
      <c r="CI96" s="437"/>
      <c r="CJ96" s="438"/>
      <c r="CK96" s="437"/>
      <c r="CL96" s="438"/>
      <c r="CM96" s="439"/>
      <c r="CN96" s="436"/>
      <c r="CO96" s="437"/>
      <c r="CP96" s="438"/>
      <c r="CQ96" s="437"/>
      <c r="CR96" s="438"/>
      <c r="CS96" s="437"/>
      <c r="CT96" s="438"/>
      <c r="CU96" s="439"/>
      <c r="CV96" s="272"/>
      <c r="CW96" s="440"/>
      <c r="CX96" s="441"/>
      <c r="CY96" s="442"/>
      <c r="CZ96" s="441"/>
      <c r="DA96" s="442"/>
      <c r="DB96" s="441"/>
      <c r="DC96" s="442"/>
      <c r="DD96" s="441"/>
      <c r="DE96" s="442"/>
      <c r="DF96" s="443"/>
      <c r="DG96" s="440"/>
      <c r="DH96" s="441"/>
      <c r="DI96" s="442"/>
      <c r="DJ96" s="441"/>
      <c r="DK96" s="442"/>
      <c r="DL96" s="441"/>
      <c r="DM96" s="442"/>
      <c r="DN96" s="443"/>
      <c r="DO96" s="440"/>
      <c r="DP96" s="441"/>
      <c r="DQ96" s="442"/>
      <c r="DR96" s="441"/>
      <c r="DS96" s="442"/>
      <c r="DT96" s="441"/>
      <c r="DU96" s="442"/>
      <c r="DV96" s="443"/>
      <c r="DW96" s="272"/>
    </row>
    <row r="97" spans="2:127" ht="40.5" customHeight="1">
      <c r="B97" s="411"/>
      <c r="C97" s="493"/>
      <c r="D97" s="494"/>
      <c r="E97" s="495"/>
      <c r="F97" s="494"/>
      <c r="G97" s="496"/>
      <c r="H97" s="495"/>
      <c r="I97" s="497"/>
      <c r="J97" s="494"/>
      <c r="K97" s="498"/>
      <c r="L97" s="499"/>
      <c r="M97" s="499"/>
      <c r="N97" s="499"/>
      <c r="O97" s="499"/>
      <c r="P97" s="500" t="s">
        <v>1259</v>
      </c>
      <c r="Q97" s="501"/>
      <c r="R97" s="502"/>
      <c r="S97" s="502"/>
      <c r="T97" s="503"/>
      <c r="U97" s="504"/>
      <c r="V97" s="504"/>
      <c r="W97" s="504"/>
      <c r="X97" s="504"/>
      <c r="Y97" s="504"/>
      <c r="Z97" s="504"/>
      <c r="AA97" s="504"/>
      <c r="AB97" s="504"/>
      <c r="AC97" s="505"/>
      <c r="AD97" s="503"/>
      <c r="AE97" s="504"/>
      <c r="AF97" s="504"/>
      <c r="AG97" s="504"/>
      <c r="AH97" s="504"/>
      <c r="AI97" s="504"/>
      <c r="AJ97" s="504"/>
      <c r="AK97" s="505"/>
      <c r="AL97" s="503"/>
      <c r="AM97" s="504"/>
      <c r="AN97" s="504"/>
      <c r="AO97" s="504"/>
      <c r="AP97" s="504"/>
      <c r="AQ97" s="504"/>
      <c r="AR97" s="504"/>
      <c r="AS97" s="505"/>
      <c r="AT97" s="506"/>
      <c r="AU97" s="507"/>
      <c r="AV97" s="508"/>
      <c r="AW97" s="508"/>
      <c r="AX97" s="508"/>
      <c r="AY97" s="508"/>
      <c r="AZ97" s="508"/>
      <c r="BA97" s="508"/>
      <c r="BB97" s="508"/>
      <c r="BC97" s="508"/>
      <c r="BD97" s="509"/>
      <c r="BE97" s="507"/>
      <c r="BF97" s="508"/>
      <c r="BG97" s="508"/>
      <c r="BH97" s="508"/>
      <c r="BI97" s="508"/>
      <c r="BJ97" s="508"/>
      <c r="BK97" s="508"/>
      <c r="BL97" s="509"/>
      <c r="BM97" s="507"/>
      <c r="BN97" s="508"/>
      <c r="BO97" s="508"/>
      <c r="BP97" s="508"/>
      <c r="BQ97" s="508"/>
      <c r="BR97" s="508"/>
      <c r="BS97" s="508"/>
      <c r="BT97" s="509"/>
      <c r="BU97" s="506"/>
      <c r="BV97" s="510"/>
      <c r="BW97" s="511"/>
      <c r="BX97" s="511"/>
      <c r="BY97" s="511"/>
      <c r="BZ97" s="511"/>
      <c r="CA97" s="511"/>
      <c r="CB97" s="511"/>
      <c r="CC97" s="511"/>
      <c r="CD97" s="511"/>
      <c r="CE97" s="512"/>
      <c r="CF97" s="510"/>
      <c r="CG97" s="511"/>
      <c r="CH97" s="511"/>
      <c r="CI97" s="511"/>
      <c r="CJ97" s="511"/>
      <c r="CK97" s="511"/>
      <c r="CL97" s="511"/>
      <c r="CM97" s="512"/>
      <c r="CN97" s="510"/>
      <c r="CO97" s="511"/>
      <c r="CP97" s="511"/>
      <c r="CQ97" s="511"/>
      <c r="CR97" s="511"/>
      <c r="CS97" s="511"/>
      <c r="CT97" s="511"/>
      <c r="CU97" s="512"/>
      <c r="CV97" s="506"/>
      <c r="CW97" s="513"/>
      <c r="CX97" s="514"/>
      <c r="CY97" s="514"/>
      <c r="CZ97" s="514"/>
      <c r="DA97" s="514"/>
      <c r="DB97" s="514"/>
      <c r="DC97" s="514"/>
      <c r="DD97" s="514"/>
      <c r="DE97" s="514"/>
      <c r="DF97" s="515"/>
      <c r="DG97" s="513"/>
      <c r="DH97" s="514"/>
      <c r="DI97" s="514"/>
      <c r="DJ97" s="514"/>
      <c r="DK97" s="514"/>
      <c r="DL97" s="514"/>
      <c r="DM97" s="514"/>
      <c r="DN97" s="515"/>
      <c r="DO97" s="513"/>
      <c r="DP97" s="514"/>
      <c r="DQ97" s="514"/>
      <c r="DR97" s="514"/>
      <c r="DS97" s="514"/>
      <c r="DT97" s="514"/>
      <c r="DU97" s="514"/>
      <c r="DV97" s="515"/>
      <c r="DW97" s="516"/>
    </row>
    <row r="98" spans="2:127" ht="40.5" customHeight="1">
      <c r="B98" s="411">
        <f>LARGE(B$9:B97,1)+1</f>
        <v>69</v>
      </c>
      <c r="C98" s="412" t="s">
        <v>1260</v>
      </c>
      <c r="D98" s="413" t="s">
        <v>1261</v>
      </c>
      <c r="E98" s="414" t="s">
        <v>1052</v>
      </c>
      <c r="F98" s="415">
        <v>4.95</v>
      </c>
      <c r="G98" s="416" t="s">
        <v>841</v>
      </c>
      <c r="H98" s="417">
        <v>2174</v>
      </c>
      <c r="I98" s="418" t="s">
        <v>386</v>
      </c>
      <c r="J98" s="419" t="s">
        <v>1054</v>
      </c>
      <c r="K98" s="489" t="s">
        <v>1141</v>
      </c>
      <c r="L98" s="444"/>
      <c r="M98" s="444"/>
      <c r="N98" s="445" t="s">
        <v>1040</v>
      </c>
      <c r="O98" s="446" t="s">
        <v>1041</v>
      </c>
      <c r="P98" s="447" t="s">
        <v>1042</v>
      </c>
      <c r="Q98" s="425">
        <f t="shared" si="8"/>
        <v>0</v>
      </c>
      <c r="R98" s="426"/>
      <c r="S98" s="448"/>
      <c r="T98" s="428"/>
      <c r="U98" s="429"/>
      <c r="V98" s="430"/>
      <c r="W98" s="429"/>
      <c r="X98" s="430"/>
      <c r="Y98" s="429"/>
      <c r="Z98" s="430"/>
      <c r="AA98" s="429"/>
      <c r="AB98" s="430"/>
      <c r="AC98" s="431"/>
      <c r="AD98" s="428"/>
      <c r="AE98" s="429"/>
      <c r="AF98" s="430"/>
      <c r="AG98" s="429"/>
      <c r="AH98" s="430"/>
      <c r="AI98" s="429"/>
      <c r="AJ98" s="430"/>
      <c r="AK98" s="431"/>
      <c r="AL98" s="428"/>
      <c r="AM98" s="429"/>
      <c r="AN98" s="430"/>
      <c r="AO98" s="429"/>
      <c r="AP98" s="430"/>
      <c r="AQ98" s="429"/>
      <c r="AR98" s="430"/>
      <c r="AS98" s="431"/>
      <c r="AT98" s="272"/>
      <c r="AU98" s="432"/>
      <c r="AV98" s="433"/>
      <c r="AW98" s="434"/>
      <c r="AX98" s="433"/>
      <c r="AY98" s="434"/>
      <c r="AZ98" s="433"/>
      <c r="BA98" s="434"/>
      <c r="BB98" s="433"/>
      <c r="BC98" s="434"/>
      <c r="BD98" s="435"/>
      <c r="BE98" s="432"/>
      <c r="BF98" s="433"/>
      <c r="BG98" s="434"/>
      <c r="BH98" s="433"/>
      <c r="BI98" s="434"/>
      <c r="BJ98" s="433"/>
      <c r="BK98" s="434"/>
      <c r="BL98" s="435"/>
      <c r="BM98" s="432"/>
      <c r="BN98" s="433"/>
      <c r="BO98" s="434"/>
      <c r="BP98" s="433"/>
      <c r="BQ98" s="434"/>
      <c r="BR98" s="433"/>
      <c r="BS98" s="434"/>
      <c r="BT98" s="435"/>
      <c r="BU98" s="272"/>
      <c r="BV98" s="436"/>
      <c r="BW98" s="437"/>
      <c r="BX98" s="438"/>
      <c r="BY98" s="437"/>
      <c r="BZ98" s="438"/>
      <c r="CA98" s="437"/>
      <c r="CB98" s="438"/>
      <c r="CC98" s="437"/>
      <c r="CD98" s="438"/>
      <c r="CE98" s="439"/>
      <c r="CF98" s="436"/>
      <c r="CG98" s="437"/>
      <c r="CH98" s="438"/>
      <c r="CI98" s="437"/>
      <c r="CJ98" s="438"/>
      <c r="CK98" s="437"/>
      <c r="CL98" s="438"/>
      <c r="CM98" s="439"/>
      <c r="CN98" s="436"/>
      <c r="CO98" s="437"/>
      <c r="CP98" s="438"/>
      <c r="CQ98" s="437"/>
      <c r="CR98" s="438"/>
      <c r="CS98" s="437"/>
      <c r="CT98" s="438"/>
      <c r="CU98" s="439"/>
      <c r="CV98" s="272"/>
      <c r="CW98" s="440"/>
      <c r="CX98" s="441"/>
      <c r="CY98" s="442"/>
      <c r="CZ98" s="441"/>
      <c r="DA98" s="442"/>
      <c r="DB98" s="441"/>
      <c r="DC98" s="442"/>
      <c r="DD98" s="441"/>
      <c r="DE98" s="442"/>
      <c r="DF98" s="443"/>
      <c r="DG98" s="440"/>
      <c r="DH98" s="441"/>
      <c r="DI98" s="442"/>
      <c r="DJ98" s="441"/>
      <c r="DK98" s="442"/>
      <c r="DL98" s="441"/>
      <c r="DM98" s="442"/>
      <c r="DN98" s="443"/>
      <c r="DO98" s="440"/>
      <c r="DP98" s="441"/>
      <c r="DQ98" s="442"/>
      <c r="DR98" s="441"/>
      <c r="DS98" s="442"/>
      <c r="DT98" s="441"/>
      <c r="DU98" s="442"/>
      <c r="DV98" s="443"/>
      <c r="DW98" s="272"/>
    </row>
    <row r="99" spans="2:127" ht="40.5" customHeight="1">
      <c r="B99" s="411">
        <f>LARGE(B$9:B98,1)+1</f>
        <v>70</v>
      </c>
      <c r="C99" s="412" t="s">
        <v>1262</v>
      </c>
      <c r="D99" s="413" t="s">
        <v>1245</v>
      </c>
      <c r="E99" s="414" t="s">
        <v>1052</v>
      </c>
      <c r="F99" s="415">
        <v>4.8</v>
      </c>
      <c r="G99" s="416" t="s">
        <v>841</v>
      </c>
      <c r="H99" s="417"/>
      <c r="I99" s="418" t="s">
        <v>386</v>
      </c>
      <c r="J99" s="419" t="s">
        <v>1054</v>
      </c>
      <c r="K99" s="489" t="s">
        <v>1141</v>
      </c>
      <c r="L99" s="444"/>
      <c r="M99" s="444"/>
      <c r="N99" s="445" t="s">
        <v>1040</v>
      </c>
      <c r="O99" s="446" t="s">
        <v>1041</v>
      </c>
      <c r="P99" s="447" t="s">
        <v>1042</v>
      </c>
      <c r="Q99" s="425">
        <f t="shared" si="8"/>
        <v>0</v>
      </c>
      <c r="R99" s="426"/>
      <c r="S99" s="448"/>
      <c r="T99" s="428"/>
      <c r="U99" s="429"/>
      <c r="V99" s="430"/>
      <c r="W99" s="429"/>
      <c r="X99" s="430"/>
      <c r="Y99" s="429"/>
      <c r="Z99" s="430"/>
      <c r="AA99" s="429"/>
      <c r="AB99" s="430"/>
      <c r="AC99" s="431"/>
      <c r="AD99" s="428"/>
      <c r="AE99" s="429"/>
      <c r="AF99" s="430"/>
      <c r="AG99" s="429"/>
      <c r="AH99" s="430"/>
      <c r="AI99" s="429"/>
      <c r="AJ99" s="430"/>
      <c r="AK99" s="431"/>
      <c r="AL99" s="428"/>
      <c r="AM99" s="429"/>
      <c r="AN99" s="430"/>
      <c r="AO99" s="429"/>
      <c r="AP99" s="430"/>
      <c r="AQ99" s="429"/>
      <c r="AR99" s="430"/>
      <c r="AS99" s="431"/>
      <c r="AT99" s="272"/>
      <c r="AU99" s="432"/>
      <c r="AV99" s="433"/>
      <c r="AW99" s="434"/>
      <c r="AX99" s="433"/>
      <c r="AY99" s="434"/>
      <c r="AZ99" s="433"/>
      <c r="BA99" s="434"/>
      <c r="BB99" s="433"/>
      <c r="BC99" s="434"/>
      <c r="BD99" s="435"/>
      <c r="BE99" s="432"/>
      <c r="BF99" s="433"/>
      <c r="BG99" s="434"/>
      <c r="BH99" s="433"/>
      <c r="BI99" s="434"/>
      <c r="BJ99" s="433"/>
      <c r="BK99" s="434"/>
      <c r="BL99" s="435"/>
      <c r="BM99" s="432"/>
      <c r="BN99" s="433"/>
      <c r="BO99" s="434"/>
      <c r="BP99" s="433"/>
      <c r="BQ99" s="434"/>
      <c r="BR99" s="433"/>
      <c r="BS99" s="434"/>
      <c r="BT99" s="435"/>
      <c r="BU99" s="272"/>
      <c r="BV99" s="436"/>
      <c r="BW99" s="437"/>
      <c r="BX99" s="438"/>
      <c r="BY99" s="437"/>
      <c r="BZ99" s="438"/>
      <c r="CA99" s="437"/>
      <c r="CB99" s="438"/>
      <c r="CC99" s="437"/>
      <c r="CD99" s="438"/>
      <c r="CE99" s="439"/>
      <c r="CF99" s="436"/>
      <c r="CG99" s="437"/>
      <c r="CH99" s="438"/>
      <c r="CI99" s="437"/>
      <c r="CJ99" s="438"/>
      <c r="CK99" s="437"/>
      <c r="CL99" s="438"/>
      <c r="CM99" s="439"/>
      <c r="CN99" s="436"/>
      <c r="CO99" s="437"/>
      <c r="CP99" s="438"/>
      <c r="CQ99" s="437"/>
      <c r="CR99" s="438"/>
      <c r="CS99" s="437"/>
      <c r="CT99" s="438"/>
      <c r="CU99" s="439"/>
      <c r="CV99" s="272"/>
      <c r="CW99" s="440"/>
      <c r="CX99" s="441"/>
      <c r="CY99" s="442"/>
      <c r="CZ99" s="441"/>
      <c r="DA99" s="442"/>
      <c r="DB99" s="441"/>
      <c r="DC99" s="442"/>
      <c r="DD99" s="441"/>
      <c r="DE99" s="442"/>
      <c r="DF99" s="443"/>
      <c r="DG99" s="440"/>
      <c r="DH99" s="441"/>
      <c r="DI99" s="442"/>
      <c r="DJ99" s="441"/>
      <c r="DK99" s="442"/>
      <c r="DL99" s="441"/>
      <c r="DM99" s="442"/>
      <c r="DN99" s="443"/>
      <c r="DO99" s="440"/>
      <c r="DP99" s="441"/>
      <c r="DQ99" s="442"/>
      <c r="DR99" s="441"/>
      <c r="DS99" s="442"/>
      <c r="DT99" s="441"/>
      <c r="DU99" s="442"/>
      <c r="DV99" s="443"/>
      <c r="DW99" s="272"/>
    </row>
    <row r="100" spans="2:127" ht="40.5" customHeight="1">
      <c r="B100" s="411"/>
      <c r="C100" s="493"/>
      <c r="D100" s="494"/>
      <c r="E100" s="495"/>
      <c r="F100" s="494"/>
      <c r="G100" s="496"/>
      <c r="H100" s="495"/>
      <c r="I100" s="497"/>
      <c r="J100" s="494"/>
      <c r="K100" s="498"/>
      <c r="L100" s="499"/>
      <c r="M100" s="499"/>
      <c r="N100" s="499"/>
      <c r="O100" s="499"/>
      <c r="P100" s="500" t="s">
        <v>1263</v>
      </c>
      <c r="Q100" s="501"/>
      <c r="R100" s="502"/>
      <c r="S100" s="502"/>
      <c r="T100" s="503"/>
      <c r="U100" s="504"/>
      <c r="V100" s="504"/>
      <c r="W100" s="504"/>
      <c r="X100" s="504"/>
      <c r="Y100" s="504"/>
      <c r="Z100" s="504"/>
      <c r="AA100" s="504"/>
      <c r="AB100" s="504"/>
      <c r="AC100" s="505"/>
      <c r="AD100" s="503"/>
      <c r="AE100" s="504"/>
      <c r="AF100" s="504"/>
      <c r="AG100" s="504"/>
      <c r="AH100" s="504"/>
      <c r="AI100" s="504"/>
      <c r="AJ100" s="504"/>
      <c r="AK100" s="505"/>
      <c r="AL100" s="503"/>
      <c r="AM100" s="504"/>
      <c r="AN100" s="504"/>
      <c r="AO100" s="504"/>
      <c r="AP100" s="504"/>
      <c r="AQ100" s="504"/>
      <c r="AR100" s="504"/>
      <c r="AS100" s="505"/>
      <c r="AT100" s="506"/>
      <c r="AU100" s="507"/>
      <c r="AV100" s="508"/>
      <c r="AW100" s="508"/>
      <c r="AX100" s="508"/>
      <c r="AY100" s="508"/>
      <c r="AZ100" s="508"/>
      <c r="BA100" s="508"/>
      <c r="BB100" s="508"/>
      <c r="BC100" s="508"/>
      <c r="BD100" s="509"/>
      <c r="BE100" s="507"/>
      <c r="BF100" s="508"/>
      <c r="BG100" s="508"/>
      <c r="BH100" s="508"/>
      <c r="BI100" s="508"/>
      <c r="BJ100" s="508"/>
      <c r="BK100" s="508"/>
      <c r="BL100" s="509"/>
      <c r="BM100" s="507"/>
      <c r="BN100" s="508"/>
      <c r="BO100" s="508"/>
      <c r="BP100" s="508"/>
      <c r="BQ100" s="508"/>
      <c r="BR100" s="508"/>
      <c r="BS100" s="508"/>
      <c r="BT100" s="509"/>
      <c r="BU100" s="506"/>
      <c r="BV100" s="510"/>
      <c r="BW100" s="511"/>
      <c r="BX100" s="511"/>
      <c r="BY100" s="511"/>
      <c r="BZ100" s="511"/>
      <c r="CA100" s="511"/>
      <c r="CB100" s="511"/>
      <c r="CC100" s="511"/>
      <c r="CD100" s="511"/>
      <c r="CE100" s="512"/>
      <c r="CF100" s="510"/>
      <c r="CG100" s="511"/>
      <c r="CH100" s="511"/>
      <c r="CI100" s="511"/>
      <c r="CJ100" s="511"/>
      <c r="CK100" s="511"/>
      <c r="CL100" s="511"/>
      <c r="CM100" s="512"/>
      <c r="CN100" s="510"/>
      <c r="CO100" s="511"/>
      <c r="CP100" s="511"/>
      <c r="CQ100" s="511"/>
      <c r="CR100" s="511"/>
      <c r="CS100" s="511"/>
      <c r="CT100" s="511"/>
      <c r="CU100" s="512"/>
      <c r="CV100" s="506"/>
      <c r="CW100" s="513"/>
      <c r="CX100" s="514"/>
      <c r="CY100" s="514"/>
      <c r="CZ100" s="514"/>
      <c r="DA100" s="514"/>
      <c r="DB100" s="514"/>
      <c r="DC100" s="514"/>
      <c r="DD100" s="514"/>
      <c r="DE100" s="514"/>
      <c r="DF100" s="515"/>
      <c r="DG100" s="513"/>
      <c r="DH100" s="514"/>
      <c r="DI100" s="514"/>
      <c r="DJ100" s="514"/>
      <c r="DK100" s="514"/>
      <c r="DL100" s="514"/>
      <c r="DM100" s="514"/>
      <c r="DN100" s="515"/>
      <c r="DO100" s="513"/>
      <c r="DP100" s="514"/>
      <c r="DQ100" s="514"/>
      <c r="DR100" s="514"/>
      <c r="DS100" s="514"/>
      <c r="DT100" s="514"/>
      <c r="DU100" s="514"/>
      <c r="DV100" s="515"/>
      <c r="DW100" s="516"/>
    </row>
    <row r="101" spans="2:127" ht="40.5" customHeight="1">
      <c r="B101" s="411">
        <f>LARGE(B$9:B100,1)+1</f>
        <v>71</v>
      </c>
      <c r="C101" s="412" t="s">
        <v>1237</v>
      </c>
      <c r="D101" s="413" t="s">
        <v>1238</v>
      </c>
      <c r="E101" s="414" t="s">
        <v>1052</v>
      </c>
      <c r="F101" s="415">
        <v>4.37</v>
      </c>
      <c r="G101" s="416" t="s">
        <v>841</v>
      </c>
      <c r="H101" s="417">
        <v>110437</v>
      </c>
      <c r="I101" s="418" t="s">
        <v>386</v>
      </c>
      <c r="J101" s="419" t="s">
        <v>1239</v>
      </c>
      <c r="K101" s="489" t="s">
        <v>1141</v>
      </c>
      <c r="L101" s="449" t="s">
        <v>1068</v>
      </c>
      <c r="M101" s="449"/>
      <c r="N101" s="450"/>
      <c r="O101" s="449"/>
      <c r="P101" s="451"/>
      <c r="Q101" s="425">
        <f t="shared" si="8"/>
        <v>0</v>
      </c>
      <c r="R101" s="426"/>
      <c r="S101" s="448"/>
      <c r="T101" s="428"/>
      <c r="U101" s="429"/>
      <c r="V101" s="430"/>
      <c r="W101" s="429"/>
      <c r="X101" s="430"/>
      <c r="Y101" s="429"/>
      <c r="Z101" s="430"/>
      <c r="AA101" s="429"/>
      <c r="AB101" s="430"/>
      <c r="AC101" s="431"/>
      <c r="AD101" s="428"/>
      <c r="AE101" s="429"/>
      <c r="AF101" s="430"/>
      <c r="AG101" s="429"/>
      <c r="AH101" s="430"/>
      <c r="AI101" s="429"/>
      <c r="AJ101" s="430"/>
      <c r="AK101" s="431"/>
      <c r="AL101" s="428"/>
      <c r="AM101" s="429"/>
      <c r="AN101" s="430"/>
      <c r="AO101" s="429"/>
      <c r="AP101" s="430"/>
      <c r="AQ101" s="429"/>
      <c r="AR101" s="430"/>
      <c r="AS101" s="431"/>
      <c r="AT101" s="272"/>
      <c r="AU101" s="432"/>
      <c r="AV101" s="433"/>
      <c r="AW101" s="434"/>
      <c r="AX101" s="433"/>
      <c r="AY101" s="434"/>
      <c r="AZ101" s="433"/>
      <c r="BA101" s="434"/>
      <c r="BB101" s="433"/>
      <c r="BC101" s="434"/>
      <c r="BD101" s="435"/>
      <c r="BE101" s="432"/>
      <c r="BF101" s="433"/>
      <c r="BG101" s="434"/>
      <c r="BH101" s="433"/>
      <c r="BI101" s="434"/>
      <c r="BJ101" s="433"/>
      <c r="BK101" s="434"/>
      <c r="BL101" s="435"/>
      <c r="BM101" s="432"/>
      <c r="BN101" s="433"/>
      <c r="BO101" s="434"/>
      <c r="BP101" s="433"/>
      <c r="BQ101" s="434"/>
      <c r="BR101" s="433"/>
      <c r="BS101" s="434"/>
      <c r="BT101" s="435"/>
      <c r="BU101" s="272"/>
      <c r="BV101" s="436"/>
      <c r="BW101" s="437"/>
      <c r="BX101" s="438"/>
      <c r="BY101" s="437"/>
      <c r="BZ101" s="438"/>
      <c r="CA101" s="437"/>
      <c r="CB101" s="438"/>
      <c r="CC101" s="437"/>
      <c r="CD101" s="438"/>
      <c r="CE101" s="439"/>
      <c r="CF101" s="436"/>
      <c r="CG101" s="437"/>
      <c r="CH101" s="438"/>
      <c r="CI101" s="437"/>
      <c r="CJ101" s="438"/>
      <c r="CK101" s="437"/>
      <c r="CL101" s="438"/>
      <c r="CM101" s="439"/>
      <c r="CN101" s="436"/>
      <c r="CO101" s="437"/>
      <c r="CP101" s="438"/>
      <c r="CQ101" s="437"/>
      <c r="CR101" s="438"/>
      <c r="CS101" s="437"/>
      <c r="CT101" s="438"/>
      <c r="CU101" s="439"/>
      <c r="CV101" s="272"/>
      <c r="CW101" s="440"/>
      <c r="CX101" s="441"/>
      <c r="CY101" s="442"/>
      <c r="CZ101" s="441"/>
      <c r="DA101" s="442"/>
      <c r="DB101" s="441"/>
      <c r="DC101" s="442"/>
      <c r="DD101" s="441"/>
      <c r="DE101" s="442"/>
      <c r="DF101" s="443"/>
      <c r="DG101" s="440"/>
      <c r="DH101" s="441"/>
      <c r="DI101" s="442"/>
      <c r="DJ101" s="441"/>
      <c r="DK101" s="442"/>
      <c r="DL101" s="441"/>
      <c r="DM101" s="442"/>
      <c r="DN101" s="443"/>
      <c r="DO101" s="440"/>
      <c r="DP101" s="441"/>
      <c r="DQ101" s="442"/>
      <c r="DR101" s="441"/>
      <c r="DS101" s="442"/>
      <c r="DT101" s="441"/>
      <c r="DU101" s="442"/>
      <c r="DV101" s="443"/>
      <c r="DW101" s="272"/>
    </row>
    <row r="102" spans="2:127" ht="40.5" customHeight="1">
      <c r="B102" s="411">
        <f>LARGE(B$9:B101,1)+1</f>
        <v>72</v>
      </c>
      <c r="C102" s="412" t="s">
        <v>1240</v>
      </c>
      <c r="D102" s="413" t="s">
        <v>1241</v>
      </c>
      <c r="E102" s="414" t="s">
        <v>1234</v>
      </c>
      <c r="F102" s="415">
        <v>4.8899999999999997</v>
      </c>
      <c r="G102" s="416" t="s">
        <v>841</v>
      </c>
      <c r="H102" s="417">
        <v>5443</v>
      </c>
      <c r="I102" s="418" t="s">
        <v>386</v>
      </c>
      <c r="J102" s="419" t="s">
        <v>1239</v>
      </c>
      <c r="K102" s="489" t="s">
        <v>1141</v>
      </c>
      <c r="L102" s="444"/>
      <c r="M102" s="444"/>
      <c r="N102" s="445" t="s">
        <v>1040</v>
      </c>
      <c r="O102" s="446" t="s">
        <v>1041</v>
      </c>
      <c r="P102" s="447" t="s">
        <v>1042</v>
      </c>
      <c r="Q102" s="425">
        <f t="shared" si="8"/>
        <v>0</v>
      </c>
      <c r="R102" s="426"/>
      <c r="S102" s="448"/>
      <c r="T102" s="428"/>
      <c r="U102" s="429"/>
      <c r="V102" s="430"/>
      <c r="W102" s="429"/>
      <c r="X102" s="430"/>
      <c r="Y102" s="429"/>
      <c r="Z102" s="430"/>
      <c r="AA102" s="429"/>
      <c r="AB102" s="430"/>
      <c r="AC102" s="431"/>
      <c r="AD102" s="428"/>
      <c r="AE102" s="429"/>
      <c r="AF102" s="430"/>
      <c r="AG102" s="429"/>
      <c r="AH102" s="430"/>
      <c r="AI102" s="429"/>
      <c r="AJ102" s="430"/>
      <c r="AK102" s="431"/>
      <c r="AL102" s="428"/>
      <c r="AM102" s="429"/>
      <c r="AN102" s="430"/>
      <c r="AO102" s="429"/>
      <c r="AP102" s="430"/>
      <c r="AQ102" s="429"/>
      <c r="AR102" s="430"/>
      <c r="AS102" s="431"/>
      <c r="AT102" s="272"/>
      <c r="AU102" s="432"/>
      <c r="AV102" s="433"/>
      <c r="AW102" s="434"/>
      <c r="AX102" s="433"/>
      <c r="AY102" s="434"/>
      <c r="AZ102" s="433"/>
      <c r="BA102" s="434"/>
      <c r="BB102" s="433"/>
      <c r="BC102" s="434"/>
      <c r="BD102" s="435"/>
      <c r="BE102" s="432"/>
      <c r="BF102" s="433"/>
      <c r="BG102" s="434"/>
      <c r="BH102" s="433"/>
      <c r="BI102" s="434"/>
      <c r="BJ102" s="433"/>
      <c r="BK102" s="434"/>
      <c r="BL102" s="435"/>
      <c r="BM102" s="432"/>
      <c r="BN102" s="433"/>
      <c r="BO102" s="434"/>
      <c r="BP102" s="433"/>
      <c r="BQ102" s="434"/>
      <c r="BR102" s="433"/>
      <c r="BS102" s="434"/>
      <c r="BT102" s="435"/>
      <c r="BU102" s="272"/>
      <c r="BV102" s="436"/>
      <c r="BW102" s="437"/>
      <c r="BX102" s="438"/>
      <c r="BY102" s="437"/>
      <c r="BZ102" s="438"/>
      <c r="CA102" s="437"/>
      <c r="CB102" s="438"/>
      <c r="CC102" s="437"/>
      <c r="CD102" s="438"/>
      <c r="CE102" s="439"/>
      <c r="CF102" s="436"/>
      <c r="CG102" s="437"/>
      <c r="CH102" s="438"/>
      <c r="CI102" s="437"/>
      <c r="CJ102" s="438"/>
      <c r="CK102" s="437"/>
      <c r="CL102" s="438"/>
      <c r="CM102" s="439"/>
      <c r="CN102" s="436"/>
      <c r="CO102" s="437"/>
      <c r="CP102" s="438"/>
      <c r="CQ102" s="437"/>
      <c r="CR102" s="438"/>
      <c r="CS102" s="437"/>
      <c r="CT102" s="438"/>
      <c r="CU102" s="439"/>
      <c r="CV102" s="272"/>
      <c r="CW102" s="440"/>
      <c r="CX102" s="441"/>
      <c r="CY102" s="442"/>
      <c r="CZ102" s="441"/>
      <c r="DA102" s="442"/>
      <c r="DB102" s="441"/>
      <c r="DC102" s="442"/>
      <c r="DD102" s="441"/>
      <c r="DE102" s="442"/>
      <c r="DF102" s="443"/>
      <c r="DG102" s="440"/>
      <c r="DH102" s="441"/>
      <c r="DI102" s="442"/>
      <c r="DJ102" s="441"/>
      <c r="DK102" s="442"/>
      <c r="DL102" s="441"/>
      <c r="DM102" s="442"/>
      <c r="DN102" s="443"/>
      <c r="DO102" s="440"/>
      <c r="DP102" s="441"/>
      <c r="DQ102" s="442"/>
      <c r="DR102" s="441"/>
      <c r="DS102" s="442"/>
      <c r="DT102" s="441"/>
      <c r="DU102" s="442"/>
      <c r="DV102" s="443"/>
      <c r="DW102" s="272"/>
    </row>
    <row r="103" spans="2:127" ht="49.5" customHeight="1">
      <c r="B103" s="411">
        <f>LARGE(B$9:B102,1)+1</f>
        <v>73</v>
      </c>
      <c r="C103" s="412" t="s">
        <v>1244</v>
      </c>
      <c r="D103" s="413" t="s">
        <v>1245</v>
      </c>
      <c r="E103" s="414" t="s">
        <v>1052</v>
      </c>
      <c r="F103" s="415">
        <v>3.6</v>
      </c>
      <c r="G103" s="416" t="s">
        <v>841</v>
      </c>
      <c r="H103" s="417">
        <v>52893</v>
      </c>
      <c r="I103" s="418" t="s">
        <v>386</v>
      </c>
      <c r="J103" s="419" t="s">
        <v>1239</v>
      </c>
      <c r="K103" s="489" t="s">
        <v>1141</v>
      </c>
      <c r="L103" s="444" t="s">
        <v>1038</v>
      </c>
      <c r="M103" s="444" t="s">
        <v>1039</v>
      </c>
      <c r="N103" s="445" t="s">
        <v>1040</v>
      </c>
      <c r="O103" s="446" t="s">
        <v>1041</v>
      </c>
      <c r="P103" s="447" t="s">
        <v>1042</v>
      </c>
      <c r="Q103" s="425">
        <f t="shared" si="8"/>
        <v>0</v>
      </c>
      <c r="R103" s="426"/>
      <c r="S103" s="448"/>
      <c r="T103" s="428"/>
      <c r="U103" s="429"/>
      <c r="V103" s="430"/>
      <c r="W103" s="429"/>
      <c r="X103" s="430"/>
      <c r="Y103" s="429"/>
      <c r="Z103" s="430"/>
      <c r="AA103" s="429"/>
      <c r="AB103" s="430"/>
      <c r="AC103" s="431"/>
      <c r="AD103" s="428"/>
      <c r="AE103" s="429"/>
      <c r="AF103" s="430"/>
      <c r="AG103" s="429"/>
      <c r="AH103" s="430"/>
      <c r="AI103" s="429"/>
      <c r="AJ103" s="430"/>
      <c r="AK103" s="431"/>
      <c r="AL103" s="428"/>
      <c r="AM103" s="429"/>
      <c r="AN103" s="430"/>
      <c r="AO103" s="429"/>
      <c r="AP103" s="430"/>
      <c r="AQ103" s="429"/>
      <c r="AR103" s="430"/>
      <c r="AS103" s="431"/>
      <c r="AT103" s="272"/>
      <c r="AU103" s="432"/>
      <c r="AV103" s="433"/>
      <c r="AW103" s="434"/>
      <c r="AX103" s="433"/>
      <c r="AY103" s="434"/>
      <c r="AZ103" s="433"/>
      <c r="BA103" s="434"/>
      <c r="BB103" s="433"/>
      <c r="BC103" s="434"/>
      <c r="BD103" s="435"/>
      <c r="BE103" s="432"/>
      <c r="BF103" s="433"/>
      <c r="BG103" s="434"/>
      <c r="BH103" s="433"/>
      <c r="BI103" s="434"/>
      <c r="BJ103" s="433"/>
      <c r="BK103" s="434"/>
      <c r="BL103" s="435"/>
      <c r="BM103" s="432"/>
      <c r="BN103" s="433"/>
      <c r="BO103" s="434"/>
      <c r="BP103" s="433"/>
      <c r="BQ103" s="434"/>
      <c r="BR103" s="433"/>
      <c r="BS103" s="434"/>
      <c r="BT103" s="435"/>
      <c r="BU103" s="272"/>
      <c r="BV103" s="436"/>
      <c r="BW103" s="437"/>
      <c r="BX103" s="438"/>
      <c r="BY103" s="437"/>
      <c r="BZ103" s="438"/>
      <c r="CA103" s="437"/>
      <c r="CB103" s="438"/>
      <c r="CC103" s="437"/>
      <c r="CD103" s="438"/>
      <c r="CE103" s="439"/>
      <c r="CF103" s="436"/>
      <c r="CG103" s="437"/>
      <c r="CH103" s="438"/>
      <c r="CI103" s="437"/>
      <c r="CJ103" s="438"/>
      <c r="CK103" s="437"/>
      <c r="CL103" s="438"/>
      <c r="CM103" s="439"/>
      <c r="CN103" s="436"/>
      <c r="CO103" s="437"/>
      <c r="CP103" s="438"/>
      <c r="CQ103" s="437"/>
      <c r="CR103" s="438"/>
      <c r="CS103" s="437"/>
      <c r="CT103" s="438"/>
      <c r="CU103" s="439"/>
      <c r="CV103" s="272"/>
      <c r="CW103" s="440"/>
      <c r="CX103" s="441"/>
      <c r="CY103" s="442"/>
      <c r="CZ103" s="441"/>
      <c r="DA103" s="442"/>
      <c r="DB103" s="441"/>
      <c r="DC103" s="442"/>
      <c r="DD103" s="441"/>
      <c r="DE103" s="442"/>
      <c r="DF103" s="443"/>
      <c r="DG103" s="440"/>
      <c r="DH103" s="441"/>
      <c r="DI103" s="442"/>
      <c r="DJ103" s="441"/>
      <c r="DK103" s="442"/>
      <c r="DL103" s="441"/>
      <c r="DM103" s="442"/>
      <c r="DN103" s="443"/>
      <c r="DO103" s="440"/>
      <c r="DP103" s="441"/>
      <c r="DQ103" s="442"/>
      <c r="DR103" s="441"/>
      <c r="DS103" s="442"/>
      <c r="DT103" s="441"/>
      <c r="DU103" s="442"/>
      <c r="DV103" s="443"/>
      <c r="DW103" s="272"/>
    </row>
    <row r="104" spans="2:127" s="303" customFormat="1" ht="57" customHeight="1">
      <c r="B104" s="411">
        <f>LARGE(B$9:B103,1)+1</f>
        <v>74</v>
      </c>
      <c r="C104" s="412" t="s">
        <v>1248</v>
      </c>
      <c r="D104" s="413" t="s">
        <v>1249</v>
      </c>
      <c r="E104" s="414" t="s">
        <v>1052</v>
      </c>
      <c r="F104" s="415">
        <v>7.06</v>
      </c>
      <c r="G104" s="416" t="s">
        <v>841</v>
      </c>
      <c r="H104" s="417"/>
      <c r="I104" s="418" t="s">
        <v>386</v>
      </c>
      <c r="J104" s="419" t="s">
        <v>1239</v>
      </c>
      <c r="K104" s="420" t="s">
        <v>1055</v>
      </c>
      <c r="L104" s="444"/>
      <c r="M104" s="444"/>
      <c r="N104" s="445" t="s">
        <v>1040</v>
      </c>
      <c r="O104" s="446" t="s">
        <v>1041</v>
      </c>
      <c r="P104" s="447" t="s">
        <v>1042</v>
      </c>
      <c r="Q104" s="425">
        <f t="shared" si="8"/>
        <v>0</v>
      </c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272"/>
    </row>
    <row r="105" spans="2:127" s="303" customFormat="1" ht="39.75" customHeight="1">
      <c r="B105" s="371">
        <v>8</v>
      </c>
      <c r="C105" s="372" t="s">
        <v>984</v>
      </c>
      <c r="D105" s="373"/>
      <c r="E105" s="374"/>
      <c r="F105" s="373"/>
      <c r="G105" s="375"/>
      <c r="H105" s="374"/>
      <c r="I105" s="376"/>
      <c r="J105" s="373"/>
      <c r="K105" s="373"/>
      <c r="L105" s="373"/>
      <c r="M105" s="373"/>
      <c r="N105" s="373"/>
      <c r="O105" s="373"/>
      <c r="P105" s="377" t="s">
        <v>1264</v>
      </c>
      <c r="Q105" s="1350" t="s">
        <v>1323</v>
      </c>
      <c r="R105" s="1352" t="s">
        <v>1324</v>
      </c>
      <c r="S105" s="1336" t="s">
        <v>1325</v>
      </c>
      <c r="T105" s="452"/>
      <c r="U105" s="453"/>
      <c r="V105" s="453"/>
      <c r="W105" s="453"/>
      <c r="X105" s="453"/>
      <c r="Y105" s="453"/>
      <c r="Z105" s="453"/>
      <c r="AA105" s="453"/>
      <c r="AB105" s="453"/>
      <c r="AC105" s="454"/>
      <c r="AD105" s="452"/>
      <c r="AE105" s="453"/>
      <c r="AF105" s="453"/>
      <c r="AG105" s="453"/>
      <c r="AH105" s="453"/>
      <c r="AI105" s="453"/>
      <c r="AJ105" s="453"/>
      <c r="AK105" s="454"/>
      <c r="AL105" s="452"/>
      <c r="AM105" s="453"/>
      <c r="AN105" s="453"/>
      <c r="AO105" s="453"/>
      <c r="AP105" s="453"/>
      <c r="AQ105" s="453"/>
      <c r="AR105" s="453"/>
      <c r="AS105" s="454"/>
      <c r="AT105" s="455"/>
      <c r="AU105" s="456"/>
      <c r="AV105" s="457"/>
      <c r="AW105" s="457"/>
      <c r="AX105" s="457"/>
      <c r="AY105" s="457"/>
      <c r="AZ105" s="457"/>
      <c r="BA105" s="457"/>
      <c r="BB105" s="457"/>
      <c r="BC105" s="457"/>
      <c r="BD105" s="458"/>
      <c r="BE105" s="456"/>
      <c r="BF105" s="457"/>
      <c r="BG105" s="457"/>
      <c r="BH105" s="457"/>
      <c r="BI105" s="457"/>
      <c r="BJ105" s="457"/>
      <c r="BK105" s="457"/>
      <c r="BL105" s="458"/>
      <c r="BM105" s="456"/>
      <c r="BN105" s="457"/>
      <c r="BO105" s="457"/>
      <c r="BP105" s="457"/>
      <c r="BQ105" s="457"/>
      <c r="BR105" s="457"/>
      <c r="BS105" s="457"/>
      <c r="BT105" s="458"/>
      <c r="BU105" s="455"/>
      <c r="BV105" s="459"/>
      <c r="BW105" s="460"/>
      <c r="BX105" s="460"/>
      <c r="BY105" s="460"/>
      <c r="BZ105" s="460"/>
      <c r="CA105" s="460"/>
      <c r="CB105" s="460"/>
      <c r="CC105" s="460"/>
      <c r="CD105" s="460"/>
      <c r="CE105" s="461"/>
      <c r="CF105" s="459"/>
      <c r="CG105" s="460"/>
      <c r="CH105" s="460"/>
      <c r="CI105" s="460"/>
      <c r="CJ105" s="460"/>
      <c r="CK105" s="460"/>
      <c r="CL105" s="460"/>
      <c r="CM105" s="461"/>
      <c r="CN105" s="459"/>
      <c r="CO105" s="460"/>
      <c r="CP105" s="460"/>
      <c r="CQ105" s="460"/>
      <c r="CR105" s="460"/>
      <c r="CS105" s="460"/>
      <c r="CT105" s="460"/>
      <c r="CU105" s="461"/>
      <c r="CV105" s="455"/>
      <c r="CW105" s="462"/>
      <c r="CX105" s="463"/>
      <c r="CY105" s="463"/>
      <c r="CZ105" s="463"/>
      <c r="DA105" s="463"/>
      <c r="DB105" s="463"/>
      <c r="DC105" s="463"/>
      <c r="DD105" s="463"/>
      <c r="DE105" s="463"/>
      <c r="DF105" s="464"/>
      <c r="DG105" s="462"/>
      <c r="DH105" s="463"/>
      <c r="DI105" s="463"/>
      <c r="DJ105" s="463"/>
      <c r="DK105" s="463"/>
      <c r="DL105" s="463"/>
      <c r="DM105" s="463"/>
      <c r="DN105" s="464"/>
      <c r="DO105" s="462"/>
      <c r="DP105" s="463"/>
      <c r="DQ105" s="463"/>
      <c r="DR105" s="463"/>
      <c r="DS105" s="463"/>
      <c r="DT105" s="463"/>
      <c r="DU105" s="463"/>
      <c r="DV105" s="464"/>
      <c r="DW105" s="465"/>
    </row>
    <row r="106" spans="2:127" s="303" customFormat="1" ht="39.950000000000003" customHeight="1">
      <c r="B106" s="392"/>
      <c r="C106" s="393" t="s">
        <v>1048</v>
      </c>
      <c r="D106" s="394">
        <f>COUNTA(C107:C111)</f>
        <v>5</v>
      </c>
      <c r="E106" s="395" t="s">
        <v>1049</v>
      </c>
      <c r="F106" s="394">
        <f>COUNTIF(L107:P111,E106)</f>
        <v>1</v>
      </c>
      <c r="G106" s="396" t="s">
        <v>1038</v>
      </c>
      <c r="H106" s="394">
        <f>COUNTIF(L107:P111,G106)</f>
        <v>2</v>
      </c>
      <c r="I106" s="396" t="s">
        <v>1039</v>
      </c>
      <c r="J106" s="394">
        <f>COUNTIF(L107:P111,I106)</f>
        <v>2</v>
      </c>
      <c r="K106" s="396" t="s">
        <v>1040</v>
      </c>
      <c r="L106" s="394">
        <f>COUNTIF(L107:P111,K106)</f>
        <v>4</v>
      </c>
      <c r="M106" s="396" t="s">
        <v>1041</v>
      </c>
      <c r="N106" s="394">
        <f>COUNTIF(L107:P111,M106)</f>
        <v>4</v>
      </c>
      <c r="O106" s="396" t="s">
        <v>1042</v>
      </c>
      <c r="P106" s="397">
        <f>COUNTIF(L107:P111,O106)</f>
        <v>4</v>
      </c>
      <c r="Q106" s="1351"/>
      <c r="R106" s="1353"/>
      <c r="S106" s="1337"/>
      <c r="T106" s="466"/>
      <c r="U106" s="467"/>
      <c r="V106" s="467"/>
      <c r="W106" s="467"/>
      <c r="X106" s="467"/>
      <c r="Y106" s="467"/>
      <c r="Z106" s="467"/>
      <c r="AA106" s="467"/>
      <c r="AB106" s="467"/>
      <c r="AC106" s="468"/>
      <c r="AD106" s="466"/>
      <c r="AE106" s="467"/>
      <c r="AF106" s="467"/>
      <c r="AG106" s="467"/>
      <c r="AH106" s="467"/>
      <c r="AI106" s="467"/>
      <c r="AJ106" s="467"/>
      <c r="AK106" s="468"/>
      <c r="AL106" s="466"/>
      <c r="AM106" s="467"/>
      <c r="AN106" s="467"/>
      <c r="AO106" s="467"/>
      <c r="AP106" s="467"/>
      <c r="AQ106" s="467"/>
      <c r="AR106" s="467"/>
      <c r="AS106" s="468"/>
      <c r="AT106" s="469"/>
      <c r="AU106" s="470"/>
      <c r="AV106" s="471"/>
      <c r="AW106" s="471"/>
      <c r="AX106" s="471"/>
      <c r="AY106" s="471"/>
      <c r="AZ106" s="471"/>
      <c r="BA106" s="471"/>
      <c r="BB106" s="471"/>
      <c r="BC106" s="471"/>
      <c r="BD106" s="472"/>
      <c r="BE106" s="470"/>
      <c r="BF106" s="471"/>
      <c r="BG106" s="471"/>
      <c r="BH106" s="471"/>
      <c r="BI106" s="471"/>
      <c r="BJ106" s="471"/>
      <c r="BK106" s="471"/>
      <c r="BL106" s="472"/>
      <c r="BM106" s="470"/>
      <c r="BN106" s="471"/>
      <c r="BO106" s="471"/>
      <c r="BP106" s="471"/>
      <c r="BQ106" s="471"/>
      <c r="BR106" s="471"/>
      <c r="BS106" s="471"/>
      <c r="BT106" s="472"/>
      <c r="BU106" s="469"/>
      <c r="BV106" s="473"/>
      <c r="BW106" s="474"/>
      <c r="BX106" s="474"/>
      <c r="BY106" s="474"/>
      <c r="BZ106" s="474"/>
      <c r="CA106" s="474"/>
      <c r="CB106" s="474"/>
      <c r="CC106" s="474"/>
      <c r="CD106" s="474"/>
      <c r="CE106" s="475"/>
      <c r="CF106" s="473"/>
      <c r="CG106" s="474"/>
      <c r="CH106" s="474"/>
      <c r="CI106" s="474"/>
      <c r="CJ106" s="474"/>
      <c r="CK106" s="474"/>
      <c r="CL106" s="474"/>
      <c r="CM106" s="475"/>
      <c r="CN106" s="473"/>
      <c r="CO106" s="474"/>
      <c r="CP106" s="474"/>
      <c r="CQ106" s="474"/>
      <c r="CR106" s="474"/>
      <c r="CS106" s="474"/>
      <c r="CT106" s="474"/>
      <c r="CU106" s="475"/>
      <c r="CV106" s="469"/>
      <c r="CW106" s="476"/>
      <c r="CX106" s="477"/>
      <c r="CY106" s="477"/>
      <c r="CZ106" s="477"/>
      <c r="DA106" s="477"/>
      <c r="DB106" s="477"/>
      <c r="DC106" s="477"/>
      <c r="DD106" s="477"/>
      <c r="DE106" s="477"/>
      <c r="DF106" s="478"/>
      <c r="DG106" s="476"/>
      <c r="DH106" s="477"/>
      <c r="DI106" s="477"/>
      <c r="DJ106" s="477"/>
      <c r="DK106" s="477"/>
      <c r="DL106" s="477"/>
      <c r="DM106" s="477"/>
      <c r="DN106" s="478"/>
      <c r="DO106" s="476"/>
      <c r="DP106" s="477"/>
      <c r="DQ106" s="477"/>
      <c r="DR106" s="477"/>
      <c r="DS106" s="477"/>
      <c r="DT106" s="477"/>
      <c r="DU106" s="477"/>
      <c r="DV106" s="478"/>
      <c r="DW106" s="479"/>
    </row>
    <row r="107" spans="2:127" ht="40.5" customHeight="1">
      <c r="B107" s="411">
        <f>LARGE(B$9:B106,1)+1</f>
        <v>75</v>
      </c>
      <c r="C107" s="412" t="s">
        <v>1265</v>
      </c>
      <c r="D107" s="413">
        <v>1</v>
      </c>
      <c r="E107" s="414" t="s">
        <v>1257</v>
      </c>
      <c r="F107" s="415">
        <v>4.6500000000000004</v>
      </c>
      <c r="G107" s="416" t="s">
        <v>841</v>
      </c>
      <c r="H107" s="417">
        <v>63201</v>
      </c>
      <c r="I107" s="418" t="s">
        <v>386</v>
      </c>
      <c r="J107" s="419" t="s">
        <v>1054</v>
      </c>
      <c r="K107" s="492" t="s">
        <v>1141</v>
      </c>
      <c r="L107" s="444"/>
      <c r="M107" s="444"/>
      <c r="N107" s="445" t="s">
        <v>1040</v>
      </c>
      <c r="O107" s="446" t="s">
        <v>1041</v>
      </c>
      <c r="P107" s="447" t="s">
        <v>1042</v>
      </c>
      <c r="Q107" s="425">
        <f t="shared" si="8"/>
        <v>0</v>
      </c>
      <c r="R107" s="426"/>
      <c r="S107" s="448"/>
      <c r="T107" s="428"/>
      <c r="U107" s="429"/>
      <c r="V107" s="430"/>
      <c r="W107" s="429"/>
      <c r="X107" s="430"/>
      <c r="Y107" s="429"/>
      <c r="Z107" s="430"/>
      <c r="AA107" s="429"/>
      <c r="AB107" s="430"/>
      <c r="AC107" s="431"/>
      <c r="AD107" s="428"/>
      <c r="AE107" s="429"/>
      <c r="AF107" s="430"/>
      <c r="AG107" s="429"/>
      <c r="AH107" s="430"/>
      <c r="AI107" s="429"/>
      <c r="AJ107" s="430"/>
      <c r="AK107" s="431"/>
      <c r="AL107" s="428"/>
      <c r="AM107" s="429"/>
      <c r="AN107" s="430"/>
      <c r="AO107" s="429"/>
      <c r="AP107" s="430"/>
      <c r="AQ107" s="429"/>
      <c r="AR107" s="430"/>
      <c r="AS107" s="431"/>
      <c r="AT107" s="272"/>
      <c r="AU107" s="432"/>
      <c r="AV107" s="433"/>
      <c r="AW107" s="434"/>
      <c r="AX107" s="433"/>
      <c r="AY107" s="434"/>
      <c r="AZ107" s="433"/>
      <c r="BA107" s="434"/>
      <c r="BB107" s="433"/>
      <c r="BC107" s="434"/>
      <c r="BD107" s="435"/>
      <c r="BE107" s="432"/>
      <c r="BF107" s="433"/>
      <c r="BG107" s="434"/>
      <c r="BH107" s="433"/>
      <c r="BI107" s="434"/>
      <c r="BJ107" s="433"/>
      <c r="BK107" s="434"/>
      <c r="BL107" s="435"/>
      <c r="BM107" s="432"/>
      <c r="BN107" s="433"/>
      <c r="BO107" s="434"/>
      <c r="BP107" s="433"/>
      <c r="BQ107" s="434"/>
      <c r="BR107" s="433"/>
      <c r="BS107" s="434"/>
      <c r="BT107" s="435"/>
      <c r="BU107" s="272"/>
      <c r="BV107" s="436"/>
      <c r="BW107" s="437"/>
      <c r="BX107" s="438"/>
      <c r="BY107" s="437"/>
      <c r="BZ107" s="438"/>
      <c r="CA107" s="437"/>
      <c r="CB107" s="438"/>
      <c r="CC107" s="437"/>
      <c r="CD107" s="438"/>
      <c r="CE107" s="439"/>
      <c r="CF107" s="436"/>
      <c r="CG107" s="437"/>
      <c r="CH107" s="438"/>
      <c r="CI107" s="437"/>
      <c r="CJ107" s="438"/>
      <c r="CK107" s="437"/>
      <c r="CL107" s="438"/>
      <c r="CM107" s="439"/>
      <c r="CN107" s="436"/>
      <c r="CO107" s="437"/>
      <c r="CP107" s="438"/>
      <c r="CQ107" s="437"/>
      <c r="CR107" s="438"/>
      <c r="CS107" s="437"/>
      <c r="CT107" s="438"/>
      <c r="CU107" s="439"/>
      <c r="CV107" s="272"/>
      <c r="CW107" s="440"/>
      <c r="CX107" s="441"/>
      <c r="CY107" s="442"/>
      <c r="CZ107" s="441"/>
      <c r="DA107" s="442"/>
      <c r="DB107" s="441"/>
      <c r="DC107" s="442"/>
      <c r="DD107" s="441"/>
      <c r="DE107" s="442"/>
      <c r="DF107" s="443"/>
      <c r="DG107" s="440"/>
      <c r="DH107" s="441"/>
      <c r="DI107" s="442"/>
      <c r="DJ107" s="441"/>
      <c r="DK107" s="442"/>
      <c r="DL107" s="441"/>
      <c r="DM107" s="442"/>
      <c r="DN107" s="443"/>
      <c r="DO107" s="440"/>
      <c r="DP107" s="441"/>
      <c r="DQ107" s="442"/>
      <c r="DR107" s="441"/>
      <c r="DS107" s="442"/>
      <c r="DT107" s="441"/>
      <c r="DU107" s="442"/>
      <c r="DV107" s="443"/>
      <c r="DW107" s="272"/>
    </row>
    <row r="108" spans="2:127" ht="40.5" customHeight="1">
      <c r="B108" s="411">
        <f>LARGE(B$9:B107,1)+1</f>
        <v>76</v>
      </c>
      <c r="C108" s="412" t="s">
        <v>1267</v>
      </c>
      <c r="D108" s="413">
        <v>1</v>
      </c>
      <c r="E108" s="414" t="s">
        <v>1257</v>
      </c>
      <c r="F108" s="415">
        <v>5.0999999999999996</v>
      </c>
      <c r="G108" s="416" t="s">
        <v>841</v>
      </c>
      <c r="H108" s="417">
        <v>55590</v>
      </c>
      <c r="I108" s="418" t="s">
        <v>386</v>
      </c>
      <c r="J108" s="419" t="s">
        <v>1054</v>
      </c>
      <c r="K108" s="489" t="s">
        <v>1141</v>
      </c>
      <c r="L108" s="444"/>
      <c r="M108" s="444"/>
      <c r="N108" s="445" t="s">
        <v>1040</v>
      </c>
      <c r="O108" s="446" t="s">
        <v>1041</v>
      </c>
      <c r="P108" s="447" t="s">
        <v>1042</v>
      </c>
      <c r="Q108" s="425">
        <f t="shared" si="8"/>
        <v>0</v>
      </c>
      <c r="R108" s="426"/>
      <c r="S108" s="448"/>
      <c r="T108" s="428"/>
      <c r="U108" s="429"/>
      <c r="V108" s="430"/>
      <c r="W108" s="429"/>
      <c r="X108" s="430"/>
      <c r="Y108" s="429"/>
      <c r="Z108" s="430"/>
      <c r="AA108" s="429"/>
      <c r="AB108" s="430"/>
      <c r="AC108" s="431"/>
      <c r="AD108" s="428"/>
      <c r="AE108" s="429"/>
      <c r="AF108" s="430"/>
      <c r="AG108" s="429"/>
      <c r="AH108" s="430"/>
      <c r="AI108" s="429"/>
      <c r="AJ108" s="430"/>
      <c r="AK108" s="431"/>
      <c r="AL108" s="428"/>
      <c r="AM108" s="429"/>
      <c r="AN108" s="430"/>
      <c r="AO108" s="429"/>
      <c r="AP108" s="430"/>
      <c r="AQ108" s="429"/>
      <c r="AR108" s="430"/>
      <c r="AS108" s="431"/>
      <c r="AT108" s="272"/>
      <c r="AU108" s="432"/>
      <c r="AV108" s="433"/>
      <c r="AW108" s="434"/>
      <c r="AX108" s="433"/>
      <c r="AY108" s="434"/>
      <c r="AZ108" s="433"/>
      <c r="BA108" s="434"/>
      <c r="BB108" s="433"/>
      <c r="BC108" s="434"/>
      <c r="BD108" s="435"/>
      <c r="BE108" s="432"/>
      <c r="BF108" s="433"/>
      <c r="BG108" s="434"/>
      <c r="BH108" s="433"/>
      <c r="BI108" s="434"/>
      <c r="BJ108" s="433"/>
      <c r="BK108" s="434"/>
      <c r="BL108" s="435"/>
      <c r="BM108" s="432"/>
      <c r="BN108" s="433"/>
      <c r="BO108" s="434"/>
      <c r="BP108" s="433"/>
      <c r="BQ108" s="434"/>
      <c r="BR108" s="433"/>
      <c r="BS108" s="434"/>
      <c r="BT108" s="435"/>
      <c r="BU108" s="272"/>
      <c r="BV108" s="436"/>
      <c r="BW108" s="437"/>
      <c r="BX108" s="438"/>
      <c r="BY108" s="437"/>
      <c r="BZ108" s="438"/>
      <c r="CA108" s="437"/>
      <c r="CB108" s="438"/>
      <c r="CC108" s="437"/>
      <c r="CD108" s="438"/>
      <c r="CE108" s="439"/>
      <c r="CF108" s="436"/>
      <c r="CG108" s="437"/>
      <c r="CH108" s="438"/>
      <c r="CI108" s="437"/>
      <c r="CJ108" s="438"/>
      <c r="CK108" s="437"/>
      <c r="CL108" s="438"/>
      <c r="CM108" s="439"/>
      <c r="CN108" s="436"/>
      <c r="CO108" s="437"/>
      <c r="CP108" s="438"/>
      <c r="CQ108" s="437"/>
      <c r="CR108" s="438"/>
      <c r="CS108" s="437"/>
      <c r="CT108" s="438"/>
      <c r="CU108" s="439"/>
      <c r="CV108" s="272"/>
      <c r="CW108" s="440"/>
      <c r="CX108" s="441"/>
      <c r="CY108" s="442"/>
      <c r="CZ108" s="441"/>
      <c r="DA108" s="442"/>
      <c r="DB108" s="441"/>
      <c r="DC108" s="442"/>
      <c r="DD108" s="441"/>
      <c r="DE108" s="442"/>
      <c r="DF108" s="443"/>
      <c r="DG108" s="440"/>
      <c r="DH108" s="441"/>
      <c r="DI108" s="442"/>
      <c r="DJ108" s="441"/>
      <c r="DK108" s="442"/>
      <c r="DL108" s="441"/>
      <c r="DM108" s="442"/>
      <c r="DN108" s="443"/>
      <c r="DO108" s="440"/>
      <c r="DP108" s="441"/>
      <c r="DQ108" s="442"/>
      <c r="DR108" s="441"/>
      <c r="DS108" s="442"/>
      <c r="DT108" s="441"/>
      <c r="DU108" s="442"/>
      <c r="DV108" s="443"/>
      <c r="DW108" s="272"/>
    </row>
    <row r="109" spans="2:127" ht="40.5" customHeight="1">
      <c r="B109" s="411">
        <f>LARGE(B$9:B108,1)+1</f>
        <v>77</v>
      </c>
      <c r="C109" s="412" t="s">
        <v>1268</v>
      </c>
      <c r="D109" s="413"/>
      <c r="E109" s="414" t="s">
        <v>1269</v>
      </c>
      <c r="F109" s="415">
        <v>5.62</v>
      </c>
      <c r="G109" s="416" t="s">
        <v>841</v>
      </c>
      <c r="H109" s="417">
        <v>55585</v>
      </c>
      <c r="I109" s="418" t="s">
        <v>386</v>
      </c>
      <c r="J109" s="419" t="s">
        <v>1054</v>
      </c>
      <c r="K109" s="489" t="s">
        <v>1141</v>
      </c>
      <c r="L109" s="444" t="s">
        <v>1038</v>
      </c>
      <c r="M109" s="444" t="s">
        <v>1039</v>
      </c>
      <c r="N109" s="445" t="s">
        <v>1040</v>
      </c>
      <c r="O109" s="446" t="s">
        <v>1041</v>
      </c>
      <c r="P109" s="447" t="s">
        <v>1042</v>
      </c>
      <c r="Q109" s="425">
        <f t="shared" si="8"/>
        <v>0</v>
      </c>
      <c r="R109" s="426"/>
      <c r="S109" s="448"/>
      <c r="T109" s="428"/>
      <c r="U109" s="429"/>
      <c r="V109" s="430"/>
      <c r="W109" s="429"/>
      <c r="X109" s="430"/>
      <c r="Y109" s="429"/>
      <c r="Z109" s="430"/>
      <c r="AA109" s="429"/>
      <c r="AB109" s="430"/>
      <c r="AC109" s="431"/>
      <c r="AD109" s="428"/>
      <c r="AE109" s="429"/>
      <c r="AF109" s="430"/>
      <c r="AG109" s="429"/>
      <c r="AH109" s="430"/>
      <c r="AI109" s="429"/>
      <c r="AJ109" s="430"/>
      <c r="AK109" s="431"/>
      <c r="AL109" s="428"/>
      <c r="AM109" s="429"/>
      <c r="AN109" s="430"/>
      <c r="AO109" s="429"/>
      <c r="AP109" s="430"/>
      <c r="AQ109" s="429"/>
      <c r="AR109" s="430"/>
      <c r="AS109" s="431"/>
      <c r="AT109" s="272"/>
      <c r="AU109" s="432"/>
      <c r="AV109" s="433"/>
      <c r="AW109" s="434"/>
      <c r="AX109" s="433"/>
      <c r="AY109" s="434"/>
      <c r="AZ109" s="433"/>
      <c r="BA109" s="434"/>
      <c r="BB109" s="433"/>
      <c r="BC109" s="434"/>
      <c r="BD109" s="435"/>
      <c r="BE109" s="432"/>
      <c r="BF109" s="433"/>
      <c r="BG109" s="434"/>
      <c r="BH109" s="433"/>
      <c r="BI109" s="434"/>
      <c r="BJ109" s="433"/>
      <c r="BK109" s="434"/>
      <c r="BL109" s="435"/>
      <c r="BM109" s="432"/>
      <c r="BN109" s="433"/>
      <c r="BO109" s="434"/>
      <c r="BP109" s="433"/>
      <c r="BQ109" s="434"/>
      <c r="BR109" s="433"/>
      <c r="BS109" s="434"/>
      <c r="BT109" s="435"/>
      <c r="BU109" s="272"/>
      <c r="BV109" s="436"/>
      <c r="BW109" s="437"/>
      <c r="BX109" s="438"/>
      <c r="BY109" s="437"/>
      <c r="BZ109" s="438"/>
      <c r="CA109" s="437"/>
      <c r="CB109" s="438"/>
      <c r="CC109" s="437"/>
      <c r="CD109" s="438"/>
      <c r="CE109" s="439"/>
      <c r="CF109" s="436"/>
      <c r="CG109" s="437"/>
      <c r="CH109" s="438"/>
      <c r="CI109" s="437"/>
      <c r="CJ109" s="438"/>
      <c r="CK109" s="437"/>
      <c r="CL109" s="438"/>
      <c r="CM109" s="439"/>
      <c r="CN109" s="436"/>
      <c r="CO109" s="437"/>
      <c r="CP109" s="438"/>
      <c r="CQ109" s="437"/>
      <c r="CR109" s="438"/>
      <c r="CS109" s="437"/>
      <c r="CT109" s="438"/>
      <c r="CU109" s="439"/>
      <c r="CV109" s="272"/>
      <c r="CW109" s="440"/>
      <c r="CX109" s="441"/>
      <c r="CY109" s="442"/>
      <c r="CZ109" s="441"/>
      <c r="DA109" s="442"/>
      <c r="DB109" s="441"/>
      <c r="DC109" s="442"/>
      <c r="DD109" s="441"/>
      <c r="DE109" s="442"/>
      <c r="DF109" s="443"/>
      <c r="DG109" s="440"/>
      <c r="DH109" s="441"/>
      <c r="DI109" s="442"/>
      <c r="DJ109" s="441"/>
      <c r="DK109" s="442"/>
      <c r="DL109" s="441"/>
      <c r="DM109" s="442"/>
      <c r="DN109" s="443"/>
      <c r="DO109" s="440"/>
      <c r="DP109" s="441"/>
      <c r="DQ109" s="442"/>
      <c r="DR109" s="441"/>
      <c r="DS109" s="442"/>
      <c r="DT109" s="441"/>
      <c r="DU109" s="442"/>
      <c r="DV109" s="443"/>
      <c r="DW109" s="272"/>
    </row>
    <row r="110" spans="2:127" ht="40.5" customHeight="1">
      <c r="B110" s="411">
        <f>LARGE(B$9:B109,1)+1</f>
        <v>78</v>
      </c>
      <c r="C110" s="412" t="s">
        <v>1270</v>
      </c>
      <c r="D110" s="413"/>
      <c r="E110" s="414" t="s">
        <v>1269</v>
      </c>
      <c r="F110" s="415">
        <v>6.9</v>
      </c>
      <c r="G110" s="416" t="s">
        <v>841</v>
      </c>
      <c r="H110" s="417">
        <v>55586</v>
      </c>
      <c r="I110" s="418" t="s">
        <v>386</v>
      </c>
      <c r="J110" s="419" t="s">
        <v>1054</v>
      </c>
      <c r="K110" s="489" t="s">
        <v>1141</v>
      </c>
      <c r="L110" s="449" t="s">
        <v>1068</v>
      </c>
      <c r="M110" s="449"/>
      <c r="N110" s="450"/>
      <c r="O110" s="449"/>
      <c r="P110" s="451"/>
      <c r="Q110" s="425">
        <f t="shared" si="8"/>
        <v>0</v>
      </c>
      <c r="R110" s="426"/>
      <c r="S110" s="448"/>
      <c r="T110" s="428"/>
      <c r="U110" s="429"/>
      <c r="V110" s="430"/>
      <c r="W110" s="429"/>
      <c r="X110" s="430"/>
      <c r="Y110" s="429"/>
      <c r="Z110" s="430"/>
      <c r="AA110" s="429"/>
      <c r="AB110" s="430"/>
      <c r="AC110" s="431"/>
      <c r="AD110" s="428"/>
      <c r="AE110" s="429"/>
      <c r="AF110" s="430"/>
      <c r="AG110" s="429"/>
      <c r="AH110" s="430"/>
      <c r="AI110" s="429"/>
      <c r="AJ110" s="430"/>
      <c r="AK110" s="431"/>
      <c r="AL110" s="428"/>
      <c r="AM110" s="429"/>
      <c r="AN110" s="430"/>
      <c r="AO110" s="429"/>
      <c r="AP110" s="430"/>
      <c r="AQ110" s="429"/>
      <c r="AR110" s="430"/>
      <c r="AS110" s="431"/>
      <c r="AT110" s="272"/>
      <c r="AU110" s="432"/>
      <c r="AV110" s="433"/>
      <c r="AW110" s="434"/>
      <c r="AX110" s="433"/>
      <c r="AY110" s="434"/>
      <c r="AZ110" s="433"/>
      <c r="BA110" s="434"/>
      <c r="BB110" s="433"/>
      <c r="BC110" s="434"/>
      <c r="BD110" s="435"/>
      <c r="BE110" s="432"/>
      <c r="BF110" s="433"/>
      <c r="BG110" s="434"/>
      <c r="BH110" s="433"/>
      <c r="BI110" s="434"/>
      <c r="BJ110" s="433"/>
      <c r="BK110" s="434"/>
      <c r="BL110" s="435"/>
      <c r="BM110" s="432"/>
      <c r="BN110" s="433"/>
      <c r="BO110" s="434"/>
      <c r="BP110" s="433"/>
      <c r="BQ110" s="434"/>
      <c r="BR110" s="433"/>
      <c r="BS110" s="434"/>
      <c r="BT110" s="435"/>
      <c r="BU110" s="272"/>
      <c r="BV110" s="436"/>
      <c r="BW110" s="437"/>
      <c r="BX110" s="438"/>
      <c r="BY110" s="437"/>
      <c r="BZ110" s="438"/>
      <c r="CA110" s="437"/>
      <c r="CB110" s="438"/>
      <c r="CC110" s="437"/>
      <c r="CD110" s="438"/>
      <c r="CE110" s="439"/>
      <c r="CF110" s="436"/>
      <c r="CG110" s="437"/>
      <c r="CH110" s="438"/>
      <c r="CI110" s="437"/>
      <c r="CJ110" s="438"/>
      <c r="CK110" s="437"/>
      <c r="CL110" s="438"/>
      <c r="CM110" s="439"/>
      <c r="CN110" s="436"/>
      <c r="CO110" s="437"/>
      <c r="CP110" s="438"/>
      <c r="CQ110" s="437"/>
      <c r="CR110" s="438"/>
      <c r="CS110" s="437"/>
      <c r="CT110" s="438"/>
      <c r="CU110" s="439"/>
      <c r="CV110" s="272"/>
      <c r="CW110" s="440"/>
      <c r="CX110" s="441"/>
      <c r="CY110" s="442"/>
      <c r="CZ110" s="441"/>
      <c r="DA110" s="442"/>
      <c r="DB110" s="441"/>
      <c r="DC110" s="442"/>
      <c r="DD110" s="441"/>
      <c r="DE110" s="442"/>
      <c r="DF110" s="443"/>
      <c r="DG110" s="440"/>
      <c r="DH110" s="441"/>
      <c r="DI110" s="442"/>
      <c r="DJ110" s="441"/>
      <c r="DK110" s="442"/>
      <c r="DL110" s="441"/>
      <c r="DM110" s="442"/>
      <c r="DN110" s="443"/>
      <c r="DO110" s="440"/>
      <c r="DP110" s="441"/>
      <c r="DQ110" s="442"/>
      <c r="DR110" s="441"/>
      <c r="DS110" s="442"/>
      <c r="DT110" s="441"/>
      <c r="DU110" s="442"/>
      <c r="DV110" s="443"/>
      <c r="DW110" s="272"/>
    </row>
    <row r="111" spans="2:127" s="303" customFormat="1" ht="40.5" customHeight="1">
      <c r="B111" s="411">
        <f>LARGE(B$9:B110,1)+1</f>
        <v>79</v>
      </c>
      <c r="C111" s="412" t="s">
        <v>1271</v>
      </c>
      <c r="D111" s="413"/>
      <c r="E111" s="414" t="s">
        <v>1257</v>
      </c>
      <c r="F111" s="415">
        <v>7.95</v>
      </c>
      <c r="G111" s="416" t="s">
        <v>841</v>
      </c>
      <c r="H111" s="417">
        <v>37006</v>
      </c>
      <c r="I111" s="418" t="s">
        <v>386</v>
      </c>
      <c r="J111" s="419" t="s">
        <v>1054</v>
      </c>
      <c r="K111" s="489" t="s">
        <v>1141</v>
      </c>
      <c r="L111" s="444" t="s">
        <v>1038</v>
      </c>
      <c r="M111" s="444" t="s">
        <v>1039</v>
      </c>
      <c r="N111" s="445" t="s">
        <v>1040</v>
      </c>
      <c r="O111" s="446" t="s">
        <v>1041</v>
      </c>
      <c r="P111" s="447" t="s">
        <v>1042</v>
      </c>
      <c r="Q111" s="425">
        <f t="shared" si="8"/>
        <v>0</v>
      </c>
      <c r="R111" s="426"/>
      <c r="S111" s="448"/>
      <c r="T111" s="428"/>
      <c r="U111" s="429"/>
      <c r="V111" s="430"/>
      <c r="W111" s="429"/>
      <c r="X111" s="430"/>
      <c r="Y111" s="429"/>
      <c r="Z111" s="430"/>
      <c r="AA111" s="429"/>
      <c r="AB111" s="430"/>
      <c r="AC111" s="431"/>
      <c r="AD111" s="428"/>
      <c r="AE111" s="429"/>
      <c r="AF111" s="430"/>
      <c r="AG111" s="429"/>
      <c r="AH111" s="430"/>
      <c r="AI111" s="429"/>
      <c r="AJ111" s="430"/>
      <c r="AK111" s="431"/>
      <c r="AL111" s="428"/>
      <c r="AM111" s="429"/>
      <c r="AN111" s="430"/>
      <c r="AO111" s="429"/>
      <c r="AP111" s="430"/>
      <c r="AQ111" s="429"/>
      <c r="AR111" s="430"/>
      <c r="AS111" s="431"/>
      <c r="AT111" s="272"/>
      <c r="AU111" s="432"/>
      <c r="AV111" s="433"/>
      <c r="AW111" s="434"/>
      <c r="AX111" s="433"/>
      <c r="AY111" s="434"/>
      <c r="AZ111" s="433"/>
      <c r="BA111" s="434"/>
      <c r="BB111" s="433"/>
      <c r="BC111" s="434"/>
      <c r="BD111" s="435"/>
      <c r="BE111" s="432"/>
      <c r="BF111" s="433"/>
      <c r="BG111" s="434"/>
      <c r="BH111" s="433"/>
      <c r="BI111" s="434"/>
      <c r="BJ111" s="433"/>
      <c r="BK111" s="434"/>
      <c r="BL111" s="435"/>
      <c r="BM111" s="432"/>
      <c r="BN111" s="433"/>
      <c r="BO111" s="434"/>
      <c r="BP111" s="433"/>
      <c r="BQ111" s="434"/>
      <c r="BR111" s="433"/>
      <c r="BS111" s="434"/>
      <c r="BT111" s="435"/>
      <c r="BU111" s="272"/>
      <c r="BV111" s="436"/>
      <c r="BW111" s="437"/>
      <c r="BX111" s="438"/>
      <c r="BY111" s="437"/>
      <c r="BZ111" s="438"/>
      <c r="CA111" s="437"/>
      <c r="CB111" s="438"/>
      <c r="CC111" s="437"/>
      <c r="CD111" s="438"/>
      <c r="CE111" s="439"/>
      <c r="CF111" s="436"/>
      <c r="CG111" s="437"/>
      <c r="CH111" s="438"/>
      <c r="CI111" s="437"/>
      <c r="CJ111" s="438"/>
      <c r="CK111" s="437"/>
      <c r="CL111" s="438"/>
      <c r="CM111" s="439"/>
      <c r="CN111" s="436"/>
      <c r="CO111" s="437"/>
      <c r="CP111" s="438"/>
      <c r="CQ111" s="437"/>
      <c r="CR111" s="438"/>
      <c r="CS111" s="437"/>
      <c r="CT111" s="438"/>
      <c r="CU111" s="439"/>
      <c r="CV111" s="272"/>
      <c r="CW111" s="440"/>
      <c r="CX111" s="441"/>
      <c r="CY111" s="442"/>
      <c r="CZ111" s="441"/>
      <c r="DA111" s="442"/>
      <c r="DB111" s="441"/>
      <c r="DC111" s="442"/>
      <c r="DD111" s="441"/>
      <c r="DE111" s="442"/>
      <c r="DF111" s="443"/>
      <c r="DG111" s="440"/>
      <c r="DH111" s="441"/>
      <c r="DI111" s="442"/>
      <c r="DJ111" s="441"/>
      <c r="DK111" s="442"/>
      <c r="DL111" s="441"/>
      <c r="DM111" s="442"/>
      <c r="DN111" s="443"/>
      <c r="DO111" s="440"/>
      <c r="DP111" s="441"/>
      <c r="DQ111" s="442"/>
      <c r="DR111" s="441"/>
      <c r="DS111" s="442"/>
      <c r="DT111" s="441"/>
      <c r="DU111" s="442"/>
      <c r="DV111" s="443"/>
      <c r="DW111" s="272"/>
    </row>
    <row r="112" spans="2:127" ht="40.5" customHeight="1">
      <c r="B112" s="371">
        <v>9</v>
      </c>
      <c r="C112" s="372" t="s">
        <v>984</v>
      </c>
      <c r="D112" s="373"/>
      <c r="E112" s="374"/>
      <c r="F112" s="373"/>
      <c r="G112" s="375"/>
      <c r="H112" s="374"/>
      <c r="I112" s="376"/>
      <c r="J112" s="373"/>
      <c r="K112" s="373"/>
      <c r="L112" s="373"/>
      <c r="M112" s="373"/>
      <c r="N112" s="373"/>
      <c r="O112" s="373"/>
      <c r="P112" s="377" t="s">
        <v>1272</v>
      </c>
      <c r="Q112" s="1350" t="s">
        <v>1323</v>
      </c>
      <c r="R112" s="1352" t="s">
        <v>1324</v>
      </c>
      <c r="S112" s="1336" t="s">
        <v>1325</v>
      </c>
      <c r="T112" s="452"/>
      <c r="U112" s="453"/>
      <c r="V112" s="453"/>
      <c r="W112" s="453"/>
      <c r="X112" s="453"/>
      <c r="Y112" s="453"/>
      <c r="Z112" s="453"/>
      <c r="AA112" s="453"/>
      <c r="AB112" s="453"/>
      <c r="AC112" s="454"/>
      <c r="AD112" s="452"/>
      <c r="AE112" s="453"/>
      <c r="AF112" s="453"/>
      <c r="AG112" s="453"/>
      <c r="AH112" s="453"/>
      <c r="AI112" s="453"/>
      <c r="AJ112" s="453"/>
      <c r="AK112" s="454"/>
      <c r="AL112" s="452"/>
      <c r="AM112" s="453"/>
      <c r="AN112" s="453"/>
      <c r="AO112" s="453"/>
      <c r="AP112" s="453"/>
      <c r="AQ112" s="453"/>
      <c r="AR112" s="453"/>
      <c r="AS112" s="454"/>
      <c r="AT112" s="455"/>
      <c r="AU112" s="456"/>
      <c r="AV112" s="457"/>
      <c r="AW112" s="457"/>
      <c r="AX112" s="457"/>
      <c r="AY112" s="457"/>
      <c r="AZ112" s="457"/>
      <c r="BA112" s="457"/>
      <c r="BB112" s="457"/>
      <c r="BC112" s="457"/>
      <c r="BD112" s="458"/>
      <c r="BE112" s="456"/>
      <c r="BF112" s="457"/>
      <c r="BG112" s="457"/>
      <c r="BH112" s="457"/>
      <c r="BI112" s="457"/>
      <c r="BJ112" s="457"/>
      <c r="BK112" s="457"/>
      <c r="BL112" s="458"/>
      <c r="BM112" s="456"/>
      <c r="BN112" s="457"/>
      <c r="BO112" s="457"/>
      <c r="BP112" s="457"/>
      <c r="BQ112" s="457"/>
      <c r="BR112" s="457"/>
      <c r="BS112" s="457"/>
      <c r="BT112" s="458"/>
      <c r="BU112" s="455"/>
      <c r="BV112" s="459"/>
      <c r="BW112" s="460"/>
      <c r="BX112" s="460"/>
      <c r="BY112" s="460"/>
      <c r="BZ112" s="460"/>
      <c r="CA112" s="460"/>
      <c r="CB112" s="460"/>
      <c r="CC112" s="460"/>
      <c r="CD112" s="460"/>
      <c r="CE112" s="461"/>
      <c r="CF112" s="459"/>
      <c r="CG112" s="460"/>
      <c r="CH112" s="460"/>
      <c r="CI112" s="460"/>
      <c r="CJ112" s="460"/>
      <c r="CK112" s="460"/>
      <c r="CL112" s="460"/>
      <c r="CM112" s="461"/>
      <c r="CN112" s="459"/>
      <c r="CO112" s="460"/>
      <c r="CP112" s="460"/>
      <c r="CQ112" s="460"/>
      <c r="CR112" s="460"/>
      <c r="CS112" s="460"/>
      <c r="CT112" s="460"/>
      <c r="CU112" s="461"/>
      <c r="CV112" s="455"/>
      <c r="CW112" s="462"/>
      <c r="CX112" s="463"/>
      <c r="CY112" s="463"/>
      <c r="CZ112" s="463"/>
      <c r="DA112" s="463"/>
      <c r="DB112" s="463"/>
      <c r="DC112" s="463"/>
      <c r="DD112" s="463"/>
      <c r="DE112" s="463"/>
      <c r="DF112" s="464"/>
      <c r="DG112" s="462"/>
      <c r="DH112" s="463"/>
      <c r="DI112" s="463"/>
      <c r="DJ112" s="463"/>
      <c r="DK112" s="463"/>
      <c r="DL112" s="463"/>
      <c r="DM112" s="463"/>
      <c r="DN112" s="464"/>
      <c r="DO112" s="462"/>
      <c r="DP112" s="463"/>
      <c r="DQ112" s="463"/>
      <c r="DR112" s="463"/>
      <c r="DS112" s="463"/>
      <c r="DT112" s="463"/>
      <c r="DU112" s="463"/>
      <c r="DV112" s="464"/>
      <c r="DW112" s="465"/>
    </row>
    <row r="113" spans="2:127" ht="40.5" customHeight="1">
      <c r="B113" s="392"/>
      <c r="C113" s="393" t="s">
        <v>1048</v>
      </c>
      <c r="D113" s="394">
        <f>COUNTA(C115:C122)</f>
        <v>8</v>
      </c>
      <c r="E113" s="395" t="s">
        <v>1049</v>
      </c>
      <c r="F113" s="394">
        <f>COUNTIF(L115:P122,E113)</f>
        <v>1</v>
      </c>
      <c r="G113" s="396" t="s">
        <v>1038</v>
      </c>
      <c r="H113" s="394">
        <f>COUNTIF(L115:P122,G113)</f>
        <v>3</v>
      </c>
      <c r="I113" s="396" t="s">
        <v>1039</v>
      </c>
      <c r="J113" s="394">
        <f>COUNTIF(L115:P122,I113)</f>
        <v>3</v>
      </c>
      <c r="K113" s="396" t="s">
        <v>1040</v>
      </c>
      <c r="L113" s="394">
        <f>COUNTIF(L115:P122,K113)</f>
        <v>7</v>
      </c>
      <c r="M113" s="396" t="s">
        <v>1041</v>
      </c>
      <c r="N113" s="394">
        <f>COUNTIF(L115:P122,M113)</f>
        <v>7</v>
      </c>
      <c r="O113" s="396" t="s">
        <v>1042</v>
      </c>
      <c r="P113" s="397">
        <f>COUNTIF(L115:P122,O113)</f>
        <v>7</v>
      </c>
      <c r="Q113" s="1351"/>
      <c r="R113" s="1353"/>
      <c r="S113" s="1337"/>
      <c r="T113" s="466"/>
      <c r="U113" s="467"/>
      <c r="V113" s="467"/>
      <c r="W113" s="467"/>
      <c r="X113" s="467"/>
      <c r="Y113" s="467"/>
      <c r="Z113" s="467"/>
      <c r="AA113" s="467"/>
      <c r="AB113" s="467"/>
      <c r="AC113" s="468"/>
      <c r="AD113" s="466"/>
      <c r="AE113" s="467"/>
      <c r="AF113" s="467"/>
      <c r="AG113" s="467"/>
      <c r="AH113" s="467"/>
      <c r="AI113" s="467"/>
      <c r="AJ113" s="467"/>
      <c r="AK113" s="468"/>
      <c r="AL113" s="466"/>
      <c r="AM113" s="467"/>
      <c r="AN113" s="467"/>
      <c r="AO113" s="467"/>
      <c r="AP113" s="467"/>
      <c r="AQ113" s="467"/>
      <c r="AR113" s="467"/>
      <c r="AS113" s="468"/>
      <c r="AT113" s="469"/>
      <c r="AU113" s="470"/>
      <c r="AV113" s="471"/>
      <c r="AW113" s="471"/>
      <c r="AX113" s="471"/>
      <c r="AY113" s="471"/>
      <c r="AZ113" s="471"/>
      <c r="BA113" s="471"/>
      <c r="BB113" s="471"/>
      <c r="BC113" s="471"/>
      <c r="BD113" s="472"/>
      <c r="BE113" s="470"/>
      <c r="BF113" s="471"/>
      <c r="BG113" s="471"/>
      <c r="BH113" s="471"/>
      <c r="BI113" s="471"/>
      <c r="BJ113" s="471"/>
      <c r="BK113" s="471"/>
      <c r="BL113" s="472"/>
      <c r="BM113" s="470"/>
      <c r="BN113" s="471"/>
      <c r="BO113" s="471"/>
      <c r="BP113" s="471"/>
      <c r="BQ113" s="471"/>
      <c r="BR113" s="471"/>
      <c r="BS113" s="471"/>
      <c r="BT113" s="472"/>
      <c r="BU113" s="469"/>
      <c r="BV113" s="473"/>
      <c r="BW113" s="474"/>
      <c r="BX113" s="474"/>
      <c r="BY113" s="474"/>
      <c r="BZ113" s="474"/>
      <c r="CA113" s="474"/>
      <c r="CB113" s="474"/>
      <c r="CC113" s="474"/>
      <c r="CD113" s="474"/>
      <c r="CE113" s="475"/>
      <c r="CF113" s="473"/>
      <c r="CG113" s="474"/>
      <c r="CH113" s="474"/>
      <c r="CI113" s="474"/>
      <c r="CJ113" s="474"/>
      <c r="CK113" s="474"/>
      <c r="CL113" s="474"/>
      <c r="CM113" s="475"/>
      <c r="CN113" s="473"/>
      <c r="CO113" s="474"/>
      <c r="CP113" s="474"/>
      <c r="CQ113" s="474"/>
      <c r="CR113" s="474"/>
      <c r="CS113" s="474"/>
      <c r="CT113" s="474"/>
      <c r="CU113" s="475"/>
      <c r="CV113" s="469"/>
      <c r="CW113" s="476"/>
      <c r="CX113" s="477"/>
      <c r="CY113" s="477"/>
      <c r="CZ113" s="477"/>
      <c r="DA113" s="477"/>
      <c r="DB113" s="477"/>
      <c r="DC113" s="477"/>
      <c r="DD113" s="477"/>
      <c r="DE113" s="477"/>
      <c r="DF113" s="478"/>
      <c r="DG113" s="476"/>
      <c r="DH113" s="477"/>
      <c r="DI113" s="477"/>
      <c r="DJ113" s="477"/>
      <c r="DK113" s="477"/>
      <c r="DL113" s="477"/>
      <c r="DM113" s="477"/>
      <c r="DN113" s="478"/>
      <c r="DO113" s="476"/>
      <c r="DP113" s="477"/>
      <c r="DQ113" s="477"/>
      <c r="DR113" s="477"/>
      <c r="DS113" s="477"/>
      <c r="DT113" s="477"/>
      <c r="DU113" s="477"/>
      <c r="DV113" s="478"/>
      <c r="DW113" s="479"/>
    </row>
    <row r="114" spans="2:127" ht="40.5" customHeight="1">
      <c r="B114" s="411">
        <f>LARGE(B$9:B113,1)+1</f>
        <v>80</v>
      </c>
      <c r="C114" s="493"/>
      <c r="D114" s="494"/>
      <c r="E114" s="495"/>
      <c r="F114" s="494"/>
      <c r="G114" s="496"/>
      <c r="H114" s="495"/>
      <c r="I114" s="497"/>
      <c r="J114" s="494"/>
      <c r="K114" s="498"/>
      <c r="L114" s="499"/>
      <c r="M114" s="499"/>
      <c r="N114" s="499"/>
      <c r="O114" s="499"/>
      <c r="P114" s="500" t="s">
        <v>1273</v>
      </c>
      <c r="Q114" s="425">
        <f t="shared" si="8"/>
        <v>0</v>
      </c>
      <c r="R114" s="426"/>
      <c r="S114" s="448"/>
      <c r="T114" s="428"/>
      <c r="U114" s="429"/>
      <c r="V114" s="430"/>
      <c r="W114" s="429"/>
      <c r="X114" s="430"/>
      <c r="Y114" s="429"/>
      <c r="Z114" s="430"/>
      <c r="AA114" s="429"/>
      <c r="AB114" s="430"/>
      <c r="AC114" s="431"/>
      <c r="AD114" s="428"/>
      <c r="AE114" s="429"/>
      <c r="AF114" s="430"/>
      <c r="AG114" s="429"/>
      <c r="AH114" s="430"/>
      <c r="AI114" s="429"/>
      <c r="AJ114" s="430"/>
      <c r="AK114" s="431"/>
      <c r="AL114" s="428"/>
      <c r="AM114" s="429"/>
      <c r="AN114" s="430"/>
      <c r="AO114" s="429"/>
      <c r="AP114" s="430"/>
      <c r="AQ114" s="429"/>
      <c r="AR114" s="430"/>
      <c r="AS114" s="431"/>
      <c r="AT114" s="272"/>
      <c r="AU114" s="432"/>
      <c r="AV114" s="433"/>
      <c r="AW114" s="434"/>
      <c r="AX114" s="433"/>
      <c r="AY114" s="434"/>
      <c r="AZ114" s="433"/>
      <c r="BA114" s="434"/>
      <c r="BB114" s="433"/>
      <c r="BC114" s="434"/>
      <c r="BD114" s="435"/>
      <c r="BE114" s="432"/>
      <c r="BF114" s="433"/>
      <c r="BG114" s="434"/>
      <c r="BH114" s="433"/>
      <c r="BI114" s="434"/>
      <c r="BJ114" s="433"/>
      <c r="BK114" s="434"/>
      <c r="BL114" s="435"/>
      <c r="BM114" s="432"/>
      <c r="BN114" s="433"/>
      <c r="BO114" s="434"/>
      <c r="BP114" s="433"/>
      <c r="BQ114" s="434"/>
      <c r="BR114" s="433"/>
      <c r="BS114" s="434"/>
      <c r="BT114" s="435"/>
      <c r="BU114" s="272"/>
      <c r="BV114" s="436"/>
      <c r="BW114" s="437"/>
      <c r="BX114" s="438"/>
      <c r="BY114" s="437"/>
      <c r="BZ114" s="438"/>
      <c r="CA114" s="437"/>
      <c r="CB114" s="438"/>
      <c r="CC114" s="437"/>
      <c r="CD114" s="438"/>
      <c r="CE114" s="439"/>
      <c r="CF114" s="436"/>
      <c r="CG114" s="437"/>
      <c r="CH114" s="438"/>
      <c r="CI114" s="437"/>
      <c r="CJ114" s="438"/>
      <c r="CK114" s="437"/>
      <c r="CL114" s="438"/>
      <c r="CM114" s="439"/>
      <c r="CN114" s="436"/>
      <c r="CO114" s="437"/>
      <c r="CP114" s="438"/>
      <c r="CQ114" s="437"/>
      <c r="CR114" s="438"/>
      <c r="CS114" s="437"/>
      <c r="CT114" s="438"/>
      <c r="CU114" s="439"/>
      <c r="CV114" s="272"/>
      <c r="CW114" s="440"/>
      <c r="CX114" s="441"/>
      <c r="CY114" s="442"/>
      <c r="CZ114" s="441"/>
      <c r="DA114" s="442"/>
      <c r="DB114" s="441"/>
      <c r="DC114" s="442"/>
      <c r="DD114" s="441"/>
      <c r="DE114" s="442"/>
      <c r="DF114" s="443"/>
      <c r="DG114" s="440"/>
      <c r="DH114" s="441"/>
      <c r="DI114" s="442"/>
      <c r="DJ114" s="441"/>
      <c r="DK114" s="442"/>
      <c r="DL114" s="441"/>
      <c r="DM114" s="442"/>
      <c r="DN114" s="443"/>
      <c r="DO114" s="440"/>
      <c r="DP114" s="441"/>
      <c r="DQ114" s="442"/>
      <c r="DR114" s="441"/>
      <c r="DS114" s="442"/>
      <c r="DT114" s="441"/>
      <c r="DU114" s="442"/>
      <c r="DV114" s="443"/>
      <c r="DW114" s="272"/>
    </row>
    <row r="115" spans="2:127" ht="40.5" customHeight="1">
      <c r="B115" s="411">
        <f>LARGE(B$9:B114,1)+1</f>
        <v>81</v>
      </c>
      <c r="C115" s="412" t="s">
        <v>1274</v>
      </c>
      <c r="D115" s="481" t="s">
        <v>1275</v>
      </c>
      <c r="E115" s="482" t="s">
        <v>1276</v>
      </c>
      <c r="F115" s="483">
        <v>4.55</v>
      </c>
      <c r="G115" s="416" t="s">
        <v>841</v>
      </c>
      <c r="H115" s="417">
        <v>33591</v>
      </c>
      <c r="I115" s="418" t="s">
        <v>386</v>
      </c>
      <c r="J115" s="419" t="s">
        <v>1131</v>
      </c>
      <c r="K115" s="489" t="s">
        <v>1141</v>
      </c>
      <c r="L115" s="485" t="s">
        <v>1068</v>
      </c>
      <c r="M115" s="485"/>
      <c r="N115" s="486"/>
      <c r="O115" s="485"/>
      <c r="P115" s="487"/>
      <c r="Q115" s="425">
        <f t="shared" si="8"/>
        <v>0</v>
      </c>
      <c r="R115" s="426"/>
      <c r="S115" s="448"/>
      <c r="T115" s="428"/>
      <c r="U115" s="429"/>
      <c r="V115" s="430"/>
      <c r="W115" s="429"/>
      <c r="X115" s="430"/>
      <c r="Y115" s="429"/>
      <c r="Z115" s="430"/>
      <c r="AA115" s="429"/>
      <c r="AB115" s="430"/>
      <c r="AC115" s="431"/>
      <c r="AD115" s="428"/>
      <c r="AE115" s="429"/>
      <c r="AF115" s="430"/>
      <c r="AG115" s="429"/>
      <c r="AH115" s="430"/>
      <c r="AI115" s="429"/>
      <c r="AJ115" s="430"/>
      <c r="AK115" s="431"/>
      <c r="AL115" s="428"/>
      <c r="AM115" s="429"/>
      <c r="AN115" s="430"/>
      <c r="AO115" s="429"/>
      <c r="AP115" s="430"/>
      <c r="AQ115" s="429"/>
      <c r="AR115" s="430"/>
      <c r="AS115" s="431"/>
      <c r="AT115" s="272"/>
      <c r="AU115" s="432"/>
      <c r="AV115" s="433"/>
      <c r="AW115" s="434"/>
      <c r="AX115" s="433"/>
      <c r="AY115" s="434"/>
      <c r="AZ115" s="433"/>
      <c r="BA115" s="434"/>
      <c r="BB115" s="433"/>
      <c r="BC115" s="434"/>
      <c r="BD115" s="435"/>
      <c r="BE115" s="432"/>
      <c r="BF115" s="433"/>
      <c r="BG115" s="434"/>
      <c r="BH115" s="433"/>
      <c r="BI115" s="434"/>
      <c r="BJ115" s="433"/>
      <c r="BK115" s="434"/>
      <c r="BL115" s="435"/>
      <c r="BM115" s="432"/>
      <c r="BN115" s="433"/>
      <c r="BO115" s="434"/>
      <c r="BP115" s="433"/>
      <c r="BQ115" s="434"/>
      <c r="BR115" s="433"/>
      <c r="BS115" s="434"/>
      <c r="BT115" s="435"/>
      <c r="BU115" s="272"/>
      <c r="BV115" s="436"/>
      <c r="BW115" s="437"/>
      <c r="BX115" s="438"/>
      <c r="BY115" s="437"/>
      <c r="BZ115" s="438"/>
      <c r="CA115" s="437"/>
      <c r="CB115" s="438"/>
      <c r="CC115" s="437"/>
      <c r="CD115" s="438"/>
      <c r="CE115" s="439"/>
      <c r="CF115" s="436"/>
      <c r="CG115" s="437"/>
      <c r="CH115" s="438"/>
      <c r="CI115" s="437"/>
      <c r="CJ115" s="438"/>
      <c r="CK115" s="437"/>
      <c r="CL115" s="438"/>
      <c r="CM115" s="439"/>
      <c r="CN115" s="436"/>
      <c r="CO115" s="437"/>
      <c r="CP115" s="438"/>
      <c r="CQ115" s="437"/>
      <c r="CR115" s="438"/>
      <c r="CS115" s="437"/>
      <c r="CT115" s="438"/>
      <c r="CU115" s="439"/>
      <c r="CV115" s="272"/>
      <c r="CW115" s="440"/>
      <c r="CX115" s="441"/>
      <c r="CY115" s="442"/>
      <c r="CZ115" s="441"/>
      <c r="DA115" s="442"/>
      <c r="DB115" s="441"/>
      <c r="DC115" s="442"/>
      <c r="DD115" s="441"/>
      <c r="DE115" s="442"/>
      <c r="DF115" s="443"/>
      <c r="DG115" s="440"/>
      <c r="DH115" s="441"/>
      <c r="DI115" s="442"/>
      <c r="DJ115" s="441"/>
      <c r="DK115" s="442"/>
      <c r="DL115" s="441"/>
      <c r="DM115" s="442"/>
      <c r="DN115" s="443"/>
      <c r="DO115" s="440"/>
      <c r="DP115" s="441"/>
      <c r="DQ115" s="442"/>
      <c r="DR115" s="441"/>
      <c r="DS115" s="442"/>
      <c r="DT115" s="441"/>
      <c r="DU115" s="442"/>
      <c r="DV115" s="443"/>
      <c r="DW115" s="272"/>
    </row>
    <row r="116" spans="2:127" ht="40.5" customHeight="1">
      <c r="B116" s="411">
        <f>LARGE(B$9:B115,1)+1</f>
        <v>82</v>
      </c>
      <c r="C116" s="412" t="s">
        <v>1277</v>
      </c>
      <c r="D116" s="413" t="s">
        <v>1231</v>
      </c>
      <c r="E116" s="414" t="s">
        <v>1278</v>
      </c>
      <c r="F116" s="415">
        <v>2.5499999999999998</v>
      </c>
      <c r="G116" s="416" t="s">
        <v>841</v>
      </c>
      <c r="H116" s="417">
        <v>39474</v>
      </c>
      <c r="I116" s="418" t="s">
        <v>386</v>
      </c>
      <c r="J116" s="419" t="s">
        <v>1131</v>
      </c>
      <c r="K116" s="489" t="s">
        <v>1141</v>
      </c>
      <c r="L116" s="444" t="s">
        <v>1038</v>
      </c>
      <c r="M116" s="444" t="s">
        <v>1039</v>
      </c>
      <c r="N116" s="445" t="s">
        <v>1040</v>
      </c>
      <c r="O116" s="446" t="s">
        <v>1041</v>
      </c>
      <c r="P116" s="447" t="s">
        <v>1042</v>
      </c>
      <c r="Q116" s="425">
        <f t="shared" si="8"/>
        <v>0</v>
      </c>
      <c r="R116" s="426"/>
      <c r="S116" s="448"/>
      <c r="T116" s="428"/>
      <c r="U116" s="429"/>
      <c r="V116" s="430"/>
      <c r="W116" s="429"/>
      <c r="X116" s="430"/>
      <c r="Y116" s="429"/>
      <c r="Z116" s="430"/>
      <c r="AA116" s="429"/>
      <c r="AB116" s="430"/>
      <c r="AC116" s="431"/>
      <c r="AD116" s="428"/>
      <c r="AE116" s="429"/>
      <c r="AF116" s="430"/>
      <c r="AG116" s="429"/>
      <c r="AH116" s="430"/>
      <c r="AI116" s="429"/>
      <c r="AJ116" s="430"/>
      <c r="AK116" s="431"/>
      <c r="AL116" s="428"/>
      <c r="AM116" s="429"/>
      <c r="AN116" s="430"/>
      <c r="AO116" s="429"/>
      <c r="AP116" s="430"/>
      <c r="AQ116" s="429"/>
      <c r="AR116" s="430"/>
      <c r="AS116" s="431"/>
      <c r="AT116" s="272"/>
      <c r="AU116" s="432"/>
      <c r="AV116" s="433"/>
      <c r="AW116" s="434"/>
      <c r="AX116" s="433"/>
      <c r="AY116" s="434"/>
      <c r="AZ116" s="433"/>
      <c r="BA116" s="434"/>
      <c r="BB116" s="433"/>
      <c r="BC116" s="434"/>
      <c r="BD116" s="435"/>
      <c r="BE116" s="432"/>
      <c r="BF116" s="433"/>
      <c r="BG116" s="434"/>
      <c r="BH116" s="433"/>
      <c r="BI116" s="434"/>
      <c r="BJ116" s="433"/>
      <c r="BK116" s="434"/>
      <c r="BL116" s="435"/>
      <c r="BM116" s="432"/>
      <c r="BN116" s="433"/>
      <c r="BO116" s="434"/>
      <c r="BP116" s="433"/>
      <c r="BQ116" s="434"/>
      <c r="BR116" s="433"/>
      <c r="BS116" s="434"/>
      <c r="BT116" s="435"/>
      <c r="BU116" s="272"/>
      <c r="BV116" s="436"/>
      <c r="BW116" s="437"/>
      <c r="BX116" s="438"/>
      <c r="BY116" s="437"/>
      <c r="BZ116" s="438"/>
      <c r="CA116" s="437"/>
      <c r="CB116" s="438"/>
      <c r="CC116" s="437"/>
      <c r="CD116" s="438"/>
      <c r="CE116" s="439"/>
      <c r="CF116" s="436"/>
      <c r="CG116" s="437"/>
      <c r="CH116" s="438"/>
      <c r="CI116" s="437"/>
      <c r="CJ116" s="438"/>
      <c r="CK116" s="437"/>
      <c r="CL116" s="438"/>
      <c r="CM116" s="439"/>
      <c r="CN116" s="436"/>
      <c r="CO116" s="437"/>
      <c r="CP116" s="438"/>
      <c r="CQ116" s="437"/>
      <c r="CR116" s="438"/>
      <c r="CS116" s="437"/>
      <c r="CT116" s="438"/>
      <c r="CU116" s="439"/>
      <c r="CV116" s="272"/>
      <c r="CW116" s="440"/>
      <c r="CX116" s="441"/>
      <c r="CY116" s="442"/>
      <c r="CZ116" s="441"/>
      <c r="DA116" s="442"/>
      <c r="DB116" s="441"/>
      <c r="DC116" s="442"/>
      <c r="DD116" s="441"/>
      <c r="DE116" s="442"/>
      <c r="DF116" s="443"/>
      <c r="DG116" s="440"/>
      <c r="DH116" s="441"/>
      <c r="DI116" s="442"/>
      <c r="DJ116" s="441"/>
      <c r="DK116" s="442"/>
      <c r="DL116" s="441"/>
      <c r="DM116" s="442"/>
      <c r="DN116" s="443"/>
      <c r="DO116" s="440"/>
      <c r="DP116" s="441"/>
      <c r="DQ116" s="442"/>
      <c r="DR116" s="441"/>
      <c r="DS116" s="442"/>
      <c r="DT116" s="441"/>
      <c r="DU116" s="442"/>
      <c r="DV116" s="443"/>
      <c r="DW116" s="272"/>
    </row>
    <row r="117" spans="2:127" ht="40.5" customHeight="1">
      <c r="B117" s="411">
        <f>LARGE(B$9:B116,1)+1</f>
        <v>83</v>
      </c>
      <c r="C117" s="412" t="s">
        <v>1279</v>
      </c>
      <c r="D117" s="413" t="s">
        <v>1231</v>
      </c>
      <c r="E117" s="414" t="s">
        <v>1280</v>
      </c>
      <c r="F117" s="415">
        <v>2.4362499999999998</v>
      </c>
      <c r="G117" s="416" t="s">
        <v>841</v>
      </c>
      <c r="H117" s="417">
        <v>45703</v>
      </c>
      <c r="I117" s="418" t="s">
        <v>386</v>
      </c>
      <c r="J117" s="419" t="s">
        <v>1131</v>
      </c>
      <c r="K117" s="489" t="s">
        <v>1141</v>
      </c>
      <c r="L117" s="444" t="s">
        <v>1038</v>
      </c>
      <c r="M117" s="444" t="s">
        <v>1039</v>
      </c>
      <c r="N117" s="445" t="s">
        <v>1040</v>
      </c>
      <c r="O117" s="446" t="s">
        <v>1041</v>
      </c>
      <c r="P117" s="447" t="s">
        <v>1042</v>
      </c>
      <c r="Q117" s="425">
        <f t="shared" si="8"/>
        <v>0</v>
      </c>
      <c r="R117" s="426"/>
      <c r="S117" s="448"/>
      <c r="T117" s="428"/>
      <c r="U117" s="429"/>
      <c r="V117" s="430"/>
      <c r="W117" s="429"/>
      <c r="X117" s="430"/>
      <c r="Y117" s="429"/>
      <c r="Z117" s="430"/>
      <c r="AA117" s="429"/>
      <c r="AB117" s="430"/>
      <c r="AC117" s="431"/>
      <c r="AD117" s="428"/>
      <c r="AE117" s="429"/>
      <c r="AF117" s="430"/>
      <c r="AG117" s="429"/>
      <c r="AH117" s="430"/>
      <c r="AI117" s="429"/>
      <c r="AJ117" s="430"/>
      <c r="AK117" s="431"/>
      <c r="AL117" s="428"/>
      <c r="AM117" s="429"/>
      <c r="AN117" s="430"/>
      <c r="AO117" s="429"/>
      <c r="AP117" s="430"/>
      <c r="AQ117" s="429"/>
      <c r="AR117" s="430"/>
      <c r="AS117" s="431"/>
      <c r="AT117" s="272"/>
      <c r="AU117" s="432"/>
      <c r="AV117" s="433"/>
      <c r="AW117" s="434"/>
      <c r="AX117" s="433"/>
      <c r="AY117" s="434"/>
      <c r="AZ117" s="433"/>
      <c r="BA117" s="434"/>
      <c r="BB117" s="433"/>
      <c r="BC117" s="434"/>
      <c r="BD117" s="435"/>
      <c r="BE117" s="432"/>
      <c r="BF117" s="433"/>
      <c r="BG117" s="434"/>
      <c r="BH117" s="433"/>
      <c r="BI117" s="434"/>
      <c r="BJ117" s="433"/>
      <c r="BK117" s="434"/>
      <c r="BL117" s="435"/>
      <c r="BM117" s="432"/>
      <c r="BN117" s="433"/>
      <c r="BO117" s="434"/>
      <c r="BP117" s="433"/>
      <c r="BQ117" s="434"/>
      <c r="BR117" s="433"/>
      <c r="BS117" s="434"/>
      <c r="BT117" s="435"/>
      <c r="BU117" s="272"/>
      <c r="BV117" s="436"/>
      <c r="BW117" s="437"/>
      <c r="BX117" s="438"/>
      <c r="BY117" s="437"/>
      <c r="BZ117" s="438"/>
      <c r="CA117" s="437"/>
      <c r="CB117" s="438"/>
      <c r="CC117" s="437"/>
      <c r="CD117" s="438"/>
      <c r="CE117" s="439"/>
      <c r="CF117" s="436"/>
      <c r="CG117" s="437"/>
      <c r="CH117" s="438"/>
      <c r="CI117" s="437"/>
      <c r="CJ117" s="438"/>
      <c r="CK117" s="437"/>
      <c r="CL117" s="438"/>
      <c r="CM117" s="439"/>
      <c r="CN117" s="436"/>
      <c r="CO117" s="437"/>
      <c r="CP117" s="438"/>
      <c r="CQ117" s="437"/>
      <c r="CR117" s="438"/>
      <c r="CS117" s="437"/>
      <c r="CT117" s="438"/>
      <c r="CU117" s="439"/>
      <c r="CV117" s="272"/>
      <c r="CW117" s="440"/>
      <c r="CX117" s="441"/>
      <c r="CY117" s="442"/>
      <c r="CZ117" s="441"/>
      <c r="DA117" s="442"/>
      <c r="DB117" s="441"/>
      <c r="DC117" s="442"/>
      <c r="DD117" s="441"/>
      <c r="DE117" s="442"/>
      <c r="DF117" s="443"/>
      <c r="DG117" s="440"/>
      <c r="DH117" s="441"/>
      <c r="DI117" s="442"/>
      <c r="DJ117" s="441"/>
      <c r="DK117" s="442"/>
      <c r="DL117" s="441"/>
      <c r="DM117" s="442"/>
      <c r="DN117" s="443"/>
      <c r="DO117" s="440"/>
      <c r="DP117" s="441"/>
      <c r="DQ117" s="442"/>
      <c r="DR117" s="441"/>
      <c r="DS117" s="442"/>
      <c r="DT117" s="441"/>
      <c r="DU117" s="442"/>
      <c r="DV117" s="443"/>
      <c r="DW117" s="272"/>
    </row>
    <row r="118" spans="2:127" ht="40.5" customHeight="1">
      <c r="B118" s="411">
        <f>LARGE(B$9:B117,1)+1</f>
        <v>84</v>
      </c>
      <c r="C118" s="412" t="s">
        <v>1281</v>
      </c>
      <c r="D118" s="413" t="s">
        <v>1231</v>
      </c>
      <c r="E118" s="414" t="s">
        <v>1282</v>
      </c>
      <c r="F118" s="415">
        <v>4.2</v>
      </c>
      <c r="G118" s="416" t="s">
        <v>841</v>
      </c>
      <c r="H118" s="417">
        <v>45734</v>
      </c>
      <c r="I118" s="418" t="s">
        <v>386</v>
      </c>
      <c r="J118" s="419" t="s">
        <v>1131</v>
      </c>
      <c r="K118" s="489" t="s">
        <v>1141</v>
      </c>
      <c r="L118" s="444"/>
      <c r="M118" s="444"/>
      <c r="N118" s="445" t="s">
        <v>1040</v>
      </c>
      <c r="O118" s="446" t="s">
        <v>1041</v>
      </c>
      <c r="P118" s="447" t="s">
        <v>1042</v>
      </c>
      <c r="Q118" s="425">
        <f t="shared" si="8"/>
        <v>0</v>
      </c>
      <c r="R118" s="426"/>
      <c r="S118" s="448"/>
      <c r="T118" s="428"/>
      <c r="U118" s="429"/>
      <c r="V118" s="430"/>
      <c r="W118" s="429"/>
      <c r="X118" s="430"/>
      <c r="Y118" s="429"/>
      <c r="Z118" s="430"/>
      <c r="AA118" s="429"/>
      <c r="AB118" s="430"/>
      <c r="AC118" s="431"/>
      <c r="AD118" s="428"/>
      <c r="AE118" s="429"/>
      <c r="AF118" s="430"/>
      <c r="AG118" s="429"/>
      <c r="AH118" s="430"/>
      <c r="AI118" s="429"/>
      <c r="AJ118" s="430"/>
      <c r="AK118" s="431"/>
      <c r="AL118" s="428"/>
      <c r="AM118" s="429"/>
      <c r="AN118" s="430"/>
      <c r="AO118" s="429"/>
      <c r="AP118" s="430"/>
      <c r="AQ118" s="429"/>
      <c r="AR118" s="430"/>
      <c r="AS118" s="431"/>
      <c r="AT118" s="272"/>
      <c r="AU118" s="432"/>
      <c r="AV118" s="433"/>
      <c r="AW118" s="434"/>
      <c r="AX118" s="433"/>
      <c r="AY118" s="434"/>
      <c r="AZ118" s="433"/>
      <c r="BA118" s="434"/>
      <c r="BB118" s="433"/>
      <c r="BC118" s="434"/>
      <c r="BD118" s="435"/>
      <c r="BE118" s="432"/>
      <c r="BF118" s="433"/>
      <c r="BG118" s="434"/>
      <c r="BH118" s="433"/>
      <c r="BI118" s="434"/>
      <c r="BJ118" s="433"/>
      <c r="BK118" s="434"/>
      <c r="BL118" s="435"/>
      <c r="BM118" s="432"/>
      <c r="BN118" s="433"/>
      <c r="BO118" s="434"/>
      <c r="BP118" s="433"/>
      <c r="BQ118" s="434"/>
      <c r="BR118" s="433"/>
      <c r="BS118" s="434"/>
      <c r="BT118" s="435"/>
      <c r="BU118" s="272"/>
      <c r="BV118" s="436"/>
      <c r="BW118" s="437"/>
      <c r="BX118" s="438"/>
      <c r="BY118" s="437"/>
      <c r="BZ118" s="438"/>
      <c r="CA118" s="437"/>
      <c r="CB118" s="438"/>
      <c r="CC118" s="437"/>
      <c r="CD118" s="438"/>
      <c r="CE118" s="439"/>
      <c r="CF118" s="436"/>
      <c r="CG118" s="437"/>
      <c r="CH118" s="438"/>
      <c r="CI118" s="437"/>
      <c r="CJ118" s="438"/>
      <c r="CK118" s="437"/>
      <c r="CL118" s="438"/>
      <c r="CM118" s="439"/>
      <c r="CN118" s="436"/>
      <c r="CO118" s="437"/>
      <c r="CP118" s="438"/>
      <c r="CQ118" s="437"/>
      <c r="CR118" s="438"/>
      <c r="CS118" s="437"/>
      <c r="CT118" s="438"/>
      <c r="CU118" s="439"/>
      <c r="CV118" s="272"/>
      <c r="CW118" s="440"/>
      <c r="CX118" s="441"/>
      <c r="CY118" s="442"/>
      <c r="CZ118" s="441"/>
      <c r="DA118" s="442"/>
      <c r="DB118" s="441"/>
      <c r="DC118" s="442"/>
      <c r="DD118" s="441"/>
      <c r="DE118" s="442"/>
      <c r="DF118" s="443"/>
      <c r="DG118" s="440"/>
      <c r="DH118" s="441"/>
      <c r="DI118" s="442"/>
      <c r="DJ118" s="441"/>
      <c r="DK118" s="442"/>
      <c r="DL118" s="441"/>
      <c r="DM118" s="442"/>
      <c r="DN118" s="443"/>
      <c r="DO118" s="440"/>
      <c r="DP118" s="441"/>
      <c r="DQ118" s="442"/>
      <c r="DR118" s="441"/>
      <c r="DS118" s="442"/>
      <c r="DT118" s="441"/>
      <c r="DU118" s="442"/>
      <c r="DV118" s="443"/>
      <c r="DW118" s="272"/>
    </row>
    <row r="119" spans="2:127" ht="40.5" customHeight="1">
      <c r="B119" s="411">
        <f>LARGE(B$9:B118,1)+1</f>
        <v>85</v>
      </c>
      <c r="C119" s="412" t="s">
        <v>1283</v>
      </c>
      <c r="D119" s="521" t="s">
        <v>1231</v>
      </c>
      <c r="E119" s="522" t="s">
        <v>1280</v>
      </c>
      <c r="F119" s="415">
        <v>4.1529999999999996</v>
      </c>
      <c r="G119" s="416" t="s">
        <v>841</v>
      </c>
      <c r="H119" s="417">
        <v>45740</v>
      </c>
      <c r="I119" s="418" t="s">
        <v>386</v>
      </c>
      <c r="J119" s="419" t="s">
        <v>1131</v>
      </c>
      <c r="K119" s="489" t="s">
        <v>1141</v>
      </c>
      <c r="L119" s="523" t="s">
        <v>1038</v>
      </c>
      <c r="M119" s="523" t="s">
        <v>1039</v>
      </c>
      <c r="N119" s="524" t="s">
        <v>1040</v>
      </c>
      <c r="O119" s="525" t="s">
        <v>1041</v>
      </c>
      <c r="P119" s="526" t="s">
        <v>1042</v>
      </c>
      <c r="Q119" s="425">
        <f t="shared" si="8"/>
        <v>0</v>
      </c>
      <c r="R119" s="426"/>
      <c r="S119" s="448"/>
      <c r="T119" s="428"/>
      <c r="U119" s="429"/>
      <c r="V119" s="430"/>
      <c r="W119" s="429"/>
      <c r="X119" s="430"/>
      <c r="Y119" s="429"/>
      <c r="Z119" s="430"/>
      <c r="AA119" s="429"/>
      <c r="AB119" s="430"/>
      <c r="AC119" s="431"/>
      <c r="AD119" s="428"/>
      <c r="AE119" s="429"/>
      <c r="AF119" s="430"/>
      <c r="AG119" s="429"/>
      <c r="AH119" s="430"/>
      <c r="AI119" s="429"/>
      <c r="AJ119" s="430"/>
      <c r="AK119" s="431"/>
      <c r="AL119" s="428"/>
      <c r="AM119" s="429"/>
      <c r="AN119" s="430"/>
      <c r="AO119" s="429"/>
      <c r="AP119" s="430"/>
      <c r="AQ119" s="429"/>
      <c r="AR119" s="430"/>
      <c r="AS119" s="431"/>
      <c r="AT119" s="272"/>
      <c r="AU119" s="432"/>
      <c r="AV119" s="433"/>
      <c r="AW119" s="434"/>
      <c r="AX119" s="433"/>
      <c r="AY119" s="434"/>
      <c r="AZ119" s="433"/>
      <c r="BA119" s="434"/>
      <c r="BB119" s="433"/>
      <c r="BC119" s="434"/>
      <c r="BD119" s="435"/>
      <c r="BE119" s="432"/>
      <c r="BF119" s="433"/>
      <c r="BG119" s="434"/>
      <c r="BH119" s="433"/>
      <c r="BI119" s="434"/>
      <c r="BJ119" s="433"/>
      <c r="BK119" s="434"/>
      <c r="BL119" s="435"/>
      <c r="BM119" s="432"/>
      <c r="BN119" s="433"/>
      <c r="BO119" s="434"/>
      <c r="BP119" s="433"/>
      <c r="BQ119" s="434"/>
      <c r="BR119" s="433"/>
      <c r="BS119" s="434"/>
      <c r="BT119" s="435"/>
      <c r="BU119" s="272"/>
      <c r="BV119" s="436"/>
      <c r="BW119" s="437"/>
      <c r="BX119" s="438"/>
      <c r="BY119" s="437"/>
      <c r="BZ119" s="438"/>
      <c r="CA119" s="437"/>
      <c r="CB119" s="438"/>
      <c r="CC119" s="437"/>
      <c r="CD119" s="438"/>
      <c r="CE119" s="439"/>
      <c r="CF119" s="436"/>
      <c r="CG119" s="437"/>
      <c r="CH119" s="438"/>
      <c r="CI119" s="437"/>
      <c r="CJ119" s="438"/>
      <c r="CK119" s="437"/>
      <c r="CL119" s="438"/>
      <c r="CM119" s="439"/>
      <c r="CN119" s="436"/>
      <c r="CO119" s="437"/>
      <c r="CP119" s="438"/>
      <c r="CQ119" s="437"/>
      <c r="CR119" s="438"/>
      <c r="CS119" s="437"/>
      <c r="CT119" s="438"/>
      <c r="CU119" s="439"/>
      <c r="CV119" s="272"/>
      <c r="CW119" s="440"/>
      <c r="CX119" s="441"/>
      <c r="CY119" s="442"/>
      <c r="CZ119" s="441"/>
      <c r="DA119" s="442"/>
      <c r="DB119" s="441"/>
      <c r="DC119" s="442"/>
      <c r="DD119" s="441"/>
      <c r="DE119" s="442"/>
      <c r="DF119" s="443"/>
      <c r="DG119" s="440"/>
      <c r="DH119" s="441"/>
      <c r="DI119" s="442"/>
      <c r="DJ119" s="441"/>
      <c r="DK119" s="442"/>
      <c r="DL119" s="441"/>
      <c r="DM119" s="442"/>
      <c r="DN119" s="443"/>
      <c r="DO119" s="440"/>
      <c r="DP119" s="441"/>
      <c r="DQ119" s="442"/>
      <c r="DR119" s="441"/>
      <c r="DS119" s="442"/>
      <c r="DT119" s="441"/>
      <c r="DU119" s="442"/>
      <c r="DV119" s="443"/>
      <c r="DW119" s="272"/>
    </row>
    <row r="120" spans="2:127" ht="40.5" customHeight="1">
      <c r="B120" s="411">
        <f>LARGE(B$9:B119,1)+1</f>
        <v>86</v>
      </c>
      <c r="C120" s="412" t="s">
        <v>1284</v>
      </c>
      <c r="D120" s="481" t="s">
        <v>1231</v>
      </c>
      <c r="E120" s="482" t="s">
        <v>1282</v>
      </c>
      <c r="F120" s="415">
        <v>4.2</v>
      </c>
      <c r="G120" s="416" t="s">
        <v>841</v>
      </c>
      <c r="H120" s="417">
        <v>45734</v>
      </c>
      <c r="I120" s="418" t="s">
        <v>386</v>
      </c>
      <c r="J120" s="419" t="s">
        <v>1131</v>
      </c>
      <c r="K120" s="489" t="s">
        <v>1141</v>
      </c>
      <c r="L120" s="444"/>
      <c r="M120" s="444"/>
      <c r="N120" s="445" t="s">
        <v>1040</v>
      </c>
      <c r="O120" s="446" t="s">
        <v>1041</v>
      </c>
      <c r="P120" s="447" t="s">
        <v>1042</v>
      </c>
      <c r="Q120" s="425">
        <f t="shared" si="8"/>
        <v>0</v>
      </c>
      <c r="R120" s="426"/>
      <c r="S120" s="448"/>
      <c r="T120" s="428"/>
      <c r="U120" s="429"/>
      <c r="V120" s="430"/>
      <c r="W120" s="429"/>
      <c r="X120" s="430"/>
      <c r="Y120" s="429"/>
      <c r="Z120" s="430"/>
      <c r="AA120" s="429"/>
      <c r="AB120" s="430"/>
      <c r="AC120" s="431"/>
      <c r="AD120" s="428"/>
      <c r="AE120" s="429"/>
      <c r="AF120" s="430"/>
      <c r="AG120" s="429"/>
      <c r="AH120" s="430"/>
      <c r="AI120" s="429"/>
      <c r="AJ120" s="430"/>
      <c r="AK120" s="431"/>
      <c r="AL120" s="428"/>
      <c r="AM120" s="429"/>
      <c r="AN120" s="430"/>
      <c r="AO120" s="429"/>
      <c r="AP120" s="430"/>
      <c r="AQ120" s="429"/>
      <c r="AR120" s="430"/>
      <c r="AS120" s="431"/>
      <c r="AT120" s="272"/>
      <c r="AU120" s="432"/>
      <c r="AV120" s="433"/>
      <c r="AW120" s="434"/>
      <c r="AX120" s="433"/>
      <c r="AY120" s="434"/>
      <c r="AZ120" s="433"/>
      <c r="BA120" s="434"/>
      <c r="BB120" s="433"/>
      <c r="BC120" s="434"/>
      <c r="BD120" s="435"/>
      <c r="BE120" s="432"/>
      <c r="BF120" s="433"/>
      <c r="BG120" s="434"/>
      <c r="BH120" s="433"/>
      <c r="BI120" s="434"/>
      <c r="BJ120" s="433"/>
      <c r="BK120" s="434"/>
      <c r="BL120" s="435"/>
      <c r="BM120" s="432"/>
      <c r="BN120" s="433"/>
      <c r="BO120" s="434"/>
      <c r="BP120" s="433"/>
      <c r="BQ120" s="434"/>
      <c r="BR120" s="433"/>
      <c r="BS120" s="434"/>
      <c r="BT120" s="435"/>
      <c r="BU120" s="272"/>
      <c r="BV120" s="436"/>
      <c r="BW120" s="437"/>
      <c r="BX120" s="438"/>
      <c r="BY120" s="437"/>
      <c r="BZ120" s="438"/>
      <c r="CA120" s="437"/>
      <c r="CB120" s="438"/>
      <c r="CC120" s="437"/>
      <c r="CD120" s="438"/>
      <c r="CE120" s="439"/>
      <c r="CF120" s="436"/>
      <c r="CG120" s="437"/>
      <c r="CH120" s="438"/>
      <c r="CI120" s="437"/>
      <c r="CJ120" s="438"/>
      <c r="CK120" s="437"/>
      <c r="CL120" s="438"/>
      <c r="CM120" s="439"/>
      <c r="CN120" s="436"/>
      <c r="CO120" s="437"/>
      <c r="CP120" s="438"/>
      <c r="CQ120" s="437"/>
      <c r="CR120" s="438"/>
      <c r="CS120" s="437"/>
      <c r="CT120" s="438"/>
      <c r="CU120" s="439"/>
      <c r="CV120" s="272"/>
      <c r="CW120" s="440"/>
      <c r="CX120" s="441"/>
      <c r="CY120" s="442"/>
      <c r="CZ120" s="441"/>
      <c r="DA120" s="442"/>
      <c r="DB120" s="441"/>
      <c r="DC120" s="442"/>
      <c r="DD120" s="441"/>
      <c r="DE120" s="442"/>
      <c r="DF120" s="443"/>
      <c r="DG120" s="440"/>
      <c r="DH120" s="441"/>
      <c r="DI120" s="442"/>
      <c r="DJ120" s="441"/>
      <c r="DK120" s="442"/>
      <c r="DL120" s="441"/>
      <c r="DM120" s="442"/>
      <c r="DN120" s="443"/>
      <c r="DO120" s="440"/>
      <c r="DP120" s="441"/>
      <c r="DQ120" s="442"/>
      <c r="DR120" s="441"/>
      <c r="DS120" s="442"/>
      <c r="DT120" s="441"/>
      <c r="DU120" s="442"/>
      <c r="DV120" s="443"/>
      <c r="DW120" s="272"/>
    </row>
    <row r="121" spans="2:127" ht="40.5" customHeight="1">
      <c r="B121" s="411">
        <f>LARGE(B$9:B120,1)+1</f>
        <v>87</v>
      </c>
      <c r="C121" s="412" t="s">
        <v>1285</v>
      </c>
      <c r="D121" s="413" t="s">
        <v>1231</v>
      </c>
      <c r="E121" s="414" t="s">
        <v>1282</v>
      </c>
      <c r="F121" s="415">
        <v>4.3600000000000003</v>
      </c>
      <c r="G121" s="416" t="s">
        <v>841</v>
      </c>
      <c r="H121" s="417"/>
      <c r="I121" s="418" t="s">
        <v>386</v>
      </c>
      <c r="J121" s="419" t="s">
        <v>1131</v>
      </c>
      <c r="K121" s="489" t="s">
        <v>1141</v>
      </c>
      <c r="L121" s="444"/>
      <c r="M121" s="444"/>
      <c r="N121" s="445" t="s">
        <v>1040</v>
      </c>
      <c r="O121" s="446" t="s">
        <v>1041</v>
      </c>
      <c r="P121" s="447" t="s">
        <v>1042</v>
      </c>
      <c r="Q121" s="425">
        <f t="shared" si="8"/>
        <v>0</v>
      </c>
      <c r="R121" s="426"/>
      <c r="S121" s="448"/>
      <c r="T121" s="428"/>
      <c r="U121" s="429"/>
      <c r="V121" s="430"/>
      <c r="W121" s="429"/>
      <c r="X121" s="430"/>
      <c r="Y121" s="429"/>
      <c r="Z121" s="430"/>
      <c r="AA121" s="429"/>
      <c r="AB121" s="430"/>
      <c r="AC121" s="431"/>
      <c r="AD121" s="428"/>
      <c r="AE121" s="429"/>
      <c r="AF121" s="430"/>
      <c r="AG121" s="429"/>
      <c r="AH121" s="430"/>
      <c r="AI121" s="429"/>
      <c r="AJ121" s="430"/>
      <c r="AK121" s="431"/>
      <c r="AL121" s="428"/>
      <c r="AM121" s="429"/>
      <c r="AN121" s="430"/>
      <c r="AO121" s="429"/>
      <c r="AP121" s="430"/>
      <c r="AQ121" s="429"/>
      <c r="AR121" s="430"/>
      <c r="AS121" s="431"/>
      <c r="AT121" s="272"/>
      <c r="AU121" s="432"/>
      <c r="AV121" s="433"/>
      <c r="AW121" s="434"/>
      <c r="AX121" s="433"/>
      <c r="AY121" s="434"/>
      <c r="AZ121" s="433"/>
      <c r="BA121" s="434"/>
      <c r="BB121" s="433"/>
      <c r="BC121" s="434"/>
      <c r="BD121" s="435"/>
      <c r="BE121" s="432"/>
      <c r="BF121" s="433"/>
      <c r="BG121" s="434"/>
      <c r="BH121" s="433"/>
      <c r="BI121" s="434"/>
      <c r="BJ121" s="433"/>
      <c r="BK121" s="434"/>
      <c r="BL121" s="435"/>
      <c r="BM121" s="432"/>
      <c r="BN121" s="433"/>
      <c r="BO121" s="434"/>
      <c r="BP121" s="433"/>
      <c r="BQ121" s="434"/>
      <c r="BR121" s="433"/>
      <c r="BS121" s="434"/>
      <c r="BT121" s="435"/>
      <c r="BU121" s="272"/>
      <c r="BV121" s="436"/>
      <c r="BW121" s="437"/>
      <c r="BX121" s="438"/>
      <c r="BY121" s="437"/>
      <c r="BZ121" s="438"/>
      <c r="CA121" s="437"/>
      <c r="CB121" s="438"/>
      <c r="CC121" s="437"/>
      <c r="CD121" s="438"/>
      <c r="CE121" s="439"/>
      <c r="CF121" s="436"/>
      <c r="CG121" s="437"/>
      <c r="CH121" s="438"/>
      <c r="CI121" s="437"/>
      <c r="CJ121" s="438"/>
      <c r="CK121" s="437"/>
      <c r="CL121" s="438"/>
      <c r="CM121" s="439"/>
      <c r="CN121" s="436"/>
      <c r="CO121" s="437"/>
      <c r="CP121" s="438"/>
      <c r="CQ121" s="437"/>
      <c r="CR121" s="438"/>
      <c r="CS121" s="437"/>
      <c r="CT121" s="438"/>
      <c r="CU121" s="439"/>
      <c r="CV121" s="272"/>
      <c r="CW121" s="440"/>
      <c r="CX121" s="441"/>
      <c r="CY121" s="442"/>
      <c r="CZ121" s="441"/>
      <c r="DA121" s="442"/>
      <c r="DB121" s="441"/>
      <c r="DC121" s="442"/>
      <c r="DD121" s="441"/>
      <c r="DE121" s="442"/>
      <c r="DF121" s="443"/>
      <c r="DG121" s="440"/>
      <c r="DH121" s="441"/>
      <c r="DI121" s="442"/>
      <c r="DJ121" s="441"/>
      <c r="DK121" s="442"/>
      <c r="DL121" s="441"/>
      <c r="DM121" s="442"/>
      <c r="DN121" s="443"/>
      <c r="DO121" s="440"/>
      <c r="DP121" s="441"/>
      <c r="DQ121" s="442"/>
      <c r="DR121" s="441"/>
      <c r="DS121" s="442"/>
      <c r="DT121" s="441"/>
      <c r="DU121" s="442"/>
      <c r="DV121" s="443"/>
      <c r="DW121" s="272"/>
    </row>
    <row r="122" spans="2:127" ht="40.5" customHeight="1">
      <c r="B122" s="411">
        <f>LARGE(B$9:B121,1)+1</f>
        <v>88</v>
      </c>
      <c r="C122" s="412" t="s">
        <v>1286</v>
      </c>
      <c r="D122" s="413" t="s">
        <v>1287</v>
      </c>
      <c r="E122" s="414" t="s">
        <v>1288</v>
      </c>
      <c r="F122" s="415">
        <v>4.9466666666666663</v>
      </c>
      <c r="G122" s="416" t="s">
        <v>841</v>
      </c>
      <c r="H122" s="417">
        <v>44541</v>
      </c>
      <c r="I122" s="418" t="s">
        <v>386</v>
      </c>
      <c r="J122" s="419" t="s">
        <v>1131</v>
      </c>
      <c r="K122" s="489" t="s">
        <v>1141</v>
      </c>
      <c r="L122" s="444"/>
      <c r="M122" s="444"/>
      <c r="N122" s="445" t="s">
        <v>1040</v>
      </c>
      <c r="O122" s="446" t="s">
        <v>1041</v>
      </c>
      <c r="P122" s="447" t="s">
        <v>1042</v>
      </c>
      <c r="Q122" s="425">
        <f t="shared" si="8"/>
        <v>0</v>
      </c>
      <c r="R122" s="426"/>
      <c r="S122" s="448"/>
      <c r="T122" s="428"/>
      <c r="U122" s="429"/>
      <c r="V122" s="430"/>
      <c r="W122" s="429"/>
      <c r="X122" s="430"/>
      <c r="Y122" s="429"/>
      <c r="Z122" s="430"/>
      <c r="AA122" s="429"/>
      <c r="AB122" s="430"/>
      <c r="AC122" s="431"/>
      <c r="AD122" s="428"/>
      <c r="AE122" s="429"/>
      <c r="AF122" s="430"/>
      <c r="AG122" s="429"/>
      <c r="AH122" s="430"/>
      <c r="AI122" s="429"/>
      <c r="AJ122" s="430"/>
      <c r="AK122" s="431"/>
      <c r="AL122" s="428"/>
      <c r="AM122" s="429"/>
      <c r="AN122" s="430"/>
      <c r="AO122" s="429"/>
      <c r="AP122" s="430"/>
      <c r="AQ122" s="429"/>
      <c r="AR122" s="430"/>
      <c r="AS122" s="431"/>
      <c r="AT122" s="272"/>
      <c r="AU122" s="432"/>
      <c r="AV122" s="433"/>
      <c r="AW122" s="434"/>
      <c r="AX122" s="433"/>
      <c r="AY122" s="434"/>
      <c r="AZ122" s="433"/>
      <c r="BA122" s="434"/>
      <c r="BB122" s="433"/>
      <c r="BC122" s="434"/>
      <c r="BD122" s="435"/>
      <c r="BE122" s="432"/>
      <c r="BF122" s="433"/>
      <c r="BG122" s="434"/>
      <c r="BH122" s="433"/>
      <c r="BI122" s="434"/>
      <c r="BJ122" s="433"/>
      <c r="BK122" s="434"/>
      <c r="BL122" s="435"/>
      <c r="BM122" s="432"/>
      <c r="BN122" s="433"/>
      <c r="BO122" s="434"/>
      <c r="BP122" s="433"/>
      <c r="BQ122" s="434"/>
      <c r="BR122" s="433"/>
      <c r="BS122" s="434"/>
      <c r="BT122" s="435"/>
      <c r="BU122" s="272"/>
      <c r="BV122" s="436"/>
      <c r="BW122" s="437"/>
      <c r="BX122" s="438"/>
      <c r="BY122" s="437"/>
      <c r="BZ122" s="438"/>
      <c r="CA122" s="437"/>
      <c r="CB122" s="438"/>
      <c r="CC122" s="437"/>
      <c r="CD122" s="438"/>
      <c r="CE122" s="439"/>
      <c r="CF122" s="436"/>
      <c r="CG122" s="437"/>
      <c r="CH122" s="438"/>
      <c r="CI122" s="437"/>
      <c r="CJ122" s="438"/>
      <c r="CK122" s="437"/>
      <c r="CL122" s="438"/>
      <c r="CM122" s="439"/>
      <c r="CN122" s="436"/>
      <c r="CO122" s="437"/>
      <c r="CP122" s="438"/>
      <c r="CQ122" s="437"/>
      <c r="CR122" s="438"/>
      <c r="CS122" s="437"/>
      <c r="CT122" s="438"/>
      <c r="CU122" s="439"/>
      <c r="CV122" s="272"/>
      <c r="CW122" s="440"/>
      <c r="CX122" s="441"/>
      <c r="CY122" s="442"/>
      <c r="CZ122" s="441"/>
      <c r="DA122" s="442"/>
      <c r="DB122" s="441"/>
      <c r="DC122" s="442"/>
      <c r="DD122" s="441"/>
      <c r="DE122" s="442"/>
      <c r="DF122" s="443"/>
      <c r="DG122" s="440"/>
      <c r="DH122" s="441"/>
      <c r="DI122" s="442"/>
      <c r="DJ122" s="441"/>
      <c r="DK122" s="442"/>
      <c r="DL122" s="441"/>
      <c r="DM122" s="442"/>
      <c r="DN122" s="443"/>
      <c r="DO122" s="440"/>
      <c r="DP122" s="441"/>
      <c r="DQ122" s="442"/>
      <c r="DR122" s="441"/>
      <c r="DS122" s="442"/>
      <c r="DT122" s="441"/>
      <c r="DU122" s="442"/>
      <c r="DV122" s="443"/>
      <c r="DW122" s="272"/>
    </row>
    <row r="123" spans="2:127" ht="40.5" customHeight="1">
      <c r="B123" s="371">
        <v>10</v>
      </c>
      <c r="C123" s="372" t="s">
        <v>984</v>
      </c>
      <c r="D123" s="373"/>
      <c r="E123" s="374"/>
      <c r="F123" s="373"/>
      <c r="G123" s="375"/>
      <c r="H123" s="374"/>
      <c r="I123" s="376"/>
      <c r="J123" s="373"/>
      <c r="K123" s="373"/>
      <c r="L123" s="373"/>
      <c r="M123" s="373"/>
      <c r="N123" s="373"/>
      <c r="O123" s="373"/>
      <c r="P123" s="377" t="s">
        <v>1289</v>
      </c>
      <c r="Q123" s="1350" t="s">
        <v>1323</v>
      </c>
      <c r="R123" s="1352" t="s">
        <v>1324</v>
      </c>
      <c r="S123" s="1336" t="s">
        <v>1325</v>
      </c>
      <c r="T123" s="452"/>
      <c r="U123" s="453"/>
      <c r="V123" s="453"/>
      <c r="W123" s="453"/>
      <c r="X123" s="453"/>
      <c r="Y123" s="453"/>
      <c r="Z123" s="453"/>
      <c r="AA123" s="453"/>
      <c r="AB123" s="453"/>
      <c r="AC123" s="454"/>
      <c r="AD123" s="452"/>
      <c r="AE123" s="453"/>
      <c r="AF123" s="453"/>
      <c r="AG123" s="453"/>
      <c r="AH123" s="453"/>
      <c r="AI123" s="453"/>
      <c r="AJ123" s="453"/>
      <c r="AK123" s="454"/>
      <c r="AL123" s="452"/>
      <c r="AM123" s="453"/>
      <c r="AN123" s="453"/>
      <c r="AO123" s="453"/>
      <c r="AP123" s="453"/>
      <c r="AQ123" s="453"/>
      <c r="AR123" s="453"/>
      <c r="AS123" s="454"/>
      <c r="AT123" s="455"/>
      <c r="AU123" s="456"/>
      <c r="AV123" s="457"/>
      <c r="AW123" s="457"/>
      <c r="AX123" s="457"/>
      <c r="AY123" s="457"/>
      <c r="AZ123" s="457"/>
      <c r="BA123" s="457"/>
      <c r="BB123" s="457"/>
      <c r="BC123" s="457"/>
      <c r="BD123" s="458"/>
      <c r="BE123" s="456"/>
      <c r="BF123" s="457"/>
      <c r="BG123" s="457"/>
      <c r="BH123" s="457"/>
      <c r="BI123" s="457"/>
      <c r="BJ123" s="457"/>
      <c r="BK123" s="457"/>
      <c r="BL123" s="458"/>
      <c r="BM123" s="456"/>
      <c r="BN123" s="457"/>
      <c r="BO123" s="457"/>
      <c r="BP123" s="457"/>
      <c r="BQ123" s="457"/>
      <c r="BR123" s="457"/>
      <c r="BS123" s="457"/>
      <c r="BT123" s="458"/>
      <c r="BU123" s="455"/>
      <c r="BV123" s="459"/>
      <c r="BW123" s="460"/>
      <c r="BX123" s="460"/>
      <c r="BY123" s="460"/>
      <c r="BZ123" s="460"/>
      <c r="CA123" s="460"/>
      <c r="CB123" s="460"/>
      <c r="CC123" s="460"/>
      <c r="CD123" s="460"/>
      <c r="CE123" s="461"/>
      <c r="CF123" s="459"/>
      <c r="CG123" s="460"/>
      <c r="CH123" s="460"/>
      <c r="CI123" s="460"/>
      <c r="CJ123" s="460"/>
      <c r="CK123" s="460"/>
      <c r="CL123" s="460"/>
      <c r="CM123" s="461"/>
      <c r="CN123" s="459"/>
      <c r="CO123" s="460"/>
      <c r="CP123" s="460"/>
      <c r="CQ123" s="460"/>
      <c r="CR123" s="460"/>
      <c r="CS123" s="460"/>
      <c r="CT123" s="460"/>
      <c r="CU123" s="461"/>
      <c r="CV123" s="455"/>
      <c r="CW123" s="462"/>
      <c r="CX123" s="463"/>
      <c r="CY123" s="463"/>
      <c r="CZ123" s="463"/>
      <c r="DA123" s="463"/>
      <c r="DB123" s="463"/>
      <c r="DC123" s="463"/>
      <c r="DD123" s="463"/>
      <c r="DE123" s="463"/>
      <c r="DF123" s="464"/>
      <c r="DG123" s="462"/>
      <c r="DH123" s="463"/>
      <c r="DI123" s="463"/>
      <c r="DJ123" s="463"/>
      <c r="DK123" s="463"/>
      <c r="DL123" s="463"/>
      <c r="DM123" s="463"/>
      <c r="DN123" s="464"/>
      <c r="DO123" s="462"/>
      <c r="DP123" s="463"/>
      <c r="DQ123" s="463"/>
      <c r="DR123" s="463"/>
      <c r="DS123" s="463"/>
      <c r="DT123" s="463"/>
      <c r="DU123" s="463"/>
      <c r="DV123" s="464"/>
      <c r="DW123" s="465"/>
    </row>
    <row r="124" spans="2:127" ht="40.5" customHeight="1">
      <c r="B124" s="392"/>
      <c r="C124" s="393" t="s">
        <v>1048</v>
      </c>
      <c r="D124" s="394">
        <f>COUNTA(C125:C140)</f>
        <v>16</v>
      </c>
      <c r="E124" s="395" t="s">
        <v>1049</v>
      </c>
      <c r="F124" s="394">
        <f>COUNTIF(L125:P140,E124)</f>
        <v>16</v>
      </c>
      <c r="G124" s="396" t="s">
        <v>1038</v>
      </c>
      <c r="H124" s="394">
        <f>COUNTIF(L125:P140,G124)</f>
        <v>0</v>
      </c>
      <c r="I124" s="396" t="s">
        <v>1039</v>
      </c>
      <c r="J124" s="394">
        <f>COUNTIF(L125:P140,I124)</f>
        <v>0</v>
      </c>
      <c r="K124" s="396" t="s">
        <v>1040</v>
      </c>
      <c r="L124" s="394">
        <f>COUNTIF(L125:P140,K124)</f>
        <v>0</v>
      </c>
      <c r="M124" s="396" t="s">
        <v>1041</v>
      </c>
      <c r="N124" s="394">
        <f>COUNTIF(L125:P140,M124)</f>
        <v>0</v>
      </c>
      <c r="O124" s="396" t="s">
        <v>1042</v>
      </c>
      <c r="P124" s="397">
        <f>COUNTIF(L125:P140,O124)</f>
        <v>0</v>
      </c>
      <c r="Q124" s="1351"/>
      <c r="R124" s="1353"/>
      <c r="S124" s="1337"/>
      <c r="T124" s="466"/>
      <c r="U124" s="467"/>
      <c r="V124" s="467"/>
      <c r="W124" s="467"/>
      <c r="X124" s="467"/>
      <c r="Y124" s="467"/>
      <c r="Z124" s="467"/>
      <c r="AA124" s="467"/>
      <c r="AB124" s="467"/>
      <c r="AC124" s="468"/>
      <c r="AD124" s="466"/>
      <c r="AE124" s="467"/>
      <c r="AF124" s="467"/>
      <c r="AG124" s="467"/>
      <c r="AH124" s="467"/>
      <c r="AI124" s="467"/>
      <c r="AJ124" s="467"/>
      <c r="AK124" s="468"/>
      <c r="AL124" s="466"/>
      <c r="AM124" s="467"/>
      <c r="AN124" s="467"/>
      <c r="AO124" s="467"/>
      <c r="AP124" s="467"/>
      <c r="AQ124" s="467"/>
      <c r="AR124" s="467"/>
      <c r="AS124" s="468"/>
      <c r="AT124" s="469"/>
      <c r="AU124" s="470"/>
      <c r="AV124" s="471"/>
      <c r="AW124" s="471"/>
      <c r="AX124" s="471"/>
      <c r="AY124" s="471"/>
      <c r="AZ124" s="471"/>
      <c r="BA124" s="471"/>
      <c r="BB124" s="471"/>
      <c r="BC124" s="471"/>
      <c r="BD124" s="472"/>
      <c r="BE124" s="470"/>
      <c r="BF124" s="471"/>
      <c r="BG124" s="471"/>
      <c r="BH124" s="471"/>
      <c r="BI124" s="471"/>
      <c r="BJ124" s="471"/>
      <c r="BK124" s="471"/>
      <c r="BL124" s="472"/>
      <c r="BM124" s="470"/>
      <c r="BN124" s="471"/>
      <c r="BO124" s="471"/>
      <c r="BP124" s="471"/>
      <c r="BQ124" s="471"/>
      <c r="BR124" s="471"/>
      <c r="BS124" s="471"/>
      <c r="BT124" s="472"/>
      <c r="BU124" s="469"/>
      <c r="BV124" s="473"/>
      <c r="BW124" s="474"/>
      <c r="BX124" s="474"/>
      <c r="BY124" s="474"/>
      <c r="BZ124" s="474"/>
      <c r="CA124" s="474"/>
      <c r="CB124" s="474"/>
      <c r="CC124" s="474"/>
      <c r="CD124" s="474"/>
      <c r="CE124" s="475"/>
      <c r="CF124" s="473"/>
      <c r="CG124" s="474"/>
      <c r="CH124" s="474"/>
      <c r="CI124" s="474"/>
      <c r="CJ124" s="474"/>
      <c r="CK124" s="474"/>
      <c r="CL124" s="474"/>
      <c r="CM124" s="475"/>
      <c r="CN124" s="473"/>
      <c r="CO124" s="474"/>
      <c r="CP124" s="474"/>
      <c r="CQ124" s="474"/>
      <c r="CR124" s="474"/>
      <c r="CS124" s="474"/>
      <c r="CT124" s="474"/>
      <c r="CU124" s="475"/>
      <c r="CV124" s="469"/>
      <c r="CW124" s="476"/>
      <c r="CX124" s="477"/>
      <c r="CY124" s="477"/>
      <c r="CZ124" s="477"/>
      <c r="DA124" s="477"/>
      <c r="DB124" s="477"/>
      <c r="DC124" s="477"/>
      <c r="DD124" s="477"/>
      <c r="DE124" s="477"/>
      <c r="DF124" s="478"/>
      <c r="DG124" s="476"/>
      <c r="DH124" s="477"/>
      <c r="DI124" s="477"/>
      <c r="DJ124" s="477"/>
      <c r="DK124" s="477"/>
      <c r="DL124" s="477"/>
      <c r="DM124" s="477"/>
      <c r="DN124" s="478"/>
      <c r="DO124" s="476"/>
      <c r="DP124" s="477"/>
      <c r="DQ124" s="477"/>
      <c r="DR124" s="477"/>
      <c r="DS124" s="477"/>
      <c r="DT124" s="477"/>
      <c r="DU124" s="477"/>
      <c r="DV124" s="478"/>
      <c r="DW124" s="479"/>
    </row>
    <row r="125" spans="2:127" ht="40.5" customHeight="1">
      <c r="B125" s="411">
        <f>LARGE(B$9:B124,1)+1</f>
        <v>89</v>
      </c>
      <c r="C125" s="412" t="s">
        <v>1290</v>
      </c>
      <c r="D125" s="413" t="s">
        <v>1291</v>
      </c>
      <c r="E125" s="414" t="s">
        <v>1292</v>
      </c>
      <c r="F125" s="490">
        <v>0.42</v>
      </c>
      <c r="G125" s="416" t="s">
        <v>841</v>
      </c>
      <c r="H125" s="417">
        <v>32950</v>
      </c>
      <c r="I125" s="418" t="s">
        <v>386</v>
      </c>
      <c r="J125" s="419" t="s">
        <v>1131</v>
      </c>
      <c r="K125" s="420" t="s">
        <v>1055</v>
      </c>
      <c r="L125" s="449" t="s">
        <v>1068</v>
      </c>
      <c r="M125" s="449"/>
      <c r="N125" s="450"/>
      <c r="O125" s="449"/>
      <c r="P125" s="451"/>
      <c r="Q125" s="425">
        <f t="shared" si="8"/>
        <v>0</v>
      </c>
      <c r="R125" s="426"/>
      <c r="S125" s="448"/>
      <c r="T125" s="428"/>
      <c r="U125" s="429"/>
      <c r="V125" s="430"/>
      <c r="W125" s="429"/>
      <c r="X125" s="430"/>
      <c r="Y125" s="429"/>
      <c r="Z125" s="430"/>
      <c r="AA125" s="429"/>
      <c r="AB125" s="430"/>
      <c r="AC125" s="431"/>
      <c r="AD125" s="428"/>
      <c r="AE125" s="429"/>
      <c r="AF125" s="430"/>
      <c r="AG125" s="429"/>
      <c r="AH125" s="430"/>
      <c r="AI125" s="429"/>
      <c r="AJ125" s="430"/>
      <c r="AK125" s="431"/>
      <c r="AL125" s="428"/>
      <c r="AM125" s="429"/>
      <c r="AN125" s="430"/>
      <c r="AO125" s="429"/>
      <c r="AP125" s="430"/>
      <c r="AQ125" s="429"/>
      <c r="AR125" s="430"/>
      <c r="AS125" s="431"/>
      <c r="AT125" s="272"/>
      <c r="AU125" s="432"/>
      <c r="AV125" s="433"/>
      <c r="AW125" s="434"/>
      <c r="AX125" s="433"/>
      <c r="AY125" s="434"/>
      <c r="AZ125" s="433"/>
      <c r="BA125" s="434"/>
      <c r="BB125" s="433"/>
      <c r="BC125" s="434"/>
      <c r="BD125" s="435"/>
      <c r="BE125" s="432"/>
      <c r="BF125" s="433"/>
      <c r="BG125" s="434"/>
      <c r="BH125" s="433"/>
      <c r="BI125" s="434"/>
      <c r="BJ125" s="433"/>
      <c r="BK125" s="434"/>
      <c r="BL125" s="435"/>
      <c r="BM125" s="432"/>
      <c r="BN125" s="433"/>
      <c r="BO125" s="434"/>
      <c r="BP125" s="433"/>
      <c r="BQ125" s="434"/>
      <c r="BR125" s="433"/>
      <c r="BS125" s="434"/>
      <c r="BT125" s="435"/>
      <c r="BU125" s="272"/>
      <c r="BV125" s="436"/>
      <c r="BW125" s="437"/>
      <c r="BX125" s="438"/>
      <c r="BY125" s="437"/>
      <c r="BZ125" s="438"/>
      <c r="CA125" s="437"/>
      <c r="CB125" s="438"/>
      <c r="CC125" s="437"/>
      <c r="CD125" s="438"/>
      <c r="CE125" s="439"/>
      <c r="CF125" s="436"/>
      <c r="CG125" s="437"/>
      <c r="CH125" s="438"/>
      <c r="CI125" s="437"/>
      <c r="CJ125" s="438"/>
      <c r="CK125" s="437"/>
      <c r="CL125" s="438"/>
      <c r="CM125" s="439"/>
      <c r="CN125" s="436"/>
      <c r="CO125" s="437"/>
      <c r="CP125" s="438"/>
      <c r="CQ125" s="437"/>
      <c r="CR125" s="438"/>
      <c r="CS125" s="437"/>
      <c r="CT125" s="438"/>
      <c r="CU125" s="439"/>
      <c r="CV125" s="272"/>
      <c r="CW125" s="440"/>
      <c r="CX125" s="441"/>
      <c r="CY125" s="442"/>
      <c r="CZ125" s="441"/>
      <c r="DA125" s="442"/>
      <c r="DB125" s="441"/>
      <c r="DC125" s="442"/>
      <c r="DD125" s="441"/>
      <c r="DE125" s="442"/>
      <c r="DF125" s="443"/>
      <c r="DG125" s="440"/>
      <c r="DH125" s="441"/>
      <c r="DI125" s="442"/>
      <c r="DJ125" s="441"/>
      <c r="DK125" s="442"/>
      <c r="DL125" s="441"/>
      <c r="DM125" s="442"/>
      <c r="DN125" s="443"/>
      <c r="DO125" s="440"/>
      <c r="DP125" s="441"/>
      <c r="DQ125" s="442"/>
      <c r="DR125" s="441"/>
      <c r="DS125" s="442"/>
      <c r="DT125" s="441"/>
      <c r="DU125" s="442"/>
      <c r="DV125" s="443"/>
      <c r="DW125" s="272"/>
    </row>
    <row r="126" spans="2:127" ht="40.5" customHeight="1">
      <c r="B126" s="411">
        <f>LARGE(B$9:B125,1)+1</f>
        <v>90</v>
      </c>
      <c r="C126" s="412" t="s">
        <v>1293</v>
      </c>
      <c r="D126" s="413"/>
      <c r="E126" s="414" t="s">
        <v>1294</v>
      </c>
      <c r="F126" s="415">
        <v>3.52</v>
      </c>
      <c r="G126" s="416" t="s">
        <v>841</v>
      </c>
      <c r="H126" s="417">
        <v>71167</v>
      </c>
      <c r="I126" s="418" t="s">
        <v>386</v>
      </c>
      <c r="J126" s="419" t="s">
        <v>1131</v>
      </c>
      <c r="K126" s="420" t="s">
        <v>1055</v>
      </c>
      <c r="L126" s="449" t="s">
        <v>1068</v>
      </c>
      <c r="M126" s="449"/>
      <c r="N126" s="450"/>
      <c r="O126" s="449"/>
      <c r="P126" s="451"/>
      <c r="Q126" s="425">
        <f t="shared" si="8"/>
        <v>0</v>
      </c>
      <c r="R126" s="426"/>
      <c r="S126" s="448"/>
      <c r="T126" s="428"/>
      <c r="U126" s="429"/>
      <c r="V126" s="430"/>
      <c r="W126" s="429"/>
      <c r="X126" s="430"/>
      <c r="Y126" s="429"/>
      <c r="Z126" s="430"/>
      <c r="AA126" s="429"/>
      <c r="AB126" s="430"/>
      <c r="AC126" s="431"/>
      <c r="AD126" s="428"/>
      <c r="AE126" s="429"/>
      <c r="AF126" s="430"/>
      <c r="AG126" s="429"/>
      <c r="AH126" s="430"/>
      <c r="AI126" s="429"/>
      <c r="AJ126" s="430"/>
      <c r="AK126" s="431"/>
      <c r="AL126" s="428"/>
      <c r="AM126" s="429"/>
      <c r="AN126" s="430"/>
      <c r="AO126" s="429"/>
      <c r="AP126" s="430"/>
      <c r="AQ126" s="429"/>
      <c r="AR126" s="430"/>
      <c r="AS126" s="431"/>
      <c r="AT126" s="272"/>
      <c r="AU126" s="432"/>
      <c r="AV126" s="433"/>
      <c r="AW126" s="434"/>
      <c r="AX126" s="433"/>
      <c r="AY126" s="434"/>
      <c r="AZ126" s="433"/>
      <c r="BA126" s="434"/>
      <c r="BB126" s="433"/>
      <c r="BC126" s="434"/>
      <c r="BD126" s="435"/>
      <c r="BE126" s="432"/>
      <c r="BF126" s="433"/>
      <c r="BG126" s="434"/>
      <c r="BH126" s="433"/>
      <c r="BI126" s="434"/>
      <c r="BJ126" s="433"/>
      <c r="BK126" s="434"/>
      <c r="BL126" s="435"/>
      <c r="BM126" s="432"/>
      <c r="BN126" s="433"/>
      <c r="BO126" s="434"/>
      <c r="BP126" s="433"/>
      <c r="BQ126" s="434"/>
      <c r="BR126" s="433"/>
      <c r="BS126" s="434"/>
      <c r="BT126" s="435"/>
      <c r="BU126" s="272"/>
      <c r="BV126" s="436"/>
      <c r="BW126" s="437"/>
      <c r="BX126" s="438"/>
      <c r="BY126" s="437"/>
      <c r="BZ126" s="438"/>
      <c r="CA126" s="437"/>
      <c r="CB126" s="438"/>
      <c r="CC126" s="437"/>
      <c r="CD126" s="438"/>
      <c r="CE126" s="439"/>
      <c r="CF126" s="436"/>
      <c r="CG126" s="437"/>
      <c r="CH126" s="438"/>
      <c r="CI126" s="437"/>
      <c r="CJ126" s="438"/>
      <c r="CK126" s="437"/>
      <c r="CL126" s="438"/>
      <c r="CM126" s="439"/>
      <c r="CN126" s="436"/>
      <c r="CO126" s="437"/>
      <c r="CP126" s="438"/>
      <c r="CQ126" s="437"/>
      <c r="CR126" s="438"/>
      <c r="CS126" s="437"/>
      <c r="CT126" s="438"/>
      <c r="CU126" s="439"/>
      <c r="CV126" s="272"/>
      <c r="CW126" s="440"/>
      <c r="CX126" s="441"/>
      <c r="CY126" s="442"/>
      <c r="CZ126" s="441"/>
      <c r="DA126" s="442"/>
      <c r="DB126" s="441"/>
      <c r="DC126" s="442"/>
      <c r="DD126" s="441"/>
      <c r="DE126" s="442"/>
      <c r="DF126" s="443"/>
      <c r="DG126" s="440"/>
      <c r="DH126" s="441"/>
      <c r="DI126" s="442"/>
      <c r="DJ126" s="441"/>
      <c r="DK126" s="442"/>
      <c r="DL126" s="441"/>
      <c r="DM126" s="442"/>
      <c r="DN126" s="443"/>
      <c r="DO126" s="440"/>
      <c r="DP126" s="441"/>
      <c r="DQ126" s="442"/>
      <c r="DR126" s="441"/>
      <c r="DS126" s="442"/>
      <c r="DT126" s="441"/>
      <c r="DU126" s="442"/>
      <c r="DV126" s="443"/>
      <c r="DW126" s="272"/>
    </row>
    <row r="127" spans="2:127" ht="40.5" customHeight="1">
      <c r="B127" s="411">
        <f>LARGE(B$9:B126,1)+1</f>
        <v>91</v>
      </c>
      <c r="C127" s="412" t="s">
        <v>1295</v>
      </c>
      <c r="D127" s="413"/>
      <c r="E127" s="414" t="s">
        <v>1294</v>
      </c>
      <c r="F127" s="415">
        <v>3.58</v>
      </c>
      <c r="G127" s="416" t="s">
        <v>841</v>
      </c>
      <c r="H127" s="417">
        <v>71168</v>
      </c>
      <c r="I127" s="418" t="s">
        <v>386</v>
      </c>
      <c r="J127" s="419" t="s">
        <v>1131</v>
      </c>
      <c r="K127" s="420" t="s">
        <v>1055</v>
      </c>
      <c r="L127" s="449" t="s">
        <v>1068</v>
      </c>
      <c r="M127" s="449"/>
      <c r="N127" s="450"/>
      <c r="O127" s="449"/>
      <c r="P127" s="451"/>
      <c r="Q127" s="425">
        <f t="shared" si="8"/>
        <v>0</v>
      </c>
      <c r="R127" s="426"/>
      <c r="S127" s="448"/>
      <c r="T127" s="428"/>
      <c r="U127" s="429"/>
      <c r="V127" s="430"/>
      <c r="W127" s="429"/>
      <c r="X127" s="430"/>
      <c r="Y127" s="429"/>
      <c r="Z127" s="430"/>
      <c r="AA127" s="429"/>
      <c r="AB127" s="430"/>
      <c r="AC127" s="431"/>
      <c r="AD127" s="428"/>
      <c r="AE127" s="429"/>
      <c r="AF127" s="430"/>
      <c r="AG127" s="429"/>
      <c r="AH127" s="430"/>
      <c r="AI127" s="429"/>
      <c r="AJ127" s="430"/>
      <c r="AK127" s="431"/>
      <c r="AL127" s="428"/>
      <c r="AM127" s="429"/>
      <c r="AN127" s="430"/>
      <c r="AO127" s="429"/>
      <c r="AP127" s="430"/>
      <c r="AQ127" s="429"/>
      <c r="AR127" s="430"/>
      <c r="AS127" s="431"/>
      <c r="AT127" s="272"/>
      <c r="AU127" s="432"/>
      <c r="AV127" s="433"/>
      <c r="AW127" s="434"/>
      <c r="AX127" s="433"/>
      <c r="AY127" s="434"/>
      <c r="AZ127" s="433"/>
      <c r="BA127" s="434"/>
      <c r="BB127" s="433"/>
      <c r="BC127" s="434"/>
      <c r="BD127" s="435"/>
      <c r="BE127" s="432"/>
      <c r="BF127" s="433"/>
      <c r="BG127" s="434"/>
      <c r="BH127" s="433"/>
      <c r="BI127" s="434"/>
      <c r="BJ127" s="433"/>
      <c r="BK127" s="434"/>
      <c r="BL127" s="435"/>
      <c r="BM127" s="432"/>
      <c r="BN127" s="433"/>
      <c r="BO127" s="434"/>
      <c r="BP127" s="433"/>
      <c r="BQ127" s="434"/>
      <c r="BR127" s="433"/>
      <c r="BS127" s="434"/>
      <c r="BT127" s="435"/>
      <c r="BU127" s="272"/>
      <c r="BV127" s="436"/>
      <c r="BW127" s="437"/>
      <c r="BX127" s="438"/>
      <c r="BY127" s="437"/>
      <c r="BZ127" s="438"/>
      <c r="CA127" s="437"/>
      <c r="CB127" s="438"/>
      <c r="CC127" s="437"/>
      <c r="CD127" s="438"/>
      <c r="CE127" s="439"/>
      <c r="CF127" s="436"/>
      <c r="CG127" s="437"/>
      <c r="CH127" s="438"/>
      <c r="CI127" s="437"/>
      <c r="CJ127" s="438"/>
      <c r="CK127" s="437"/>
      <c r="CL127" s="438"/>
      <c r="CM127" s="439"/>
      <c r="CN127" s="436"/>
      <c r="CO127" s="437"/>
      <c r="CP127" s="438"/>
      <c r="CQ127" s="437"/>
      <c r="CR127" s="438"/>
      <c r="CS127" s="437"/>
      <c r="CT127" s="438"/>
      <c r="CU127" s="439"/>
      <c r="CV127" s="272"/>
      <c r="CW127" s="440"/>
      <c r="CX127" s="441"/>
      <c r="CY127" s="442"/>
      <c r="CZ127" s="441"/>
      <c r="DA127" s="442"/>
      <c r="DB127" s="441"/>
      <c r="DC127" s="442"/>
      <c r="DD127" s="441"/>
      <c r="DE127" s="442"/>
      <c r="DF127" s="443"/>
      <c r="DG127" s="440"/>
      <c r="DH127" s="441"/>
      <c r="DI127" s="442"/>
      <c r="DJ127" s="441"/>
      <c r="DK127" s="442"/>
      <c r="DL127" s="441"/>
      <c r="DM127" s="442"/>
      <c r="DN127" s="443"/>
      <c r="DO127" s="440"/>
      <c r="DP127" s="441"/>
      <c r="DQ127" s="442"/>
      <c r="DR127" s="441"/>
      <c r="DS127" s="442"/>
      <c r="DT127" s="441"/>
      <c r="DU127" s="442"/>
      <c r="DV127" s="443"/>
      <c r="DW127" s="272"/>
    </row>
    <row r="128" spans="2:127" ht="40.5" customHeight="1">
      <c r="B128" s="411">
        <f>LARGE(B$9:B127,1)+1</f>
        <v>92</v>
      </c>
      <c r="C128" s="412" t="s">
        <v>1296</v>
      </c>
      <c r="D128" s="413"/>
      <c r="E128" s="414" t="s">
        <v>1297</v>
      </c>
      <c r="F128" s="490">
        <v>0.91300000000000003</v>
      </c>
      <c r="G128" s="416" t="s">
        <v>841</v>
      </c>
      <c r="H128" s="417">
        <v>20087</v>
      </c>
      <c r="I128" s="418" t="s">
        <v>386</v>
      </c>
      <c r="J128" s="419" t="s">
        <v>1131</v>
      </c>
      <c r="K128" s="420" t="s">
        <v>1055</v>
      </c>
      <c r="L128" s="449" t="s">
        <v>1068</v>
      </c>
      <c r="M128" s="449"/>
      <c r="N128" s="450"/>
      <c r="O128" s="449"/>
      <c r="P128" s="451"/>
      <c r="Q128" s="425">
        <f t="shared" si="8"/>
        <v>0</v>
      </c>
      <c r="R128" s="426"/>
      <c r="S128" s="448"/>
      <c r="T128" s="428"/>
      <c r="U128" s="429"/>
      <c r="V128" s="430"/>
      <c r="W128" s="429"/>
      <c r="X128" s="430"/>
      <c r="Y128" s="429"/>
      <c r="Z128" s="430"/>
      <c r="AA128" s="429"/>
      <c r="AB128" s="430"/>
      <c r="AC128" s="431"/>
      <c r="AD128" s="428"/>
      <c r="AE128" s="429"/>
      <c r="AF128" s="430"/>
      <c r="AG128" s="429"/>
      <c r="AH128" s="430"/>
      <c r="AI128" s="429"/>
      <c r="AJ128" s="430"/>
      <c r="AK128" s="431"/>
      <c r="AL128" s="428"/>
      <c r="AM128" s="429"/>
      <c r="AN128" s="430"/>
      <c r="AO128" s="429"/>
      <c r="AP128" s="430"/>
      <c r="AQ128" s="429"/>
      <c r="AR128" s="430"/>
      <c r="AS128" s="431"/>
      <c r="AT128" s="272"/>
      <c r="AU128" s="432"/>
      <c r="AV128" s="433"/>
      <c r="AW128" s="434"/>
      <c r="AX128" s="433"/>
      <c r="AY128" s="434"/>
      <c r="AZ128" s="433"/>
      <c r="BA128" s="434"/>
      <c r="BB128" s="433"/>
      <c r="BC128" s="434"/>
      <c r="BD128" s="435"/>
      <c r="BE128" s="432"/>
      <c r="BF128" s="433"/>
      <c r="BG128" s="434"/>
      <c r="BH128" s="433"/>
      <c r="BI128" s="434"/>
      <c r="BJ128" s="433"/>
      <c r="BK128" s="434"/>
      <c r="BL128" s="435"/>
      <c r="BM128" s="432"/>
      <c r="BN128" s="433"/>
      <c r="BO128" s="434"/>
      <c r="BP128" s="433"/>
      <c r="BQ128" s="434"/>
      <c r="BR128" s="433"/>
      <c r="BS128" s="434"/>
      <c r="BT128" s="435"/>
      <c r="BU128" s="272"/>
      <c r="BV128" s="436"/>
      <c r="BW128" s="437"/>
      <c r="BX128" s="438"/>
      <c r="BY128" s="437"/>
      <c r="BZ128" s="438"/>
      <c r="CA128" s="437"/>
      <c r="CB128" s="438"/>
      <c r="CC128" s="437"/>
      <c r="CD128" s="438"/>
      <c r="CE128" s="439"/>
      <c r="CF128" s="436"/>
      <c r="CG128" s="437"/>
      <c r="CH128" s="438"/>
      <c r="CI128" s="437"/>
      <c r="CJ128" s="438"/>
      <c r="CK128" s="437"/>
      <c r="CL128" s="438"/>
      <c r="CM128" s="439"/>
      <c r="CN128" s="436"/>
      <c r="CO128" s="437"/>
      <c r="CP128" s="438"/>
      <c r="CQ128" s="437"/>
      <c r="CR128" s="438"/>
      <c r="CS128" s="437"/>
      <c r="CT128" s="438"/>
      <c r="CU128" s="439"/>
      <c r="CV128" s="272"/>
      <c r="CW128" s="440"/>
      <c r="CX128" s="441"/>
      <c r="CY128" s="442"/>
      <c r="CZ128" s="441"/>
      <c r="DA128" s="442"/>
      <c r="DB128" s="441"/>
      <c r="DC128" s="442"/>
      <c r="DD128" s="441"/>
      <c r="DE128" s="442"/>
      <c r="DF128" s="443"/>
      <c r="DG128" s="440"/>
      <c r="DH128" s="441"/>
      <c r="DI128" s="442"/>
      <c r="DJ128" s="441"/>
      <c r="DK128" s="442"/>
      <c r="DL128" s="441"/>
      <c r="DM128" s="442"/>
      <c r="DN128" s="443"/>
      <c r="DO128" s="440"/>
      <c r="DP128" s="441"/>
      <c r="DQ128" s="442"/>
      <c r="DR128" s="441"/>
      <c r="DS128" s="442"/>
      <c r="DT128" s="441"/>
      <c r="DU128" s="442"/>
      <c r="DV128" s="443"/>
      <c r="DW128" s="272"/>
    </row>
    <row r="129" spans="2:127" ht="40.5" customHeight="1">
      <c r="B129" s="411">
        <f>LARGE(B$9:B128,1)+1</f>
        <v>93</v>
      </c>
      <c r="C129" s="412" t="s">
        <v>1298</v>
      </c>
      <c r="D129" s="413"/>
      <c r="E129" s="414" t="s">
        <v>1297</v>
      </c>
      <c r="F129" s="490">
        <v>0.747</v>
      </c>
      <c r="G129" s="416" t="s">
        <v>841</v>
      </c>
      <c r="H129" s="417">
        <v>20090</v>
      </c>
      <c r="I129" s="418" t="s">
        <v>386</v>
      </c>
      <c r="J129" s="419" t="s">
        <v>1131</v>
      </c>
      <c r="K129" s="420" t="s">
        <v>1055</v>
      </c>
      <c r="L129" s="449" t="s">
        <v>1068</v>
      </c>
      <c r="M129" s="449"/>
      <c r="N129" s="450"/>
      <c r="O129" s="449"/>
      <c r="P129" s="451"/>
      <c r="Q129" s="425">
        <f t="shared" si="8"/>
        <v>0</v>
      </c>
      <c r="R129" s="426"/>
      <c r="S129" s="448"/>
      <c r="T129" s="428"/>
      <c r="U129" s="429"/>
      <c r="V129" s="430"/>
      <c r="W129" s="429"/>
      <c r="X129" s="430"/>
      <c r="Y129" s="429"/>
      <c r="Z129" s="430"/>
      <c r="AA129" s="429"/>
      <c r="AB129" s="430"/>
      <c r="AC129" s="431"/>
      <c r="AD129" s="428"/>
      <c r="AE129" s="429"/>
      <c r="AF129" s="430"/>
      <c r="AG129" s="429"/>
      <c r="AH129" s="430"/>
      <c r="AI129" s="429"/>
      <c r="AJ129" s="430"/>
      <c r="AK129" s="431"/>
      <c r="AL129" s="428"/>
      <c r="AM129" s="429"/>
      <c r="AN129" s="430"/>
      <c r="AO129" s="429"/>
      <c r="AP129" s="430"/>
      <c r="AQ129" s="429"/>
      <c r="AR129" s="430"/>
      <c r="AS129" s="431"/>
      <c r="AT129" s="272"/>
      <c r="AU129" s="432"/>
      <c r="AV129" s="433"/>
      <c r="AW129" s="434"/>
      <c r="AX129" s="433"/>
      <c r="AY129" s="434"/>
      <c r="AZ129" s="433"/>
      <c r="BA129" s="434"/>
      <c r="BB129" s="433"/>
      <c r="BC129" s="434"/>
      <c r="BD129" s="435"/>
      <c r="BE129" s="432"/>
      <c r="BF129" s="433"/>
      <c r="BG129" s="434"/>
      <c r="BH129" s="433"/>
      <c r="BI129" s="434"/>
      <c r="BJ129" s="433"/>
      <c r="BK129" s="434"/>
      <c r="BL129" s="435"/>
      <c r="BM129" s="432"/>
      <c r="BN129" s="433"/>
      <c r="BO129" s="434"/>
      <c r="BP129" s="433"/>
      <c r="BQ129" s="434"/>
      <c r="BR129" s="433"/>
      <c r="BS129" s="434"/>
      <c r="BT129" s="435"/>
      <c r="BU129" s="272"/>
      <c r="BV129" s="436"/>
      <c r="BW129" s="437"/>
      <c r="BX129" s="438"/>
      <c r="BY129" s="437"/>
      <c r="BZ129" s="438"/>
      <c r="CA129" s="437"/>
      <c r="CB129" s="438"/>
      <c r="CC129" s="437"/>
      <c r="CD129" s="438"/>
      <c r="CE129" s="439"/>
      <c r="CF129" s="436"/>
      <c r="CG129" s="437"/>
      <c r="CH129" s="438"/>
      <c r="CI129" s="437"/>
      <c r="CJ129" s="438"/>
      <c r="CK129" s="437"/>
      <c r="CL129" s="438"/>
      <c r="CM129" s="439"/>
      <c r="CN129" s="436"/>
      <c r="CO129" s="437"/>
      <c r="CP129" s="438"/>
      <c r="CQ129" s="437"/>
      <c r="CR129" s="438"/>
      <c r="CS129" s="437"/>
      <c r="CT129" s="438"/>
      <c r="CU129" s="439"/>
      <c r="CV129" s="272"/>
      <c r="CW129" s="440"/>
      <c r="CX129" s="441"/>
      <c r="CY129" s="442"/>
      <c r="CZ129" s="441"/>
      <c r="DA129" s="442"/>
      <c r="DB129" s="441"/>
      <c r="DC129" s="442"/>
      <c r="DD129" s="441"/>
      <c r="DE129" s="442"/>
      <c r="DF129" s="443"/>
      <c r="DG129" s="440"/>
      <c r="DH129" s="441"/>
      <c r="DI129" s="442"/>
      <c r="DJ129" s="441"/>
      <c r="DK129" s="442"/>
      <c r="DL129" s="441"/>
      <c r="DM129" s="442"/>
      <c r="DN129" s="443"/>
      <c r="DO129" s="440"/>
      <c r="DP129" s="441"/>
      <c r="DQ129" s="442"/>
      <c r="DR129" s="441"/>
      <c r="DS129" s="442"/>
      <c r="DT129" s="441"/>
      <c r="DU129" s="442"/>
      <c r="DV129" s="443"/>
      <c r="DW129" s="272"/>
    </row>
    <row r="130" spans="2:127" ht="40.5" customHeight="1">
      <c r="B130" s="411">
        <f>LARGE(B$9:B129,1)+1</f>
        <v>94</v>
      </c>
      <c r="C130" s="412" t="s">
        <v>1299</v>
      </c>
      <c r="D130" s="413"/>
      <c r="E130" s="414" t="s">
        <v>1300</v>
      </c>
      <c r="F130" s="415">
        <v>18.988</v>
      </c>
      <c r="G130" s="416" t="s">
        <v>841</v>
      </c>
      <c r="H130" s="417">
        <v>52096</v>
      </c>
      <c r="I130" s="418" t="s">
        <v>386</v>
      </c>
      <c r="J130" s="419" t="s">
        <v>1140</v>
      </c>
      <c r="K130" s="527" t="s">
        <v>1186</v>
      </c>
      <c r="L130" s="449" t="s">
        <v>1068</v>
      </c>
      <c r="M130" s="449"/>
      <c r="N130" s="450"/>
      <c r="O130" s="449"/>
      <c r="P130" s="451"/>
      <c r="Q130" s="425">
        <f t="shared" si="8"/>
        <v>0</v>
      </c>
      <c r="R130" s="426"/>
      <c r="S130" s="448"/>
      <c r="T130" s="428"/>
      <c r="U130" s="429"/>
      <c r="V130" s="430"/>
      <c r="W130" s="429"/>
      <c r="X130" s="430"/>
      <c r="Y130" s="429"/>
      <c r="Z130" s="430"/>
      <c r="AA130" s="429"/>
      <c r="AB130" s="430"/>
      <c r="AC130" s="431"/>
      <c r="AD130" s="428"/>
      <c r="AE130" s="429"/>
      <c r="AF130" s="430"/>
      <c r="AG130" s="429"/>
      <c r="AH130" s="430"/>
      <c r="AI130" s="429"/>
      <c r="AJ130" s="430"/>
      <c r="AK130" s="431"/>
      <c r="AL130" s="428"/>
      <c r="AM130" s="429"/>
      <c r="AN130" s="430"/>
      <c r="AO130" s="429"/>
      <c r="AP130" s="430"/>
      <c r="AQ130" s="429"/>
      <c r="AR130" s="430"/>
      <c r="AS130" s="431"/>
      <c r="AT130" s="272"/>
      <c r="AU130" s="432"/>
      <c r="AV130" s="433"/>
      <c r="AW130" s="434"/>
      <c r="AX130" s="433"/>
      <c r="AY130" s="434"/>
      <c r="AZ130" s="433"/>
      <c r="BA130" s="434"/>
      <c r="BB130" s="433"/>
      <c r="BC130" s="434"/>
      <c r="BD130" s="435"/>
      <c r="BE130" s="432"/>
      <c r="BF130" s="433"/>
      <c r="BG130" s="434"/>
      <c r="BH130" s="433"/>
      <c r="BI130" s="434"/>
      <c r="BJ130" s="433"/>
      <c r="BK130" s="434"/>
      <c r="BL130" s="435"/>
      <c r="BM130" s="432"/>
      <c r="BN130" s="433"/>
      <c r="BO130" s="434"/>
      <c r="BP130" s="433"/>
      <c r="BQ130" s="434"/>
      <c r="BR130" s="433"/>
      <c r="BS130" s="434"/>
      <c r="BT130" s="435"/>
      <c r="BU130" s="272"/>
      <c r="BV130" s="436"/>
      <c r="BW130" s="437"/>
      <c r="BX130" s="438"/>
      <c r="BY130" s="437"/>
      <c r="BZ130" s="438"/>
      <c r="CA130" s="437"/>
      <c r="CB130" s="438"/>
      <c r="CC130" s="437"/>
      <c r="CD130" s="438"/>
      <c r="CE130" s="439"/>
      <c r="CF130" s="436"/>
      <c r="CG130" s="437"/>
      <c r="CH130" s="438"/>
      <c r="CI130" s="437"/>
      <c r="CJ130" s="438"/>
      <c r="CK130" s="437"/>
      <c r="CL130" s="438"/>
      <c r="CM130" s="439"/>
      <c r="CN130" s="436"/>
      <c r="CO130" s="437"/>
      <c r="CP130" s="438"/>
      <c r="CQ130" s="437"/>
      <c r="CR130" s="438"/>
      <c r="CS130" s="437"/>
      <c r="CT130" s="438"/>
      <c r="CU130" s="439"/>
      <c r="CV130" s="272"/>
      <c r="CW130" s="440"/>
      <c r="CX130" s="441"/>
      <c r="CY130" s="442"/>
      <c r="CZ130" s="441"/>
      <c r="DA130" s="442"/>
      <c r="DB130" s="441"/>
      <c r="DC130" s="442"/>
      <c r="DD130" s="441"/>
      <c r="DE130" s="442"/>
      <c r="DF130" s="443"/>
      <c r="DG130" s="440"/>
      <c r="DH130" s="441"/>
      <c r="DI130" s="442"/>
      <c r="DJ130" s="441"/>
      <c r="DK130" s="442"/>
      <c r="DL130" s="441"/>
      <c r="DM130" s="442"/>
      <c r="DN130" s="443"/>
      <c r="DO130" s="440"/>
      <c r="DP130" s="441"/>
      <c r="DQ130" s="442"/>
      <c r="DR130" s="441"/>
      <c r="DS130" s="442"/>
      <c r="DT130" s="441"/>
      <c r="DU130" s="442"/>
      <c r="DV130" s="443"/>
      <c r="DW130" s="272"/>
    </row>
    <row r="131" spans="2:127" ht="40.5" customHeight="1">
      <c r="B131" s="411">
        <f>LARGE(B$9:B130,1)+1</f>
        <v>95</v>
      </c>
      <c r="C131" s="412" t="s">
        <v>1301</v>
      </c>
      <c r="D131" s="413" t="s">
        <v>1302</v>
      </c>
      <c r="E131" s="414" t="s">
        <v>1052</v>
      </c>
      <c r="F131" s="415">
        <v>6.2750000000000004</v>
      </c>
      <c r="G131" s="416" t="s">
        <v>841</v>
      </c>
      <c r="H131" s="417">
        <v>23121</v>
      </c>
      <c r="I131" s="418" t="s">
        <v>386</v>
      </c>
      <c r="J131" s="419" t="s">
        <v>1186</v>
      </c>
      <c r="K131" s="527" t="s">
        <v>1186</v>
      </c>
      <c r="L131" s="449" t="s">
        <v>1068</v>
      </c>
      <c r="M131" s="449"/>
      <c r="N131" s="450"/>
      <c r="O131" s="449"/>
      <c r="P131" s="451"/>
      <c r="Q131" s="425">
        <f t="shared" si="8"/>
        <v>0</v>
      </c>
      <c r="R131" s="426"/>
      <c r="S131" s="448"/>
      <c r="T131" s="428"/>
      <c r="U131" s="429"/>
      <c r="V131" s="430"/>
      <c r="W131" s="429"/>
      <c r="X131" s="430"/>
      <c r="Y131" s="429"/>
      <c r="Z131" s="430"/>
      <c r="AA131" s="429"/>
      <c r="AB131" s="430"/>
      <c r="AC131" s="431"/>
      <c r="AD131" s="428"/>
      <c r="AE131" s="429"/>
      <c r="AF131" s="430"/>
      <c r="AG131" s="429"/>
      <c r="AH131" s="430"/>
      <c r="AI131" s="429"/>
      <c r="AJ131" s="430"/>
      <c r="AK131" s="431"/>
      <c r="AL131" s="428"/>
      <c r="AM131" s="429"/>
      <c r="AN131" s="430"/>
      <c r="AO131" s="429"/>
      <c r="AP131" s="430"/>
      <c r="AQ131" s="429"/>
      <c r="AR131" s="430"/>
      <c r="AS131" s="431"/>
      <c r="AT131" s="272"/>
      <c r="AU131" s="432"/>
      <c r="AV131" s="433"/>
      <c r="AW131" s="434"/>
      <c r="AX131" s="433"/>
      <c r="AY131" s="434"/>
      <c r="AZ131" s="433"/>
      <c r="BA131" s="434"/>
      <c r="BB131" s="433"/>
      <c r="BC131" s="434"/>
      <c r="BD131" s="435"/>
      <c r="BE131" s="432"/>
      <c r="BF131" s="433"/>
      <c r="BG131" s="434"/>
      <c r="BH131" s="433"/>
      <c r="BI131" s="434"/>
      <c r="BJ131" s="433"/>
      <c r="BK131" s="434"/>
      <c r="BL131" s="435"/>
      <c r="BM131" s="432"/>
      <c r="BN131" s="433"/>
      <c r="BO131" s="434"/>
      <c r="BP131" s="433"/>
      <c r="BQ131" s="434"/>
      <c r="BR131" s="433"/>
      <c r="BS131" s="434"/>
      <c r="BT131" s="435"/>
      <c r="BU131" s="272"/>
      <c r="BV131" s="436"/>
      <c r="BW131" s="437"/>
      <c r="BX131" s="438"/>
      <c r="BY131" s="437"/>
      <c r="BZ131" s="438"/>
      <c r="CA131" s="437"/>
      <c r="CB131" s="438"/>
      <c r="CC131" s="437"/>
      <c r="CD131" s="438"/>
      <c r="CE131" s="439"/>
      <c r="CF131" s="436"/>
      <c r="CG131" s="437"/>
      <c r="CH131" s="438"/>
      <c r="CI131" s="437"/>
      <c r="CJ131" s="438"/>
      <c r="CK131" s="437"/>
      <c r="CL131" s="438"/>
      <c r="CM131" s="439"/>
      <c r="CN131" s="436"/>
      <c r="CO131" s="437"/>
      <c r="CP131" s="438"/>
      <c r="CQ131" s="437"/>
      <c r="CR131" s="438"/>
      <c r="CS131" s="437"/>
      <c r="CT131" s="438"/>
      <c r="CU131" s="439"/>
      <c r="CV131" s="272"/>
      <c r="CW131" s="440"/>
      <c r="CX131" s="441"/>
      <c r="CY131" s="442"/>
      <c r="CZ131" s="441"/>
      <c r="DA131" s="442"/>
      <c r="DB131" s="441"/>
      <c r="DC131" s="442"/>
      <c r="DD131" s="441"/>
      <c r="DE131" s="442"/>
      <c r="DF131" s="443"/>
      <c r="DG131" s="440"/>
      <c r="DH131" s="441"/>
      <c r="DI131" s="442"/>
      <c r="DJ131" s="441"/>
      <c r="DK131" s="442"/>
      <c r="DL131" s="441"/>
      <c r="DM131" s="442"/>
      <c r="DN131" s="443"/>
      <c r="DO131" s="440"/>
      <c r="DP131" s="441"/>
      <c r="DQ131" s="442"/>
      <c r="DR131" s="441"/>
      <c r="DS131" s="442"/>
      <c r="DT131" s="441"/>
      <c r="DU131" s="442"/>
      <c r="DV131" s="443"/>
      <c r="DW131" s="272"/>
    </row>
    <row r="132" spans="2:127" ht="40.5" customHeight="1">
      <c r="B132" s="411">
        <f>LARGE(B$9:B131,1)+1</f>
        <v>96</v>
      </c>
      <c r="C132" s="412" t="s">
        <v>1303</v>
      </c>
      <c r="D132" s="413" t="s">
        <v>1302</v>
      </c>
      <c r="E132" s="414" t="s">
        <v>1234</v>
      </c>
      <c r="F132" s="415">
        <v>15.579000000000001</v>
      </c>
      <c r="G132" s="416" t="s">
        <v>841</v>
      </c>
      <c r="H132" s="417">
        <v>10346</v>
      </c>
      <c r="I132" s="418" t="s">
        <v>386</v>
      </c>
      <c r="J132" s="419" t="s">
        <v>1186</v>
      </c>
      <c r="K132" s="527" t="s">
        <v>1186</v>
      </c>
      <c r="L132" s="449" t="s">
        <v>1068</v>
      </c>
      <c r="M132" s="449"/>
      <c r="N132" s="450"/>
      <c r="O132" s="449"/>
      <c r="P132" s="451"/>
      <c r="Q132" s="425">
        <f t="shared" si="8"/>
        <v>0</v>
      </c>
      <c r="R132" s="426"/>
      <c r="S132" s="448"/>
      <c r="T132" s="428"/>
      <c r="U132" s="429"/>
      <c r="V132" s="430"/>
      <c r="W132" s="429"/>
      <c r="X132" s="430"/>
      <c r="Y132" s="429"/>
      <c r="Z132" s="430"/>
      <c r="AA132" s="429"/>
      <c r="AB132" s="430"/>
      <c r="AC132" s="431"/>
      <c r="AD132" s="428"/>
      <c r="AE132" s="429"/>
      <c r="AF132" s="430"/>
      <c r="AG132" s="429"/>
      <c r="AH132" s="430"/>
      <c r="AI132" s="429"/>
      <c r="AJ132" s="430"/>
      <c r="AK132" s="431"/>
      <c r="AL132" s="428"/>
      <c r="AM132" s="429"/>
      <c r="AN132" s="430"/>
      <c r="AO132" s="429"/>
      <c r="AP132" s="430"/>
      <c r="AQ132" s="429"/>
      <c r="AR132" s="430"/>
      <c r="AS132" s="431"/>
      <c r="AT132" s="272"/>
      <c r="AU132" s="432"/>
      <c r="AV132" s="433"/>
      <c r="AW132" s="434"/>
      <c r="AX132" s="433"/>
      <c r="AY132" s="434"/>
      <c r="AZ132" s="433"/>
      <c r="BA132" s="434"/>
      <c r="BB132" s="433"/>
      <c r="BC132" s="434"/>
      <c r="BD132" s="435"/>
      <c r="BE132" s="432"/>
      <c r="BF132" s="433"/>
      <c r="BG132" s="434"/>
      <c r="BH132" s="433"/>
      <c r="BI132" s="434"/>
      <c r="BJ132" s="433"/>
      <c r="BK132" s="434"/>
      <c r="BL132" s="435"/>
      <c r="BM132" s="432"/>
      <c r="BN132" s="433"/>
      <c r="BO132" s="434"/>
      <c r="BP132" s="433"/>
      <c r="BQ132" s="434"/>
      <c r="BR132" s="433"/>
      <c r="BS132" s="434"/>
      <c r="BT132" s="435"/>
      <c r="BU132" s="272"/>
      <c r="BV132" s="436"/>
      <c r="BW132" s="437"/>
      <c r="BX132" s="438"/>
      <c r="BY132" s="437"/>
      <c r="BZ132" s="438"/>
      <c r="CA132" s="437"/>
      <c r="CB132" s="438"/>
      <c r="CC132" s="437"/>
      <c r="CD132" s="438"/>
      <c r="CE132" s="439"/>
      <c r="CF132" s="436"/>
      <c r="CG132" s="437"/>
      <c r="CH132" s="438"/>
      <c r="CI132" s="437"/>
      <c r="CJ132" s="438"/>
      <c r="CK132" s="437"/>
      <c r="CL132" s="438"/>
      <c r="CM132" s="439"/>
      <c r="CN132" s="436"/>
      <c r="CO132" s="437"/>
      <c r="CP132" s="438"/>
      <c r="CQ132" s="437"/>
      <c r="CR132" s="438"/>
      <c r="CS132" s="437"/>
      <c r="CT132" s="438"/>
      <c r="CU132" s="439"/>
      <c r="CV132" s="272"/>
      <c r="CW132" s="440"/>
      <c r="CX132" s="441"/>
      <c r="CY132" s="442"/>
      <c r="CZ132" s="441"/>
      <c r="DA132" s="442"/>
      <c r="DB132" s="441"/>
      <c r="DC132" s="442"/>
      <c r="DD132" s="441"/>
      <c r="DE132" s="442"/>
      <c r="DF132" s="443"/>
      <c r="DG132" s="440"/>
      <c r="DH132" s="441"/>
      <c r="DI132" s="442"/>
      <c r="DJ132" s="441"/>
      <c r="DK132" s="442"/>
      <c r="DL132" s="441"/>
      <c r="DM132" s="442"/>
      <c r="DN132" s="443"/>
      <c r="DO132" s="440"/>
      <c r="DP132" s="441"/>
      <c r="DQ132" s="442"/>
      <c r="DR132" s="441"/>
      <c r="DS132" s="442"/>
      <c r="DT132" s="441"/>
      <c r="DU132" s="442"/>
      <c r="DV132" s="443"/>
      <c r="DW132" s="272"/>
    </row>
    <row r="133" spans="2:127" ht="40.5" customHeight="1">
      <c r="B133" s="411">
        <f>LARGE(B$9:B132,1)+1</f>
        <v>97</v>
      </c>
      <c r="C133" s="412" t="s">
        <v>1304</v>
      </c>
      <c r="D133" s="413" t="s">
        <v>1305</v>
      </c>
      <c r="E133" s="414" t="s">
        <v>1306</v>
      </c>
      <c r="F133" s="415">
        <v>2.36</v>
      </c>
      <c r="G133" s="416" t="s">
        <v>841</v>
      </c>
      <c r="H133" s="417">
        <v>11321</v>
      </c>
      <c r="I133" s="418" t="s">
        <v>386</v>
      </c>
      <c r="J133" s="419" t="s">
        <v>1186</v>
      </c>
      <c r="K133" s="527" t="s">
        <v>1186</v>
      </c>
      <c r="L133" s="449" t="s">
        <v>1068</v>
      </c>
      <c r="M133" s="449"/>
      <c r="N133" s="450"/>
      <c r="O133" s="449"/>
      <c r="P133" s="451"/>
      <c r="Q133" s="425">
        <f t="shared" si="8"/>
        <v>0</v>
      </c>
      <c r="R133" s="426"/>
      <c r="S133" s="448"/>
      <c r="T133" s="428"/>
      <c r="U133" s="429"/>
      <c r="V133" s="430"/>
      <c r="W133" s="429"/>
      <c r="X133" s="430"/>
      <c r="Y133" s="429"/>
      <c r="Z133" s="430"/>
      <c r="AA133" s="429"/>
      <c r="AB133" s="430"/>
      <c r="AC133" s="431"/>
      <c r="AD133" s="428"/>
      <c r="AE133" s="429"/>
      <c r="AF133" s="430"/>
      <c r="AG133" s="429"/>
      <c r="AH133" s="430"/>
      <c r="AI133" s="429"/>
      <c r="AJ133" s="430"/>
      <c r="AK133" s="431"/>
      <c r="AL133" s="428"/>
      <c r="AM133" s="429"/>
      <c r="AN133" s="430"/>
      <c r="AO133" s="429"/>
      <c r="AP133" s="430"/>
      <c r="AQ133" s="429"/>
      <c r="AR133" s="430"/>
      <c r="AS133" s="431"/>
      <c r="AT133" s="272"/>
      <c r="AU133" s="432"/>
      <c r="AV133" s="433"/>
      <c r="AW133" s="434"/>
      <c r="AX133" s="433"/>
      <c r="AY133" s="434"/>
      <c r="AZ133" s="433"/>
      <c r="BA133" s="434"/>
      <c r="BB133" s="433"/>
      <c r="BC133" s="434"/>
      <c r="BD133" s="435"/>
      <c r="BE133" s="432"/>
      <c r="BF133" s="433"/>
      <c r="BG133" s="434"/>
      <c r="BH133" s="433"/>
      <c r="BI133" s="434"/>
      <c r="BJ133" s="433"/>
      <c r="BK133" s="434"/>
      <c r="BL133" s="435"/>
      <c r="BM133" s="432"/>
      <c r="BN133" s="433"/>
      <c r="BO133" s="434"/>
      <c r="BP133" s="433"/>
      <c r="BQ133" s="434"/>
      <c r="BR133" s="433"/>
      <c r="BS133" s="434"/>
      <c r="BT133" s="435"/>
      <c r="BU133" s="272"/>
      <c r="BV133" s="436"/>
      <c r="BW133" s="437"/>
      <c r="BX133" s="438"/>
      <c r="BY133" s="437"/>
      <c r="BZ133" s="438"/>
      <c r="CA133" s="437"/>
      <c r="CB133" s="438"/>
      <c r="CC133" s="437"/>
      <c r="CD133" s="438"/>
      <c r="CE133" s="439"/>
      <c r="CF133" s="436"/>
      <c r="CG133" s="437"/>
      <c r="CH133" s="438"/>
      <c r="CI133" s="437"/>
      <c r="CJ133" s="438"/>
      <c r="CK133" s="437"/>
      <c r="CL133" s="438"/>
      <c r="CM133" s="439"/>
      <c r="CN133" s="436"/>
      <c r="CO133" s="437"/>
      <c r="CP133" s="438"/>
      <c r="CQ133" s="437"/>
      <c r="CR133" s="438"/>
      <c r="CS133" s="437"/>
      <c r="CT133" s="438"/>
      <c r="CU133" s="439"/>
      <c r="CV133" s="272"/>
      <c r="CW133" s="440"/>
      <c r="CX133" s="441"/>
      <c r="CY133" s="442"/>
      <c r="CZ133" s="441"/>
      <c r="DA133" s="442"/>
      <c r="DB133" s="441"/>
      <c r="DC133" s="442"/>
      <c r="DD133" s="441"/>
      <c r="DE133" s="442"/>
      <c r="DF133" s="443"/>
      <c r="DG133" s="440"/>
      <c r="DH133" s="441"/>
      <c r="DI133" s="442"/>
      <c r="DJ133" s="441"/>
      <c r="DK133" s="442"/>
      <c r="DL133" s="441"/>
      <c r="DM133" s="442"/>
      <c r="DN133" s="443"/>
      <c r="DO133" s="440"/>
      <c r="DP133" s="441"/>
      <c r="DQ133" s="442"/>
      <c r="DR133" s="441"/>
      <c r="DS133" s="442"/>
      <c r="DT133" s="441"/>
      <c r="DU133" s="442"/>
      <c r="DV133" s="443"/>
      <c r="DW133" s="272"/>
    </row>
    <row r="134" spans="2:127" ht="40.5" customHeight="1">
      <c r="B134" s="411">
        <f>LARGE(B$9:B133,1)+1</f>
        <v>98</v>
      </c>
      <c r="C134" s="412" t="s">
        <v>1307</v>
      </c>
      <c r="D134" s="413" t="s">
        <v>1305</v>
      </c>
      <c r="E134" s="414" t="s">
        <v>1306</v>
      </c>
      <c r="F134" s="415">
        <v>2.4</v>
      </c>
      <c r="G134" s="416" t="s">
        <v>841</v>
      </c>
      <c r="H134" s="417">
        <v>73023</v>
      </c>
      <c r="I134" s="418" t="s">
        <v>386</v>
      </c>
      <c r="J134" s="419" t="s">
        <v>1186</v>
      </c>
      <c r="K134" s="527" t="s">
        <v>1186</v>
      </c>
      <c r="L134" s="449" t="s">
        <v>1068</v>
      </c>
      <c r="M134" s="449"/>
      <c r="N134" s="450"/>
      <c r="O134" s="449"/>
      <c r="P134" s="451"/>
      <c r="Q134" s="425">
        <f t="shared" si="8"/>
        <v>0</v>
      </c>
      <c r="R134" s="426"/>
      <c r="S134" s="448"/>
      <c r="T134" s="428"/>
      <c r="U134" s="429"/>
      <c r="V134" s="430"/>
      <c r="W134" s="429"/>
      <c r="X134" s="430"/>
      <c r="Y134" s="429"/>
      <c r="Z134" s="430"/>
      <c r="AA134" s="429"/>
      <c r="AB134" s="430"/>
      <c r="AC134" s="431"/>
      <c r="AD134" s="428"/>
      <c r="AE134" s="429"/>
      <c r="AF134" s="430"/>
      <c r="AG134" s="429"/>
      <c r="AH134" s="430"/>
      <c r="AI134" s="429"/>
      <c r="AJ134" s="430"/>
      <c r="AK134" s="431"/>
      <c r="AL134" s="428"/>
      <c r="AM134" s="429"/>
      <c r="AN134" s="430"/>
      <c r="AO134" s="429"/>
      <c r="AP134" s="430"/>
      <c r="AQ134" s="429"/>
      <c r="AR134" s="430"/>
      <c r="AS134" s="431"/>
      <c r="AT134" s="272"/>
      <c r="AU134" s="432"/>
      <c r="AV134" s="433"/>
      <c r="AW134" s="434"/>
      <c r="AX134" s="433"/>
      <c r="AY134" s="434"/>
      <c r="AZ134" s="433"/>
      <c r="BA134" s="434"/>
      <c r="BB134" s="433"/>
      <c r="BC134" s="434"/>
      <c r="BD134" s="435"/>
      <c r="BE134" s="432"/>
      <c r="BF134" s="433"/>
      <c r="BG134" s="434"/>
      <c r="BH134" s="433"/>
      <c r="BI134" s="434"/>
      <c r="BJ134" s="433"/>
      <c r="BK134" s="434"/>
      <c r="BL134" s="435"/>
      <c r="BM134" s="432"/>
      <c r="BN134" s="433"/>
      <c r="BO134" s="434"/>
      <c r="BP134" s="433"/>
      <c r="BQ134" s="434"/>
      <c r="BR134" s="433"/>
      <c r="BS134" s="434"/>
      <c r="BT134" s="435"/>
      <c r="BU134" s="272"/>
      <c r="BV134" s="436"/>
      <c r="BW134" s="437"/>
      <c r="BX134" s="438"/>
      <c r="BY134" s="437"/>
      <c r="BZ134" s="438"/>
      <c r="CA134" s="437"/>
      <c r="CB134" s="438"/>
      <c r="CC134" s="437"/>
      <c r="CD134" s="438"/>
      <c r="CE134" s="439"/>
      <c r="CF134" s="436"/>
      <c r="CG134" s="437"/>
      <c r="CH134" s="438"/>
      <c r="CI134" s="437"/>
      <c r="CJ134" s="438"/>
      <c r="CK134" s="437"/>
      <c r="CL134" s="438"/>
      <c r="CM134" s="439"/>
      <c r="CN134" s="436"/>
      <c r="CO134" s="437"/>
      <c r="CP134" s="438"/>
      <c r="CQ134" s="437"/>
      <c r="CR134" s="438"/>
      <c r="CS134" s="437"/>
      <c r="CT134" s="438"/>
      <c r="CU134" s="439"/>
      <c r="CV134" s="272"/>
      <c r="CW134" s="440"/>
      <c r="CX134" s="441"/>
      <c r="CY134" s="442"/>
      <c r="CZ134" s="441"/>
      <c r="DA134" s="442"/>
      <c r="DB134" s="441"/>
      <c r="DC134" s="442"/>
      <c r="DD134" s="441"/>
      <c r="DE134" s="442"/>
      <c r="DF134" s="443"/>
      <c r="DG134" s="440"/>
      <c r="DH134" s="441"/>
      <c r="DI134" s="442"/>
      <c r="DJ134" s="441"/>
      <c r="DK134" s="442"/>
      <c r="DL134" s="441"/>
      <c r="DM134" s="442"/>
      <c r="DN134" s="443"/>
      <c r="DO134" s="440"/>
      <c r="DP134" s="441"/>
      <c r="DQ134" s="442"/>
      <c r="DR134" s="441"/>
      <c r="DS134" s="442"/>
      <c r="DT134" s="441"/>
      <c r="DU134" s="442"/>
      <c r="DV134" s="443"/>
      <c r="DW134" s="272"/>
    </row>
    <row r="135" spans="2:127" ht="40.5" customHeight="1">
      <c r="B135" s="411">
        <f>LARGE(B$9:B134,1)+1</f>
        <v>99</v>
      </c>
      <c r="C135" s="412" t="s">
        <v>1308</v>
      </c>
      <c r="D135" s="413" t="s">
        <v>1309</v>
      </c>
      <c r="E135" s="414" t="s">
        <v>1234</v>
      </c>
      <c r="F135" s="415">
        <v>1.2509999999999999</v>
      </c>
      <c r="G135" s="416" t="s">
        <v>841</v>
      </c>
      <c r="H135" s="417">
        <v>42748</v>
      </c>
      <c r="I135" s="418" t="s">
        <v>386</v>
      </c>
      <c r="J135" s="419" t="s">
        <v>1186</v>
      </c>
      <c r="K135" s="489" t="s">
        <v>1141</v>
      </c>
      <c r="L135" s="449" t="s">
        <v>1068</v>
      </c>
      <c r="M135" s="449"/>
      <c r="N135" s="450"/>
      <c r="O135" s="449"/>
      <c r="P135" s="451"/>
      <c r="Q135" s="425">
        <f t="shared" si="8"/>
        <v>0</v>
      </c>
      <c r="R135" s="426"/>
      <c r="S135" s="448"/>
      <c r="T135" s="428"/>
      <c r="U135" s="429"/>
      <c r="V135" s="430"/>
      <c r="W135" s="429"/>
      <c r="X135" s="430"/>
      <c r="Y135" s="429"/>
      <c r="Z135" s="430"/>
      <c r="AA135" s="429"/>
      <c r="AB135" s="430"/>
      <c r="AC135" s="431"/>
      <c r="AD135" s="428"/>
      <c r="AE135" s="429"/>
      <c r="AF135" s="430"/>
      <c r="AG135" s="429"/>
      <c r="AH135" s="430"/>
      <c r="AI135" s="429"/>
      <c r="AJ135" s="430"/>
      <c r="AK135" s="431"/>
      <c r="AL135" s="428"/>
      <c r="AM135" s="429"/>
      <c r="AN135" s="430"/>
      <c r="AO135" s="429"/>
      <c r="AP135" s="430"/>
      <c r="AQ135" s="429"/>
      <c r="AR135" s="430"/>
      <c r="AS135" s="431"/>
      <c r="AT135" s="272"/>
      <c r="AU135" s="432"/>
      <c r="AV135" s="433"/>
      <c r="AW135" s="434"/>
      <c r="AX135" s="433"/>
      <c r="AY135" s="434"/>
      <c r="AZ135" s="433"/>
      <c r="BA135" s="434"/>
      <c r="BB135" s="433"/>
      <c r="BC135" s="434"/>
      <c r="BD135" s="435"/>
      <c r="BE135" s="432"/>
      <c r="BF135" s="433"/>
      <c r="BG135" s="434"/>
      <c r="BH135" s="433"/>
      <c r="BI135" s="434"/>
      <c r="BJ135" s="433"/>
      <c r="BK135" s="434"/>
      <c r="BL135" s="435"/>
      <c r="BM135" s="432"/>
      <c r="BN135" s="433"/>
      <c r="BO135" s="434"/>
      <c r="BP135" s="433"/>
      <c r="BQ135" s="434"/>
      <c r="BR135" s="433"/>
      <c r="BS135" s="434"/>
      <c r="BT135" s="435"/>
      <c r="BU135" s="272"/>
      <c r="BV135" s="436"/>
      <c r="BW135" s="437"/>
      <c r="BX135" s="438"/>
      <c r="BY135" s="437"/>
      <c r="BZ135" s="438"/>
      <c r="CA135" s="437"/>
      <c r="CB135" s="438"/>
      <c r="CC135" s="437"/>
      <c r="CD135" s="438"/>
      <c r="CE135" s="439"/>
      <c r="CF135" s="436"/>
      <c r="CG135" s="437"/>
      <c r="CH135" s="438"/>
      <c r="CI135" s="437"/>
      <c r="CJ135" s="438"/>
      <c r="CK135" s="437"/>
      <c r="CL135" s="438"/>
      <c r="CM135" s="439"/>
      <c r="CN135" s="436"/>
      <c r="CO135" s="437"/>
      <c r="CP135" s="438"/>
      <c r="CQ135" s="437"/>
      <c r="CR135" s="438"/>
      <c r="CS135" s="437"/>
      <c r="CT135" s="438"/>
      <c r="CU135" s="439"/>
      <c r="CV135" s="272"/>
      <c r="CW135" s="440"/>
      <c r="CX135" s="441"/>
      <c r="CY135" s="442"/>
      <c r="CZ135" s="441"/>
      <c r="DA135" s="442"/>
      <c r="DB135" s="441"/>
      <c r="DC135" s="442"/>
      <c r="DD135" s="441"/>
      <c r="DE135" s="442"/>
      <c r="DF135" s="443"/>
      <c r="DG135" s="440"/>
      <c r="DH135" s="441"/>
      <c r="DI135" s="442"/>
      <c r="DJ135" s="441"/>
      <c r="DK135" s="442"/>
      <c r="DL135" s="441"/>
      <c r="DM135" s="442"/>
      <c r="DN135" s="443"/>
      <c r="DO135" s="440"/>
      <c r="DP135" s="441"/>
      <c r="DQ135" s="442"/>
      <c r="DR135" s="441"/>
      <c r="DS135" s="442"/>
      <c r="DT135" s="441"/>
      <c r="DU135" s="442"/>
      <c r="DV135" s="443"/>
      <c r="DW135" s="272"/>
    </row>
    <row r="136" spans="2:127" ht="40.5" customHeight="1">
      <c r="B136" s="411">
        <f>LARGE(B$9:B135,1)+1</f>
        <v>100</v>
      </c>
      <c r="C136" s="412" t="s">
        <v>1310</v>
      </c>
      <c r="D136" s="413" t="s">
        <v>1311</v>
      </c>
      <c r="E136" s="414" t="s">
        <v>1159</v>
      </c>
      <c r="F136" s="415">
        <v>4.6280000000000001</v>
      </c>
      <c r="G136" s="416" t="s">
        <v>841</v>
      </c>
      <c r="H136" s="417">
        <v>675314</v>
      </c>
      <c r="I136" s="418" t="s">
        <v>386</v>
      </c>
      <c r="J136" s="419" t="s">
        <v>1186</v>
      </c>
      <c r="K136" s="527" t="s">
        <v>1186</v>
      </c>
      <c r="L136" s="449" t="s">
        <v>1068</v>
      </c>
      <c r="M136" s="449"/>
      <c r="N136" s="450"/>
      <c r="O136" s="449"/>
      <c r="P136" s="451"/>
      <c r="Q136" s="425">
        <f t="shared" si="8"/>
        <v>0</v>
      </c>
      <c r="R136" s="426"/>
      <c r="S136" s="448"/>
      <c r="T136" s="428"/>
      <c r="U136" s="429"/>
      <c r="V136" s="430"/>
      <c r="W136" s="429"/>
      <c r="X136" s="430"/>
      <c r="Y136" s="429"/>
      <c r="Z136" s="430"/>
      <c r="AA136" s="429"/>
      <c r="AB136" s="430"/>
      <c r="AC136" s="431"/>
      <c r="AD136" s="428"/>
      <c r="AE136" s="429"/>
      <c r="AF136" s="430"/>
      <c r="AG136" s="429"/>
      <c r="AH136" s="430"/>
      <c r="AI136" s="429"/>
      <c r="AJ136" s="430"/>
      <c r="AK136" s="431"/>
      <c r="AL136" s="428"/>
      <c r="AM136" s="429"/>
      <c r="AN136" s="430"/>
      <c r="AO136" s="429"/>
      <c r="AP136" s="430"/>
      <c r="AQ136" s="429"/>
      <c r="AR136" s="430"/>
      <c r="AS136" s="431"/>
      <c r="AT136" s="272"/>
      <c r="AU136" s="432"/>
      <c r="AV136" s="433"/>
      <c r="AW136" s="434"/>
      <c r="AX136" s="433"/>
      <c r="AY136" s="434"/>
      <c r="AZ136" s="433"/>
      <c r="BA136" s="434"/>
      <c r="BB136" s="433"/>
      <c r="BC136" s="434"/>
      <c r="BD136" s="435"/>
      <c r="BE136" s="432"/>
      <c r="BF136" s="433"/>
      <c r="BG136" s="434"/>
      <c r="BH136" s="433"/>
      <c r="BI136" s="434"/>
      <c r="BJ136" s="433"/>
      <c r="BK136" s="434"/>
      <c r="BL136" s="435"/>
      <c r="BM136" s="432"/>
      <c r="BN136" s="433"/>
      <c r="BO136" s="434"/>
      <c r="BP136" s="433"/>
      <c r="BQ136" s="434"/>
      <c r="BR136" s="433"/>
      <c r="BS136" s="434"/>
      <c r="BT136" s="435"/>
      <c r="BU136" s="272"/>
      <c r="BV136" s="436"/>
      <c r="BW136" s="437"/>
      <c r="BX136" s="438"/>
      <c r="BY136" s="437"/>
      <c r="BZ136" s="438"/>
      <c r="CA136" s="437"/>
      <c r="CB136" s="438"/>
      <c r="CC136" s="437"/>
      <c r="CD136" s="438"/>
      <c r="CE136" s="439"/>
      <c r="CF136" s="436"/>
      <c r="CG136" s="437"/>
      <c r="CH136" s="438"/>
      <c r="CI136" s="437"/>
      <c r="CJ136" s="438"/>
      <c r="CK136" s="437"/>
      <c r="CL136" s="438"/>
      <c r="CM136" s="439"/>
      <c r="CN136" s="436"/>
      <c r="CO136" s="437"/>
      <c r="CP136" s="438"/>
      <c r="CQ136" s="437"/>
      <c r="CR136" s="438"/>
      <c r="CS136" s="437"/>
      <c r="CT136" s="438"/>
      <c r="CU136" s="439"/>
      <c r="CV136" s="272"/>
      <c r="CW136" s="440"/>
      <c r="CX136" s="441"/>
      <c r="CY136" s="442"/>
      <c r="CZ136" s="441"/>
      <c r="DA136" s="442"/>
      <c r="DB136" s="441"/>
      <c r="DC136" s="442"/>
      <c r="DD136" s="441"/>
      <c r="DE136" s="442"/>
      <c r="DF136" s="443"/>
      <c r="DG136" s="440"/>
      <c r="DH136" s="441"/>
      <c r="DI136" s="442"/>
      <c r="DJ136" s="441"/>
      <c r="DK136" s="442"/>
      <c r="DL136" s="441"/>
      <c r="DM136" s="442"/>
      <c r="DN136" s="443"/>
      <c r="DO136" s="440"/>
      <c r="DP136" s="441"/>
      <c r="DQ136" s="442"/>
      <c r="DR136" s="441"/>
      <c r="DS136" s="442"/>
      <c r="DT136" s="441"/>
      <c r="DU136" s="442"/>
      <c r="DV136" s="443"/>
      <c r="DW136" s="272"/>
    </row>
    <row r="137" spans="2:127" ht="40.5" customHeight="1">
      <c r="B137" s="411">
        <f>LARGE(B$9:B136,1)+1</f>
        <v>101</v>
      </c>
      <c r="C137" s="412" t="s">
        <v>1312</v>
      </c>
      <c r="D137" s="521"/>
      <c r="E137" s="522" t="s">
        <v>1139</v>
      </c>
      <c r="F137" s="415">
        <v>4.0019999999999998</v>
      </c>
      <c r="G137" s="416" t="s">
        <v>841</v>
      </c>
      <c r="H137" s="417">
        <v>21369</v>
      </c>
      <c r="I137" s="418" t="s">
        <v>386</v>
      </c>
      <c r="J137" s="419" t="s">
        <v>1140</v>
      </c>
      <c r="K137" s="528"/>
      <c r="L137" s="449" t="s">
        <v>1068</v>
      </c>
      <c r="M137" s="449"/>
      <c r="N137" s="450"/>
      <c r="O137" s="449"/>
      <c r="P137" s="451"/>
      <c r="Q137" s="425">
        <f t="shared" si="8"/>
        <v>0</v>
      </c>
      <c r="R137" s="426"/>
      <c r="S137" s="448"/>
      <c r="T137" s="428"/>
      <c r="U137" s="429"/>
      <c r="V137" s="430"/>
      <c r="W137" s="429"/>
      <c r="X137" s="430"/>
      <c r="Y137" s="429"/>
      <c r="Z137" s="430"/>
      <c r="AA137" s="429"/>
      <c r="AB137" s="430"/>
      <c r="AC137" s="431"/>
      <c r="AD137" s="428"/>
      <c r="AE137" s="429"/>
      <c r="AF137" s="430"/>
      <c r="AG137" s="429"/>
      <c r="AH137" s="430"/>
      <c r="AI137" s="429"/>
      <c r="AJ137" s="430"/>
      <c r="AK137" s="431"/>
      <c r="AL137" s="428"/>
      <c r="AM137" s="429"/>
      <c r="AN137" s="430"/>
      <c r="AO137" s="429"/>
      <c r="AP137" s="430"/>
      <c r="AQ137" s="429"/>
      <c r="AR137" s="430"/>
      <c r="AS137" s="431"/>
      <c r="AT137" s="272"/>
      <c r="AU137" s="432"/>
      <c r="AV137" s="433"/>
      <c r="AW137" s="434"/>
      <c r="AX137" s="433"/>
      <c r="AY137" s="434"/>
      <c r="AZ137" s="433"/>
      <c r="BA137" s="434"/>
      <c r="BB137" s="433"/>
      <c r="BC137" s="434"/>
      <c r="BD137" s="435"/>
      <c r="BE137" s="432"/>
      <c r="BF137" s="433"/>
      <c r="BG137" s="434"/>
      <c r="BH137" s="433"/>
      <c r="BI137" s="434"/>
      <c r="BJ137" s="433"/>
      <c r="BK137" s="434"/>
      <c r="BL137" s="435"/>
      <c r="BM137" s="432"/>
      <c r="BN137" s="433"/>
      <c r="BO137" s="434"/>
      <c r="BP137" s="433"/>
      <c r="BQ137" s="434"/>
      <c r="BR137" s="433"/>
      <c r="BS137" s="434"/>
      <c r="BT137" s="435"/>
      <c r="BU137" s="272"/>
      <c r="BV137" s="436"/>
      <c r="BW137" s="437"/>
      <c r="BX137" s="438"/>
      <c r="BY137" s="437"/>
      <c r="BZ137" s="438"/>
      <c r="CA137" s="437"/>
      <c r="CB137" s="438"/>
      <c r="CC137" s="437"/>
      <c r="CD137" s="438"/>
      <c r="CE137" s="439"/>
      <c r="CF137" s="436"/>
      <c r="CG137" s="437"/>
      <c r="CH137" s="438"/>
      <c r="CI137" s="437"/>
      <c r="CJ137" s="438"/>
      <c r="CK137" s="437"/>
      <c r="CL137" s="438"/>
      <c r="CM137" s="439"/>
      <c r="CN137" s="436"/>
      <c r="CO137" s="437"/>
      <c r="CP137" s="438"/>
      <c r="CQ137" s="437"/>
      <c r="CR137" s="438"/>
      <c r="CS137" s="437"/>
      <c r="CT137" s="438"/>
      <c r="CU137" s="439"/>
      <c r="CV137" s="272"/>
      <c r="CW137" s="440"/>
      <c r="CX137" s="441"/>
      <c r="CY137" s="442"/>
      <c r="CZ137" s="441"/>
      <c r="DA137" s="442"/>
      <c r="DB137" s="441"/>
      <c r="DC137" s="442"/>
      <c r="DD137" s="441"/>
      <c r="DE137" s="442"/>
      <c r="DF137" s="443"/>
      <c r="DG137" s="440"/>
      <c r="DH137" s="441"/>
      <c r="DI137" s="442"/>
      <c r="DJ137" s="441"/>
      <c r="DK137" s="442"/>
      <c r="DL137" s="441"/>
      <c r="DM137" s="442"/>
      <c r="DN137" s="443"/>
      <c r="DO137" s="440"/>
      <c r="DP137" s="441"/>
      <c r="DQ137" s="442"/>
      <c r="DR137" s="441"/>
      <c r="DS137" s="442"/>
      <c r="DT137" s="441"/>
      <c r="DU137" s="442"/>
      <c r="DV137" s="443"/>
      <c r="DW137" s="272"/>
    </row>
    <row r="138" spans="2:127" ht="40.5" customHeight="1">
      <c r="B138" s="411">
        <f>LARGE(B$9:B137,1)+1</f>
        <v>102</v>
      </c>
      <c r="C138" s="412" t="s">
        <v>1313</v>
      </c>
      <c r="D138" s="521" t="s">
        <v>1314</v>
      </c>
      <c r="E138" s="522" t="s">
        <v>1315</v>
      </c>
      <c r="F138" s="415">
        <v>5.125</v>
      </c>
      <c r="G138" s="416" t="s">
        <v>841</v>
      </c>
      <c r="H138" s="417">
        <v>788673</v>
      </c>
      <c r="I138" s="418" t="s">
        <v>386</v>
      </c>
      <c r="J138" s="419" t="s">
        <v>1140</v>
      </c>
      <c r="K138" s="528"/>
      <c r="L138" s="449" t="s">
        <v>1068</v>
      </c>
      <c r="M138" s="449"/>
      <c r="N138" s="450"/>
      <c r="O138" s="449"/>
      <c r="P138" s="451"/>
      <c r="Q138" s="425">
        <f t="shared" si="8"/>
        <v>0</v>
      </c>
      <c r="R138" s="426"/>
      <c r="S138" s="448"/>
      <c r="T138" s="428"/>
      <c r="U138" s="429"/>
      <c r="V138" s="430"/>
      <c r="W138" s="429"/>
      <c r="X138" s="430"/>
      <c r="Y138" s="429"/>
      <c r="Z138" s="430"/>
      <c r="AA138" s="429"/>
      <c r="AB138" s="430"/>
      <c r="AC138" s="431"/>
      <c r="AD138" s="428"/>
      <c r="AE138" s="429"/>
      <c r="AF138" s="430"/>
      <c r="AG138" s="429"/>
      <c r="AH138" s="430"/>
      <c r="AI138" s="429"/>
      <c r="AJ138" s="430"/>
      <c r="AK138" s="431"/>
      <c r="AL138" s="428"/>
      <c r="AM138" s="429"/>
      <c r="AN138" s="430"/>
      <c r="AO138" s="429"/>
      <c r="AP138" s="430"/>
      <c r="AQ138" s="429"/>
      <c r="AR138" s="430"/>
      <c r="AS138" s="431"/>
      <c r="AT138" s="272"/>
      <c r="AU138" s="432"/>
      <c r="AV138" s="433"/>
      <c r="AW138" s="434"/>
      <c r="AX138" s="433"/>
      <c r="AY138" s="434"/>
      <c r="AZ138" s="433"/>
      <c r="BA138" s="434"/>
      <c r="BB138" s="433"/>
      <c r="BC138" s="434"/>
      <c r="BD138" s="435"/>
      <c r="BE138" s="432"/>
      <c r="BF138" s="433"/>
      <c r="BG138" s="434"/>
      <c r="BH138" s="433"/>
      <c r="BI138" s="434"/>
      <c r="BJ138" s="433"/>
      <c r="BK138" s="434"/>
      <c r="BL138" s="435"/>
      <c r="BM138" s="432"/>
      <c r="BN138" s="433"/>
      <c r="BO138" s="434"/>
      <c r="BP138" s="433"/>
      <c r="BQ138" s="434"/>
      <c r="BR138" s="433"/>
      <c r="BS138" s="434"/>
      <c r="BT138" s="435"/>
      <c r="BU138" s="272"/>
      <c r="BV138" s="436"/>
      <c r="BW138" s="437"/>
      <c r="BX138" s="438"/>
      <c r="BY138" s="437"/>
      <c r="BZ138" s="438"/>
      <c r="CA138" s="437"/>
      <c r="CB138" s="438"/>
      <c r="CC138" s="437"/>
      <c r="CD138" s="438"/>
      <c r="CE138" s="439"/>
      <c r="CF138" s="436"/>
      <c r="CG138" s="437"/>
      <c r="CH138" s="438"/>
      <c r="CI138" s="437"/>
      <c r="CJ138" s="438"/>
      <c r="CK138" s="437"/>
      <c r="CL138" s="438"/>
      <c r="CM138" s="439"/>
      <c r="CN138" s="436"/>
      <c r="CO138" s="437"/>
      <c r="CP138" s="438"/>
      <c r="CQ138" s="437"/>
      <c r="CR138" s="438"/>
      <c r="CS138" s="437"/>
      <c r="CT138" s="438"/>
      <c r="CU138" s="439"/>
      <c r="CV138" s="272"/>
      <c r="CW138" s="440"/>
      <c r="CX138" s="441"/>
      <c r="CY138" s="442"/>
      <c r="CZ138" s="441"/>
      <c r="DA138" s="442"/>
      <c r="DB138" s="441"/>
      <c r="DC138" s="442"/>
      <c r="DD138" s="441"/>
      <c r="DE138" s="442"/>
      <c r="DF138" s="443"/>
      <c r="DG138" s="440"/>
      <c r="DH138" s="441"/>
      <c r="DI138" s="442"/>
      <c r="DJ138" s="441"/>
      <c r="DK138" s="442"/>
      <c r="DL138" s="441"/>
      <c r="DM138" s="442"/>
      <c r="DN138" s="443"/>
      <c r="DO138" s="440"/>
      <c r="DP138" s="441"/>
      <c r="DQ138" s="442"/>
      <c r="DR138" s="441"/>
      <c r="DS138" s="442"/>
      <c r="DT138" s="441"/>
      <c r="DU138" s="442"/>
      <c r="DV138" s="443"/>
      <c r="DW138" s="272"/>
    </row>
    <row r="139" spans="2:127" ht="40.5" customHeight="1">
      <c r="B139" s="411">
        <f>LARGE(B$9:B138,1)+1</f>
        <v>103</v>
      </c>
      <c r="C139" s="412" t="s">
        <v>1316</v>
      </c>
      <c r="D139" s="529" t="s">
        <v>1317</v>
      </c>
      <c r="E139" s="530" t="s">
        <v>1318</v>
      </c>
      <c r="F139" s="415">
        <v>0.10574166666666666</v>
      </c>
      <c r="G139" s="416" t="s">
        <v>841</v>
      </c>
      <c r="H139" s="417">
        <v>868934</v>
      </c>
      <c r="I139" s="418" t="s">
        <v>386</v>
      </c>
      <c r="J139" s="419" t="s">
        <v>1140</v>
      </c>
      <c r="K139" s="528"/>
      <c r="L139" s="449" t="s">
        <v>1068</v>
      </c>
      <c r="M139" s="449"/>
      <c r="N139" s="450"/>
      <c r="O139" s="449"/>
      <c r="P139" s="451"/>
      <c r="Q139" s="425">
        <f>COUNTA(T139:DV139)</f>
        <v>0</v>
      </c>
      <c r="R139" s="426"/>
      <c r="S139" s="448"/>
      <c r="T139" s="428"/>
      <c r="U139" s="429"/>
      <c r="V139" s="430"/>
      <c r="W139" s="429"/>
      <c r="X139" s="430"/>
      <c r="Y139" s="429"/>
      <c r="Z139" s="430"/>
      <c r="AA139" s="429"/>
      <c r="AB139" s="430"/>
      <c r="AC139" s="431"/>
      <c r="AD139" s="428"/>
      <c r="AE139" s="429"/>
      <c r="AF139" s="430"/>
      <c r="AG139" s="429"/>
      <c r="AH139" s="430"/>
      <c r="AI139" s="429"/>
      <c r="AJ139" s="430"/>
      <c r="AK139" s="431"/>
      <c r="AL139" s="428"/>
      <c r="AM139" s="429"/>
      <c r="AN139" s="430"/>
      <c r="AO139" s="429"/>
      <c r="AP139" s="430"/>
      <c r="AQ139" s="429"/>
      <c r="AR139" s="430"/>
      <c r="AS139" s="431"/>
      <c r="AT139" s="272"/>
      <c r="AU139" s="432"/>
      <c r="AV139" s="433"/>
      <c r="AW139" s="434"/>
      <c r="AX139" s="433"/>
      <c r="AY139" s="434"/>
      <c r="AZ139" s="433"/>
      <c r="BA139" s="434"/>
      <c r="BB139" s="433"/>
      <c r="BC139" s="434"/>
      <c r="BD139" s="435"/>
      <c r="BE139" s="432"/>
      <c r="BF139" s="433"/>
      <c r="BG139" s="434"/>
      <c r="BH139" s="433"/>
      <c r="BI139" s="434"/>
      <c r="BJ139" s="433"/>
      <c r="BK139" s="434"/>
      <c r="BL139" s="435"/>
      <c r="BM139" s="432"/>
      <c r="BN139" s="433"/>
      <c r="BO139" s="434"/>
      <c r="BP139" s="433"/>
      <c r="BQ139" s="434"/>
      <c r="BR139" s="433"/>
      <c r="BS139" s="434"/>
      <c r="BT139" s="435"/>
      <c r="BU139" s="272"/>
      <c r="BV139" s="436"/>
      <c r="BW139" s="437"/>
      <c r="BX139" s="438"/>
      <c r="BY139" s="437"/>
      <c r="BZ139" s="438"/>
      <c r="CA139" s="437"/>
      <c r="CB139" s="438"/>
      <c r="CC139" s="437"/>
      <c r="CD139" s="438"/>
      <c r="CE139" s="439"/>
      <c r="CF139" s="436"/>
      <c r="CG139" s="437"/>
      <c r="CH139" s="438"/>
      <c r="CI139" s="437"/>
      <c r="CJ139" s="438"/>
      <c r="CK139" s="437"/>
      <c r="CL139" s="438"/>
      <c r="CM139" s="439"/>
      <c r="CN139" s="436"/>
      <c r="CO139" s="437"/>
      <c r="CP139" s="438"/>
      <c r="CQ139" s="437"/>
      <c r="CR139" s="438"/>
      <c r="CS139" s="437"/>
      <c r="CT139" s="438"/>
      <c r="CU139" s="439"/>
      <c r="CV139" s="272"/>
      <c r="CW139" s="440"/>
      <c r="CX139" s="441"/>
      <c r="CY139" s="442"/>
      <c r="CZ139" s="441"/>
      <c r="DA139" s="442"/>
      <c r="DB139" s="441"/>
      <c r="DC139" s="442"/>
      <c r="DD139" s="441"/>
      <c r="DE139" s="442"/>
      <c r="DF139" s="443"/>
      <c r="DG139" s="440"/>
      <c r="DH139" s="441"/>
      <c r="DI139" s="442"/>
      <c r="DJ139" s="441"/>
      <c r="DK139" s="442"/>
      <c r="DL139" s="441"/>
      <c r="DM139" s="442"/>
      <c r="DN139" s="443"/>
      <c r="DO139" s="440"/>
      <c r="DP139" s="441"/>
      <c r="DQ139" s="442"/>
      <c r="DR139" s="441"/>
      <c r="DS139" s="442"/>
      <c r="DT139" s="441"/>
      <c r="DU139" s="442"/>
      <c r="DV139" s="443"/>
      <c r="DW139" s="272"/>
    </row>
    <row r="140" spans="2:127" ht="40.5" customHeight="1">
      <c r="B140" s="411">
        <f>LARGE(B$9:B139,1)+1</f>
        <v>104</v>
      </c>
      <c r="C140" s="412" t="s">
        <v>1319</v>
      </c>
      <c r="D140" s="529" t="s">
        <v>1320</v>
      </c>
      <c r="E140" s="530" t="s">
        <v>1318</v>
      </c>
      <c r="F140" s="531">
        <v>0.10518333333333334</v>
      </c>
      <c r="G140" s="416" t="s">
        <v>841</v>
      </c>
      <c r="H140" s="417">
        <v>910427</v>
      </c>
      <c r="I140" s="418" t="s">
        <v>386</v>
      </c>
      <c r="J140" s="419" t="s">
        <v>1140</v>
      </c>
      <c r="K140" s="532"/>
      <c r="L140" s="533" t="s">
        <v>1068</v>
      </c>
      <c r="M140" s="533"/>
      <c r="N140" s="534"/>
      <c r="O140" s="533"/>
      <c r="P140" s="535"/>
      <c r="Q140" s="425">
        <f>COUNTA(T140:DV140)</f>
        <v>0</v>
      </c>
      <c r="R140" s="426"/>
      <c r="S140" s="448"/>
      <c r="T140" s="428"/>
      <c r="U140" s="429"/>
      <c r="V140" s="430"/>
      <c r="W140" s="429"/>
      <c r="X140" s="430"/>
      <c r="Y140" s="429"/>
      <c r="Z140" s="430"/>
      <c r="AA140" s="429"/>
      <c r="AB140" s="430"/>
      <c r="AC140" s="431"/>
      <c r="AD140" s="428"/>
      <c r="AE140" s="429"/>
      <c r="AF140" s="430"/>
      <c r="AG140" s="429"/>
      <c r="AH140" s="430"/>
      <c r="AI140" s="429"/>
      <c r="AJ140" s="430"/>
      <c r="AK140" s="431"/>
      <c r="AL140" s="428"/>
      <c r="AM140" s="429"/>
      <c r="AN140" s="430"/>
      <c r="AO140" s="429"/>
      <c r="AP140" s="430"/>
      <c r="AQ140" s="429"/>
      <c r="AR140" s="430"/>
      <c r="AS140" s="431"/>
      <c r="AT140" s="272"/>
      <c r="AU140" s="432"/>
      <c r="AV140" s="433"/>
      <c r="AW140" s="434"/>
      <c r="AX140" s="433"/>
      <c r="AY140" s="434"/>
      <c r="AZ140" s="433"/>
      <c r="BA140" s="434"/>
      <c r="BB140" s="433"/>
      <c r="BC140" s="434"/>
      <c r="BD140" s="435"/>
      <c r="BE140" s="432"/>
      <c r="BF140" s="433"/>
      <c r="BG140" s="434"/>
      <c r="BH140" s="433"/>
      <c r="BI140" s="434"/>
      <c r="BJ140" s="433"/>
      <c r="BK140" s="434"/>
      <c r="BL140" s="435"/>
      <c r="BM140" s="432"/>
      <c r="BN140" s="433"/>
      <c r="BO140" s="434"/>
      <c r="BP140" s="433"/>
      <c r="BQ140" s="434"/>
      <c r="BR140" s="433"/>
      <c r="BS140" s="434"/>
      <c r="BT140" s="435"/>
      <c r="BU140" s="272"/>
      <c r="BV140" s="436"/>
      <c r="BW140" s="437"/>
      <c r="BX140" s="438"/>
      <c r="BY140" s="437"/>
      <c r="BZ140" s="438"/>
      <c r="CA140" s="437"/>
      <c r="CB140" s="438"/>
      <c r="CC140" s="437"/>
      <c r="CD140" s="438"/>
      <c r="CE140" s="439"/>
      <c r="CF140" s="436"/>
      <c r="CG140" s="437"/>
      <c r="CH140" s="438"/>
      <c r="CI140" s="437"/>
      <c r="CJ140" s="438"/>
      <c r="CK140" s="437"/>
      <c r="CL140" s="438"/>
      <c r="CM140" s="439"/>
      <c r="CN140" s="436"/>
      <c r="CO140" s="437"/>
      <c r="CP140" s="438"/>
      <c r="CQ140" s="437"/>
      <c r="CR140" s="438"/>
      <c r="CS140" s="437"/>
      <c r="CT140" s="438"/>
      <c r="CU140" s="439"/>
      <c r="CV140" s="272"/>
      <c r="CW140" s="440"/>
      <c r="CX140" s="441"/>
      <c r="CY140" s="442"/>
      <c r="CZ140" s="441"/>
      <c r="DA140" s="442"/>
      <c r="DB140" s="441"/>
      <c r="DC140" s="442"/>
      <c r="DD140" s="441"/>
      <c r="DE140" s="442"/>
      <c r="DF140" s="443"/>
      <c r="DG140" s="440"/>
      <c r="DH140" s="441"/>
      <c r="DI140" s="442"/>
      <c r="DJ140" s="441"/>
      <c r="DK140" s="442"/>
      <c r="DL140" s="441"/>
      <c r="DM140" s="442"/>
      <c r="DN140" s="443"/>
      <c r="DO140" s="440"/>
      <c r="DP140" s="441"/>
      <c r="DQ140" s="442"/>
      <c r="DR140" s="441"/>
      <c r="DS140" s="442"/>
      <c r="DT140" s="441"/>
      <c r="DU140" s="442"/>
      <c r="DV140" s="443"/>
      <c r="DW140" s="272"/>
    </row>
    <row r="141" spans="2:127" ht="40.5" customHeight="1">
      <c r="B141" s="536"/>
      <c r="C141" s="537"/>
      <c r="D141" s="538"/>
      <c r="E141" s="539"/>
      <c r="F141" s="538"/>
      <c r="G141" s="540"/>
      <c r="H141" s="539"/>
      <c r="I141" s="541"/>
      <c r="J141" s="538"/>
      <c r="K141" s="539"/>
      <c r="L141" s="540"/>
      <c r="M141" s="540"/>
      <c r="N141" s="540"/>
      <c r="O141" s="540"/>
      <c r="P141" s="542"/>
      <c r="Q141" s="501"/>
      <c r="R141" s="502"/>
      <c r="S141" s="502"/>
      <c r="T141" s="503"/>
      <c r="U141" s="504"/>
      <c r="V141" s="504"/>
      <c r="W141" s="504"/>
      <c r="X141" s="504"/>
      <c r="Y141" s="504"/>
      <c r="Z141" s="504"/>
      <c r="AA141" s="504"/>
      <c r="AB141" s="504"/>
      <c r="AC141" s="505"/>
      <c r="AD141" s="503"/>
      <c r="AE141" s="504"/>
      <c r="AF141" s="504"/>
      <c r="AG141" s="504"/>
      <c r="AH141" s="504"/>
      <c r="AI141" s="504"/>
      <c r="AJ141" s="504"/>
      <c r="AK141" s="505"/>
      <c r="AL141" s="503"/>
      <c r="AM141" s="504"/>
      <c r="AN141" s="504"/>
      <c r="AO141" s="504"/>
      <c r="AP141" s="504"/>
      <c r="AQ141" s="504"/>
      <c r="AR141" s="504"/>
      <c r="AS141" s="505"/>
      <c r="AT141" s="506"/>
      <c r="AU141" s="507"/>
      <c r="AV141" s="508"/>
      <c r="AW141" s="508"/>
      <c r="AX141" s="508"/>
      <c r="AY141" s="508"/>
      <c r="AZ141" s="508"/>
      <c r="BA141" s="508"/>
      <c r="BB141" s="508"/>
      <c r="BC141" s="508"/>
      <c r="BD141" s="509"/>
      <c r="BE141" s="507"/>
      <c r="BF141" s="508"/>
      <c r="BG141" s="508"/>
      <c r="BH141" s="508"/>
      <c r="BI141" s="508"/>
      <c r="BJ141" s="508"/>
      <c r="BK141" s="508"/>
      <c r="BL141" s="509"/>
      <c r="BM141" s="507"/>
      <c r="BN141" s="508"/>
      <c r="BO141" s="508"/>
      <c r="BP141" s="508"/>
      <c r="BQ141" s="508"/>
      <c r="BR141" s="508"/>
      <c r="BS141" s="508"/>
      <c r="BT141" s="509"/>
      <c r="BU141" s="506"/>
      <c r="BV141" s="510"/>
      <c r="BW141" s="511"/>
      <c r="BX141" s="511"/>
      <c r="BY141" s="511"/>
      <c r="BZ141" s="511"/>
      <c r="CA141" s="511"/>
      <c r="CB141" s="511"/>
      <c r="CC141" s="511"/>
      <c r="CD141" s="511"/>
      <c r="CE141" s="512"/>
      <c r="CF141" s="510"/>
      <c r="CG141" s="511"/>
      <c r="CH141" s="511"/>
      <c r="CI141" s="511"/>
      <c r="CJ141" s="511"/>
      <c r="CK141" s="511"/>
      <c r="CL141" s="511"/>
      <c r="CM141" s="512"/>
      <c r="CN141" s="510"/>
      <c r="CO141" s="511"/>
      <c r="CP141" s="511"/>
      <c r="CQ141" s="511"/>
      <c r="CR141" s="511"/>
      <c r="CS141" s="511"/>
      <c r="CT141" s="511"/>
      <c r="CU141" s="512"/>
      <c r="CV141" s="506"/>
      <c r="CW141" s="513"/>
      <c r="CX141" s="514"/>
      <c r="CY141" s="514"/>
      <c r="CZ141" s="514"/>
      <c r="DA141" s="514"/>
      <c r="DB141" s="514"/>
      <c r="DC141" s="514"/>
      <c r="DD141" s="514"/>
      <c r="DE141" s="514"/>
      <c r="DF141" s="515"/>
      <c r="DG141" s="513"/>
      <c r="DH141" s="514"/>
      <c r="DI141" s="514"/>
      <c r="DJ141" s="514"/>
      <c r="DK141" s="514"/>
      <c r="DL141" s="514"/>
      <c r="DM141" s="514"/>
      <c r="DN141" s="515"/>
      <c r="DO141" s="513"/>
      <c r="DP141" s="514"/>
      <c r="DQ141" s="514"/>
      <c r="DR141" s="514"/>
      <c r="DS141" s="514"/>
      <c r="DT141" s="514"/>
      <c r="DU141" s="514"/>
      <c r="DV141" s="515"/>
      <c r="DW141" s="516"/>
    </row>
    <row r="142" spans="2:127" ht="30" customHeight="1">
      <c r="B142" s="543"/>
      <c r="C142" s="544">
        <v>164.43</v>
      </c>
      <c r="D142" s="545">
        <v>20</v>
      </c>
      <c r="E142" s="545">
        <v>22.86</v>
      </c>
      <c r="F142" s="545">
        <v>23.86</v>
      </c>
      <c r="G142" s="546">
        <v>40</v>
      </c>
      <c r="H142" s="545">
        <v>20.43</v>
      </c>
      <c r="I142" s="547">
        <v>40</v>
      </c>
      <c r="J142" s="548">
        <v>24.43</v>
      </c>
      <c r="K142" s="548">
        <v>23.86</v>
      </c>
      <c r="L142" s="549">
        <v>18</v>
      </c>
      <c r="M142" s="549">
        <v>18</v>
      </c>
      <c r="N142" s="549">
        <v>18</v>
      </c>
      <c r="O142" s="549">
        <v>18</v>
      </c>
      <c r="P142" s="549">
        <v>18</v>
      </c>
      <c r="Q142" s="550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0"/>
      <c r="AC142" s="550"/>
      <c r="AD142" s="550"/>
      <c r="AE142" s="550"/>
      <c r="AF142" s="550"/>
      <c r="AG142" s="550"/>
      <c r="AH142" s="550"/>
      <c r="AI142" s="550"/>
      <c r="AJ142" s="550"/>
      <c r="AK142" s="550"/>
      <c r="AL142" s="550"/>
      <c r="AM142" s="550"/>
      <c r="AN142" s="550"/>
      <c r="AO142" s="550"/>
      <c r="AP142" s="550"/>
      <c r="AQ142" s="550"/>
      <c r="AR142" s="550"/>
      <c r="AS142" s="550"/>
      <c r="AT142" s="550"/>
      <c r="AU142" s="550"/>
      <c r="AV142" s="550"/>
      <c r="AW142" s="550"/>
      <c r="AX142" s="550"/>
      <c r="AY142" s="550"/>
      <c r="AZ142" s="550"/>
      <c r="BA142" s="550"/>
      <c r="BB142" s="550"/>
      <c r="BC142" s="550"/>
      <c r="BD142" s="550"/>
      <c r="BE142" s="550"/>
      <c r="BF142" s="550"/>
      <c r="BG142" s="550"/>
      <c r="BH142" s="550"/>
      <c r="BI142" s="550"/>
      <c r="BJ142" s="550"/>
      <c r="BK142" s="550"/>
      <c r="BL142" s="550"/>
      <c r="BM142" s="550"/>
      <c r="BN142" s="550"/>
      <c r="BO142" s="550"/>
      <c r="BP142" s="550"/>
      <c r="BQ142" s="550"/>
      <c r="BR142" s="550"/>
      <c r="BS142" s="550"/>
      <c r="BT142" s="550"/>
      <c r="BU142" s="550"/>
      <c r="BV142" s="550"/>
      <c r="BW142" s="550"/>
      <c r="BX142" s="550"/>
      <c r="BY142" s="550"/>
      <c r="BZ142" s="550"/>
      <c r="CA142" s="550"/>
      <c r="CB142" s="550"/>
      <c r="CC142" s="550"/>
      <c r="CD142" s="550"/>
      <c r="CE142" s="550"/>
      <c r="CF142" s="550"/>
      <c r="CG142" s="550"/>
      <c r="CH142" s="550"/>
      <c r="CI142" s="550"/>
      <c r="CJ142" s="550"/>
      <c r="CK142" s="550"/>
      <c r="CL142" s="550"/>
      <c r="CM142" s="550"/>
      <c r="CN142" s="550"/>
      <c r="CO142" s="550"/>
      <c r="CP142" s="550"/>
      <c r="CQ142" s="550"/>
      <c r="CR142" s="550"/>
      <c r="CS142" s="550"/>
      <c r="CT142" s="550"/>
      <c r="CU142" s="550"/>
      <c r="CV142" s="550"/>
      <c r="CW142" s="550"/>
      <c r="CX142" s="550"/>
      <c r="CY142" s="550"/>
      <c r="CZ142" s="550"/>
      <c r="DA142" s="550"/>
      <c r="DB142" s="550"/>
      <c r="DC142" s="550"/>
      <c r="DD142" s="550"/>
      <c r="DE142" s="550"/>
      <c r="DF142" s="550"/>
      <c r="DG142" s="550"/>
      <c r="DH142" s="550"/>
      <c r="DI142" s="550"/>
      <c r="DJ142" s="550"/>
      <c r="DK142" s="550"/>
      <c r="DL142" s="550"/>
      <c r="DM142" s="550"/>
      <c r="DN142" s="550"/>
      <c r="DO142" s="550"/>
      <c r="DP142" s="550"/>
      <c r="DQ142" s="550"/>
      <c r="DR142" s="550"/>
      <c r="DS142" s="550"/>
      <c r="DT142" s="550"/>
      <c r="DU142" s="550"/>
      <c r="DV142" s="550"/>
      <c r="DW142" s="391"/>
    </row>
    <row r="143" spans="2:127" ht="30" customHeight="1">
      <c r="Q143" s="551"/>
      <c r="R143" s="551"/>
      <c r="S143" s="551"/>
      <c r="T143" s="551"/>
      <c r="U143" s="551"/>
      <c r="V143" s="551"/>
      <c r="W143" s="551"/>
      <c r="X143" s="551"/>
      <c r="Y143" s="551"/>
      <c r="Z143" s="551"/>
    </row>
    <row r="144" spans="2:127" ht="30" customHeight="1">
      <c r="Q144" s="551"/>
      <c r="R144" s="551"/>
      <c r="S144" s="551"/>
      <c r="T144" s="551"/>
      <c r="U144" s="551"/>
      <c r="V144" s="551"/>
      <c r="W144" s="551"/>
      <c r="X144" s="551"/>
      <c r="Y144" s="551"/>
      <c r="Z144" s="551"/>
    </row>
    <row r="145" spans="17:26" ht="30" customHeight="1">
      <c r="Q145" s="551"/>
      <c r="R145" s="551"/>
      <c r="S145" s="551"/>
      <c r="T145" s="551"/>
      <c r="U145" s="551"/>
      <c r="V145" s="551"/>
      <c r="W145" s="551"/>
      <c r="X145" s="551"/>
      <c r="Y145" s="551"/>
      <c r="Z145" s="551"/>
    </row>
    <row r="146" spans="17:26" ht="30" customHeight="1">
      <c r="Q146" s="551"/>
      <c r="R146" s="551"/>
      <c r="S146" s="551"/>
      <c r="T146" s="551"/>
      <c r="U146" s="551"/>
      <c r="V146" s="551"/>
      <c r="W146" s="551"/>
      <c r="X146" s="551"/>
      <c r="Y146" s="551"/>
      <c r="Z146" s="551"/>
    </row>
    <row r="147" spans="17:26" ht="30" customHeight="1">
      <c r="Q147" s="551"/>
      <c r="R147" s="551"/>
      <c r="S147" s="551"/>
      <c r="T147" s="551"/>
      <c r="U147" s="551"/>
      <c r="V147" s="551"/>
      <c r="W147" s="551"/>
      <c r="X147" s="551"/>
      <c r="Y147" s="551"/>
      <c r="Z147" s="551"/>
    </row>
  </sheetData>
  <mergeCells count="43">
    <mergeCell ref="Q112:Q113"/>
    <mergeCell ref="R112:R113"/>
    <mergeCell ref="S112:S113"/>
    <mergeCell ref="Q21:Q22"/>
    <mergeCell ref="R21:R22"/>
    <mergeCell ref="S21:S22"/>
    <mergeCell ref="Q83:Q84"/>
    <mergeCell ref="R83:R84"/>
    <mergeCell ref="S83:S84"/>
    <mergeCell ref="Q57:Q58"/>
    <mergeCell ref="R72:R73"/>
    <mergeCell ref="S72:S73"/>
    <mergeCell ref="Q51:Q52"/>
    <mergeCell ref="R51:R52"/>
    <mergeCell ref="S51:S52"/>
    <mergeCell ref="R57:R58"/>
    <mergeCell ref="Q123:Q124"/>
    <mergeCell ref="R123:R124"/>
    <mergeCell ref="S123:S124"/>
    <mergeCell ref="L3:S3"/>
    <mergeCell ref="L4:R4"/>
    <mergeCell ref="Q5:Q6"/>
    <mergeCell ref="R5:R6"/>
    <mergeCell ref="Q38:Q39"/>
    <mergeCell ref="R38:R39"/>
    <mergeCell ref="S38:S39"/>
    <mergeCell ref="Q7:S8"/>
    <mergeCell ref="Q105:Q106"/>
    <mergeCell ref="R105:R106"/>
    <mergeCell ref="S105:S106"/>
    <mergeCell ref="S5:S6"/>
    <mergeCell ref="Q72:Q73"/>
    <mergeCell ref="S57:S58"/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B5:B6"/>
  </mergeCells>
  <phoneticPr fontId="2" type="noConversion"/>
  <printOptions horizontalCentered="1"/>
  <pageMargins left="0.19685039370078741" right="0" top="0.19685039370078741" bottom="0" header="0" footer="0"/>
  <pageSetup paperSize="9" scale="26" orientation="landscape" verticalDpi="300" r:id="rId1"/>
  <headerFooter alignWithMargins="0"/>
  <rowBreaks count="2" manualBreakCount="2">
    <brk id="50" max="126" man="1"/>
    <brk id="99" max="126" man="1"/>
  </rowBreaks>
  <colBreaks count="3" manualBreakCount="3">
    <brk id="46" max="140" man="1"/>
    <brk id="73" max="140" man="1"/>
    <brk id="100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DW186"/>
  <sheetViews>
    <sheetView showZeros="0" zoomScale="75" zoomScaleNormal="75" zoomScaleSheetLayoutView="50" workbookViewId="0">
      <selection activeCell="B3" sqref="B3:K4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348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+COUNTA(T9:T181)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+COUNTA(AZ9:AZ181)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+COUNTA(CF9:CF181)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+COUNTA(DL9:DL181)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B5" s="1348" t="s">
        <v>993</v>
      </c>
      <c r="C5" s="552" t="s">
        <v>378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553"/>
      <c r="B6" s="1349"/>
      <c r="C6" s="554">
        <f>+D8+D130</f>
        <v>135</v>
      </c>
      <c r="D6" s="1345"/>
      <c r="E6" s="1347"/>
      <c r="F6" s="1341"/>
      <c r="G6" s="1341"/>
      <c r="H6" s="1341"/>
      <c r="I6" s="1343"/>
      <c r="J6" s="1341"/>
      <c r="K6" s="1343"/>
      <c r="L6" s="555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B7" s="556">
        <v>1</v>
      </c>
      <c r="C7" s="557" t="s">
        <v>347</v>
      </c>
      <c r="D7" s="558"/>
      <c r="E7" s="559"/>
      <c r="F7" s="558"/>
      <c r="G7" s="560"/>
      <c r="H7" s="559"/>
      <c r="I7" s="561"/>
      <c r="J7" s="558"/>
      <c r="K7" s="558"/>
      <c r="L7" s="558"/>
      <c r="M7" s="558"/>
      <c r="N7" s="558"/>
      <c r="O7" s="558"/>
      <c r="P7" s="562" t="s">
        <v>8</v>
      </c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B8" s="563"/>
      <c r="C8" s="564" t="s">
        <v>1048</v>
      </c>
      <c r="D8" s="565">
        <f>COUNTA(C9:C128)</f>
        <v>98</v>
      </c>
      <c r="E8" s="566" t="s">
        <v>1049</v>
      </c>
      <c r="F8" s="565">
        <f>COUNTIF(L9:P128,E8)</f>
        <v>34</v>
      </c>
      <c r="G8" s="567" t="s">
        <v>1038</v>
      </c>
      <c r="H8" s="565">
        <f>COUNTIF(L9:P128,G8)</f>
        <v>42</v>
      </c>
      <c r="I8" s="567" t="s">
        <v>1039</v>
      </c>
      <c r="J8" s="565">
        <f>COUNTIF(L9:P128,I8)</f>
        <v>43</v>
      </c>
      <c r="K8" s="567" t="s">
        <v>1040</v>
      </c>
      <c r="L8" s="565">
        <f>COUNTIF(L9:P128,K8)</f>
        <v>46</v>
      </c>
      <c r="M8" s="567" t="s">
        <v>1041</v>
      </c>
      <c r="N8" s="565">
        <f>COUNTIF(L9:P128,M8)</f>
        <v>64</v>
      </c>
      <c r="O8" s="567" t="s">
        <v>1042</v>
      </c>
      <c r="P8" s="568">
        <f>COUNTIF(L9:P128,O8)</f>
        <v>62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B9" s="411">
        <v>1</v>
      </c>
      <c r="C9" s="412" t="s">
        <v>1050</v>
      </c>
      <c r="D9" s="413" t="s">
        <v>1051</v>
      </c>
      <c r="E9" s="414" t="s">
        <v>1052</v>
      </c>
      <c r="F9" s="415">
        <v>3.8</v>
      </c>
      <c r="G9" s="416" t="s">
        <v>841</v>
      </c>
      <c r="H9" s="417" t="s">
        <v>1053</v>
      </c>
      <c r="I9" s="418" t="s">
        <v>386</v>
      </c>
      <c r="J9" s="419" t="s">
        <v>1054</v>
      </c>
      <c r="K9" s="420" t="s">
        <v>1055</v>
      </c>
      <c r="L9" s="421"/>
      <c r="M9" s="421" t="s">
        <v>1039</v>
      </c>
      <c r="N9" s="422" t="s">
        <v>1040</v>
      </c>
      <c r="O9" s="423" t="s">
        <v>1041</v>
      </c>
      <c r="P9" s="424" t="s">
        <v>1042</v>
      </c>
      <c r="Q9" s="425">
        <f>COUNTA(T9:DV9)</f>
        <v>3</v>
      </c>
      <c r="R9" s="426" t="s">
        <v>1327</v>
      </c>
      <c r="S9" s="427">
        <v>41207</v>
      </c>
      <c r="T9" s="428">
        <v>1200</v>
      </c>
      <c r="U9" s="429"/>
      <c r="V9" s="430"/>
      <c r="W9" s="429" t="s">
        <v>1339</v>
      </c>
      <c r="X9" s="430"/>
      <c r="Y9" s="429"/>
      <c r="Z9" s="430" t="s">
        <v>1339</v>
      </c>
      <c r="AA9" s="429"/>
      <c r="AB9" s="430"/>
      <c r="AC9" s="431"/>
      <c r="AD9" s="428"/>
      <c r="AE9" s="429"/>
      <c r="AF9" s="430"/>
      <c r="AG9" s="429"/>
      <c r="AH9" s="430"/>
      <c r="AI9" s="429"/>
      <c r="AJ9" s="430"/>
      <c r="AK9" s="431"/>
      <c r="AL9" s="428"/>
      <c r="AM9" s="429"/>
      <c r="AN9" s="430"/>
      <c r="AO9" s="429"/>
      <c r="AP9" s="430"/>
      <c r="AQ9" s="429"/>
      <c r="AR9" s="430"/>
      <c r="AS9" s="431"/>
      <c r="AT9" s="245"/>
      <c r="AU9" s="432"/>
      <c r="AV9" s="433"/>
      <c r="AW9" s="434"/>
      <c r="AX9" s="433"/>
      <c r="AY9" s="434"/>
      <c r="AZ9" s="433"/>
      <c r="BA9" s="434"/>
      <c r="BB9" s="433"/>
      <c r="BC9" s="434"/>
      <c r="BD9" s="435"/>
      <c r="BE9" s="432"/>
      <c r="BF9" s="433"/>
      <c r="BG9" s="434"/>
      <c r="BH9" s="433"/>
      <c r="BI9" s="434"/>
      <c r="BJ9" s="433"/>
      <c r="BK9" s="434"/>
      <c r="BL9" s="435"/>
      <c r="BM9" s="432"/>
      <c r="BN9" s="433"/>
      <c r="BO9" s="434"/>
      <c r="BP9" s="433"/>
      <c r="BQ9" s="434"/>
      <c r="BR9" s="433"/>
      <c r="BS9" s="434"/>
      <c r="BT9" s="435"/>
      <c r="BU9" s="245"/>
      <c r="BV9" s="436"/>
      <c r="BW9" s="437"/>
      <c r="BX9" s="438"/>
      <c r="BY9" s="437"/>
      <c r="BZ9" s="438"/>
      <c r="CA9" s="437"/>
      <c r="CB9" s="438"/>
      <c r="CC9" s="437"/>
      <c r="CD9" s="438"/>
      <c r="CE9" s="439"/>
      <c r="CF9" s="436"/>
      <c r="CG9" s="437"/>
      <c r="CH9" s="438"/>
      <c r="CI9" s="437"/>
      <c r="CJ9" s="438"/>
      <c r="CK9" s="437"/>
      <c r="CL9" s="438"/>
      <c r="CM9" s="439"/>
      <c r="CN9" s="436"/>
      <c r="CO9" s="437"/>
      <c r="CP9" s="438"/>
      <c r="CQ9" s="437"/>
      <c r="CR9" s="438"/>
      <c r="CS9" s="437"/>
      <c r="CT9" s="438"/>
      <c r="CU9" s="439"/>
      <c r="CV9" s="245"/>
      <c r="CW9" s="440"/>
      <c r="CX9" s="441"/>
      <c r="CY9" s="442"/>
      <c r="CZ9" s="441"/>
      <c r="DA9" s="442"/>
      <c r="DB9" s="441"/>
      <c r="DC9" s="442"/>
      <c r="DD9" s="441"/>
      <c r="DE9" s="442"/>
      <c r="DF9" s="443"/>
      <c r="DG9" s="440"/>
      <c r="DH9" s="441"/>
      <c r="DI9" s="442"/>
      <c r="DJ9" s="441"/>
      <c r="DK9" s="442"/>
      <c r="DL9" s="441"/>
      <c r="DM9" s="442"/>
      <c r="DN9" s="443"/>
      <c r="DO9" s="440"/>
      <c r="DP9" s="441"/>
      <c r="DQ9" s="442"/>
      <c r="DR9" s="441"/>
      <c r="DS9" s="442"/>
      <c r="DT9" s="441"/>
      <c r="DU9" s="442"/>
      <c r="DV9" s="443"/>
      <c r="DW9" s="391"/>
    </row>
    <row r="10" spans="1:127" s="303" customFormat="1" ht="40.5" customHeight="1">
      <c r="A10" s="569"/>
      <c r="B10" s="411">
        <f>LARGE(B$9:B9,1)+1</f>
        <v>2</v>
      </c>
      <c r="C10" s="412" t="s">
        <v>44</v>
      </c>
      <c r="D10" s="521" t="s">
        <v>1231</v>
      </c>
      <c r="E10" s="522" t="s">
        <v>1150</v>
      </c>
      <c r="F10" s="415">
        <v>2.8</v>
      </c>
      <c r="G10" s="416" t="s">
        <v>841</v>
      </c>
      <c r="H10" s="417">
        <v>63985</v>
      </c>
      <c r="I10" s="418" t="s">
        <v>386</v>
      </c>
      <c r="J10" s="419" t="s">
        <v>1131</v>
      </c>
      <c r="K10" s="570" t="s">
        <v>45</v>
      </c>
      <c r="L10" s="444"/>
      <c r="M10" s="444"/>
      <c r="N10" s="445"/>
      <c r="O10" s="446" t="s">
        <v>1041</v>
      </c>
      <c r="P10" s="571" t="s">
        <v>1042</v>
      </c>
      <c r="Q10" s="425">
        <f>COUNTA(T10:DV10)</f>
        <v>0</v>
      </c>
      <c r="R10" s="426"/>
      <c r="S10" s="448"/>
      <c r="T10" s="428"/>
      <c r="U10" s="429"/>
      <c r="V10" s="430"/>
      <c r="W10" s="429"/>
      <c r="X10" s="430"/>
      <c r="Y10" s="429"/>
      <c r="Z10" s="430"/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569"/>
      <c r="B11" s="411">
        <f>LARGE(B$9:B10,1)+1</f>
        <v>3</v>
      </c>
      <c r="C11" s="412" t="s">
        <v>46</v>
      </c>
      <c r="D11" s="521"/>
      <c r="E11" s="522" t="s">
        <v>47</v>
      </c>
      <c r="F11" s="415">
        <v>3.95</v>
      </c>
      <c r="G11" s="416" t="s">
        <v>841</v>
      </c>
      <c r="H11" s="417">
        <v>33070</v>
      </c>
      <c r="I11" s="418" t="s">
        <v>386</v>
      </c>
      <c r="J11" s="419" t="s">
        <v>1131</v>
      </c>
      <c r="K11" s="570" t="s">
        <v>1141</v>
      </c>
      <c r="L11" s="444" t="s">
        <v>1038</v>
      </c>
      <c r="M11" s="444" t="s">
        <v>1039</v>
      </c>
      <c r="N11" s="445" t="s">
        <v>1040</v>
      </c>
      <c r="O11" s="446" t="s">
        <v>1041</v>
      </c>
      <c r="P11" s="571" t="s">
        <v>1042</v>
      </c>
      <c r="Q11" s="425">
        <f t="shared" ref="Q11:Q53" si="4">COUNTA(T11:DV11)</f>
        <v>0</v>
      </c>
      <c r="R11" s="426"/>
      <c r="S11" s="448"/>
      <c r="T11" s="428"/>
      <c r="U11" s="429"/>
      <c r="V11" s="430"/>
      <c r="W11" s="429"/>
      <c r="X11" s="430"/>
      <c r="Y11" s="429"/>
      <c r="Z11" s="430"/>
      <c r="AA11" s="429"/>
      <c r="AB11" s="430"/>
      <c r="AC11" s="431"/>
      <c r="AD11" s="428"/>
      <c r="AE11" s="429"/>
      <c r="AF11" s="430"/>
      <c r="AG11" s="429"/>
      <c r="AH11" s="430"/>
      <c r="AI11" s="429"/>
      <c r="AJ11" s="430"/>
      <c r="AK11" s="431"/>
      <c r="AL11" s="428"/>
      <c r="AM11" s="429"/>
      <c r="AN11" s="430"/>
      <c r="AO11" s="429"/>
      <c r="AP11" s="430"/>
      <c r="AQ11" s="429"/>
      <c r="AR11" s="430"/>
      <c r="AS11" s="431"/>
      <c r="AT11" s="272"/>
      <c r="AU11" s="432"/>
      <c r="AV11" s="433"/>
      <c r="AW11" s="434"/>
      <c r="AX11" s="433"/>
      <c r="AY11" s="434"/>
      <c r="AZ11" s="433"/>
      <c r="BA11" s="434"/>
      <c r="BB11" s="433"/>
      <c r="BC11" s="434"/>
      <c r="BD11" s="435"/>
      <c r="BE11" s="432"/>
      <c r="BF11" s="433"/>
      <c r="BG11" s="434"/>
      <c r="BH11" s="433"/>
      <c r="BI11" s="434"/>
      <c r="BJ11" s="433"/>
      <c r="BK11" s="434"/>
      <c r="BL11" s="435"/>
      <c r="BM11" s="432"/>
      <c r="BN11" s="433"/>
      <c r="BO11" s="434"/>
      <c r="BP11" s="433"/>
      <c r="BQ11" s="434"/>
      <c r="BR11" s="433"/>
      <c r="BS11" s="434"/>
      <c r="BT11" s="435"/>
      <c r="BU11" s="272"/>
      <c r="BV11" s="436"/>
      <c r="BW11" s="437"/>
      <c r="BX11" s="438"/>
      <c r="BY11" s="437"/>
      <c r="BZ11" s="438"/>
      <c r="CA11" s="437"/>
      <c r="CB11" s="438"/>
      <c r="CC11" s="437"/>
      <c r="CD11" s="438"/>
      <c r="CE11" s="439"/>
      <c r="CF11" s="436"/>
      <c r="CG11" s="437"/>
      <c r="CH11" s="438"/>
      <c r="CI11" s="437"/>
      <c r="CJ11" s="438"/>
      <c r="CK11" s="437"/>
      <c r="CL11" s="438"/>
      <c r="CM11" s="439"/>
      <c r="CN11" s="436"/>
      <c r="CO11" s="437"/>
      <c r="CP11" s="438"/>
      <c r="CQ11" s="437"/>
      <c r="CR11" s="438"/>
      <c r="CS11" s="437"/>
      <c r="CT11" s="438"/>
      <c r="CU11" s="439"/>
      <c r="CV11" s="272"/>
      <c r="CW11" s="440"/>
      <c r="CX11" s="441"/>
      <c r="CY11" s="442"/>
      <c r="CZ11" s="441"/>
      <c r="DA11" s="442"/>
      <c r="DB11" s="441"/>
      <c r="DC11" s="442"/>
      <c r="DD11" s="441"/>
      <c r="DE11" s="442"/>
      <c r="DF11" s="443"/>
      <c r="DG11" s="440"/>
      <c r="DH11" s="441"/>
      <c r="DI11" s="442"/>
      <c r="DJ11" s="441"/>
      <c r="DK11" s="442"/>
      <c r="DL11" s="441"/>
      <c r="DM11" s="442"/>
      <c r="DN11" s="443"/>
      <c r="DO11" s="440"/>
      <c r="DP11" s="441"/>
      <c r="DQ11" s="442"/>
      <c r="DR11" s="441"/>
      <c r="DS11" s="442"/>
      <c r="DT11" s="441"/>
      <c r="DU11" s="442"/>
      <c r="DV11" s="443"/>
      <c r="DW11" s="272"/>
    </row>
    <row r="12" spans="1:127" s="303" customFormat="1" ht="40.5" customHeight="1">
      <c r="A12" s="569"/>
      <c r="B12" s="411">
        <f>LARGE(B$9:B11,1)+1</f>
        <v>4</v>
      </c>
      <c r="C12" s="412" t="s">
        <v>48</v>
      </c>
      <c r="D12" s="521"/>
      <c r="E12" s="522" t="s">
        <v>1130</v>
      </c>
      <c r="F12" s="415">
        <v>0.98299999999999998</v>
      </c>
      <c r="G12" s="416" t="s">
        <v>841</v>
      </c>
      <c r="H12" s="417">
        <v>44438</v>
      </c>
      <c r="I12" s="418" t="s">
        <v>386</v>
      </c>
      <c r="J12" s="419" t="s">
        <v>1131</v>
      </c>
      <c r="K12" s="420" t="s">
        <v>1055</v>
      </c>
      <c r="L12" s="444" t="s">
        <v>1038</v>
      </c>
      <c r="M12" s="444" t="s">
        <v>1039</v>
      </c>
      <c r="N12" s="445" t="s">
        <v>1040</v>
      </c>
      <c r="O12" s="446" t="s">
        <v>1041</v>
      </c>
      <c r="P12" s="571" t="s">
        <v>1042</v>
      </c>
      <c r="Q12" s="425">
        <f t="shared" si="4"/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1:127" s="303" customFormat="1" ht="40.5" customHeight="1">
      <c r="A13" s="569"/>
      <c r="B13" s="411">
        <f>LARGE(B$9:B12,1)+1</f>
        <v>5</v>
      </c>
      <c r="C13" s="412" t="s">
        <v>49</v>
      </c>
      <c r="D13" s="521"/>
      <c r="E13" s="522" t="s">
        <v>1154</v>
      </c>
      <c r="F13" s="415">
        <v>0.59</v>
      </c>
      <c r="G13" s="416" t="s">
        <v>841</v>
      </c>
      <c r="H13" s="417">
        <v>70748</v>
      </c>
      <c r="I13" s="418" t="s">
        <v>386</v>
      </c>
      <c r="J13" s="419" t="s">
        <v>1131</v>
      </c>
      <c r="K13" s="420" t="s">
        <v>1055</v>
      </c>
      <c r="L13" s="449" t="s">
        <v>1068</v>
      </c>
      <c r="M13" s="449"/>
      <c r="N13" s="450"/>
      <c r="O13" s="449"/>
      <c r="P13" s="572"/>
      <c r="Q13" s="425">
        <f t="shared" si="4"/>
        <v>0</v>
      </c>
      <c r="R13" s="426"/>
      <c r="S13" s="448"/>
      <c r="T13" s="428"/>
      <c r="U13" s="429"/>
      <c r="V13" s="430"/>
      <c r="W13" s="429"/>
      <c r="X13" s="430"/>
      <c r="Y13" s="429"/>
      <c r="Z13" s="430"/>
      <c r="AA13" s="429"/>
      <c r="AB13" s="430"/>
      <c r="AC13" s="431"/>
      <c r="AD13" s="428"/>
      <c r="AE13" s="429"/>
      <c r="AF13" s="430"/>
      <c r="AG13" s="429"/>
      <c r="AH13" s="430"/>
      <c r="AI13" s="429"/>
      <c r="AJ13" s="430"/>
      <c r="AK13" s="431"/>
      <c r="AL13" s="428"/>
      <c r="AM13" s="429"/>
      <c r="AN13" s="430"/>
      <c r="AO13" s="429"/>
      <c r="AP13" s="430"/>
      <c r="AQ13" s="429"/>
      <c r="AR13" s="430"/>
      <c r="AS13" s="431"/>
      <c r="AT13" s="272"/>
      <c r="AU13" s="432"/>
      <c r="AV13" s="433"/>
      <c r="AW13" s="434"/>
      <c r="AX13" s="433"/>
      <c r="AY13" s="434"/>
      <c r="AZ13" s="433"/>
      <c r="BA13" s="434"/>
      <c r="BB13" s="433"/>
      <c r="BC13" s="434"/>
      <c r="BD13" s="435"/>
      <c r="BE13" s="432"/>
      <c r="BF13" s="433"/>
      <c r="BG13" s="434"/>
      <c r="BH13" s="433"/>
      <c r="BI13" s="434"/>
      <c r="BJ13" s="433"/>
      <c r="BK13" s="434"/>
      <c r="BL13" s="435"/>
      <c r="BM13" s="432"/>
      <c r="BN13" s="433"/>
      <c r="BO13" s="434"/>
      <c r="BP13" s="433"/>
      <c r="BQ13" s="434"/>
      <c r="BR13" s="433"/>
      <c r="BS13" s="434"/>
      <c r="BT13" s="435"/>
      <c r="BU13" s="272"/>
      <c r="BV13" s="436"/>
      <c r="BW13" s="437"/>
      <c r="BX13" s="438"/>
      <c r="BY13" s="437"/>
      <c r="BZ13" s="438"/>
      <c r="CA13" s="437"/>
      <c r="CB13" s="438"/>
      <c r="CC13" s="437"/>
      <c r="CD13" s="438"/>
      <c r="CE13" s="439"/>
      <c r="CF13" s="436"/>
      <c r="CG13" s="437"/>
      <c r="CH13" s="438"/>
      <c r="CI13" s="437"/>
      <c r="CJ13" s="438"/>
      <c r="CK13" s="437"/>
      <c r="CL13" s="438"/>
      <c r="CM13" s="439"/>
      <c r="CN13" s="436"/>
      <c r="CO13" s="437"/>
      <c r="CP13" s="438"/>
      <c r="CQ13" s="437"/>
      <c r="CR13" s="438"/>
      <c r="CS13" s="437"/>
      <c r="CT13" s="438"/>
      <c r="CU13" s="439"/>
      <c r="CV13" s="272"/>
      <c r="CW13" s="440"/>
      <c r="CX13" s="441"/>
      <c r="CY13" s="442"/>
      <c r="CZ13" s="441"/>
      <c r="DA13" s="442"/>
      <c r="DB13" s="441"/>
      <c r="DC13" s="442"/>
      <c r="DD13" s="441"/>
      <c r="DE13" s="442"/>
      <c r="DF13" s="443"/>
      <c r="DG13" s="440"/>
      <c r="DH13" s="441"/>
      <c r="DI13" s="442"/>
      <c r="DJ13" s="441"/>
      <c r="DK13" s="442"/>
      <c r="DL13" s="441"/>
      <c r="DM13" s="442"/>
      <c r="DN13" s="443"/>
      <c r="DO13" s="440"/>
      <c r="DP13" s="441"/>
      <c r="DQ13" s="442"/>
      <c r="DR13" s="441"/>
      <c r="DS13" s="442"/>
      <c r="DT13" s="441"/>
      <c r="DU13" s="442"/>
      <c r="DV13" s="443"/>
      <c r="DW13" s="272"/>
    </row>
    <row r="14" spans="1:127" s="303" customFormat="1" ht="40.5" customHeight="1">
      <c r="A14" s="569"/>
      <c r="B14" s="411">
        <f>LARGE(B$9:B13,1)+1</f>
        <v>6</v>
      </c>
      <c r="C14" s="412" t="s">
        <v>49</v>
      </c>
      <c r="D14" s="521">
        <v>1</v>
      </c>
      <c r="E14" s="522" t="s">
        <v>1052</v>
      </c>
      <c r="F14" s="415">
        <v>2.52</v>
      </c>
      <c r="G14" s="416" t="s">
        <v>841</v>
      </c>
      <c r="H14" s="417" t="s">
        <v>50</v>
      </c>
      <c r="I14" s="418" t="s">
        <v>386</v>
      </c>
      <c r="J14" s="419" t="s">
        <v>1054</v>
      </c>
      <c r="K14" s="420" t="s">
        <v>1055</v>
      </c>
      <c r="L14" s="444" t="s">
        <v>1038</v>
      </c>
      <c r="M14" s="444" t="s">
        <v>1039</v>
      </c>
      <c r="N14" s="445" t="s">
        <v>1040</v>
      </c>
      <c r="O14" s="446" t="s">
        <v>1041</v>
      </c>
      <c r="P14" s="571" t="s">
        <v>1042</v>
      </c>
      <c r="Q14" s="425">
        <f t="shared" si="4"/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1:127" s="303" customFormat="1" ht="40.5" customHeight="1">
      <c r="A15" s="569"/>
      <c r="B15" s="411">
        <f>LARGE(B$9:B14,1)+1</f>
        <v>7</v>
      </c>
      <c r="C15" s="412" t="s">
        <v>51</v>
      </c>
      <c r="D15" s="521">
        <v>1</v>
      </c>
      <c r="E15" s="522" t="s">
        <v>1052</v>
      </c>
      <c r="F15" s="415">
        <v>1.49</v>
      </c>
      <c r="G15" s="416" t="s">
        <v>841</v>
      </c>
      <c r="H15" s="417" t="s">
        <v>52</v>
      </c>
      <c r="I15" s="418" t="s">
        <v>386</v>
      </c>
      <c r="J15" s="419" t="s">
        <v>1054</v>
      </c>
      <c r="K15" s="420" t="s">
        <v>1055</v>
      </c>
      <c r="L15" s="444" t="s">
        <v>1038</v>
      </c>
      <c r="M15" s="444" t="s">
        <v>1039</v>
      </c>
      <c r="N15" s="445" t="s">
        <v>1040</v>
      </c>
      <c r="O15" s="446" t="s">
        <v>1041</v>
      </c>
      <c r="P15" s="571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569"/>
      <c r="B16" s="411">
        <f>LARGE(B$9:B15,1)+1</f>
        <v>8</v>
      </c>
      <c r="C16" s="412" t="s">
        <v>53</v>
      </c>
      <c r="D16" s="521" t="s">
        <v>1121</v>
      </c>
      <c r="E16" s="522" t="s">
        <v>1130</v>
      </c>
      <c r="F16" s="415">
        <v>0.83</v>
      </c>
      <c r="G16" s="416" t="s">
        <v>841</v>
      </c>
      <c r="H16" s="417">
        <v>16040</v>
      </c>
      <c r="I16" s="418" t="s">
        <v>386</v>
      </c>
      <c r="J16" s="419" t="s">
        <v>1131</v>
      </c>
      <c r="K16" s="420" t="s">
        <v>1055</v>
      </c>
      <c r="L16" s="444"/>
      <c r="M16" s="444"/>
      <c r="N16" s="445"/>
      <c r="O16" s="446" t="s">
        <v>1041</v>
      </c>
      <c r="P16" s="571" t="s">
        <v>1042</v>
      </c>
      <c r="Q16" s="425">
        <f t="shared" si="4"/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1:127" s="303" customFormat="1" ht="49.5" customHeight="1">
      <c r="A17" s="569"/>
      <c r="B17" s="411">
        <f>LARGE(B$9:B16,1)+1</f>
        <v>9</v>
      </c>
      <c r="C17" s="412" t="s">
        <v>54</v>
      </c>
      <c r="D17" s="521">
        <v>10</v>
      </c>
      <c r="E17" s="522" t="s">
        <v>1052</v>
      </c>
      <c r="F17" s="415">
        <v>1.34</v>
      </c>
      <c r="G17" s="416" t="s">
        <v>841</v>
      </c>
      <c r="H17" s="417"/>
      <c r="I17" s="418" t="s">
        <v>386</v>
      </c>
      <c r="J17" s="419" t="s">
        <v>1054</v>
      </c>
      <c r="K17" s="420" t="s">
        <v>1055</v>
      </c>
      <c r="L17" s="449" t="s">
        <v>1068</v>
      </c>
      <c r="M17" s="449"/>
      <c r="N17" s="450"/>
      <c r="O17" s="449"/>
      <c r="P17" s="572"/>
      <c r="Q17" s="425">
        <f t="shared" si="4"/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1:127" s="303" customFormat="1" ht="40.5" customHeight="1">
      <c r="A18" s="569"/>
      <c r="B18" s="411">
        <f>LARGE(B$9:B17,1)+1</f>
        <v>10</v>
      </c>
      <c r="C18" s="412" t="s">
        <v>55</v>
      </c>
      <c r="D18" s="521"/>
      <c r="E18" s="522" t="s">
        <v>1130</v>
      </c>
      <c r="F18" s="415">
        <v>0.55400000000000005</v>
      </c>
      <c r="G18" s="416" t="s">
        <v>841</v>
      </c>
      <c r="H18" s="417">
        <v>18552</v>
      </c>
      <c r="I18" s="418" t="s">
        <v>386</v>
      </c>
      <c r="J18" s="419" t="s">
        <v>1131</v>
      </c>
      <c r="K18" s="420" t="s">
        <v>1055</v>
      </c>
      <c r="L18" s="444" t="s">
        <v>1038</v>
      </c>
      <c r="M18" s="444" t="s">
        <v>1039</v>
      </c>
      <c r="N18" s="445" t="s">
        <v>1040</v>
      </c>
      <c r="O18" s="446" t="s">
        <v>1041</v>
      </c>
      <c r="P18" s="571" t="s">
        <v>1042</v>
      </c>
      <c r="Q18" s="425">
        <f t="shared" si="4"/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1:127" s="303" customFormat="1" ht="40.5" customHeight="1">
      <c r="A19" s="569"/>
      <c r="B19" s="411">
        <f>LARGE(B$9:B18,1)+1</f>
        <v>11</v>
      </c>
      <c r="C19" s="412" t="s">
        <v>56</v>
      </c>
      <c r="D19" s="521">
        <v>1</v>
      </c>
      <c r="E19" s="522" t="s">
        <v>1052</v>
      </c>
      <c r="F19" s="415">
        <v>1.7</v>
      </c>
      <c r="G19" s="416" t="s">
        <v>841</v>
      </c>
      <c r="H19" s="417" t="s">
        <v>57</v>
      </c>
      <c r="I19" s="418" t="s">
        <v>386</v>
      </c>
      <c r="J19" s="419" t="s">
        <v>1054</v>
      </c>
      <c r="K19" s="420" t="s">
        <v>1055</v>
      </c>
      <c r="L19" s="449" t="s">
        <v>1068</v>
      </c>
      <c r="M19" s="449"/>
      <c r="N19" s="450"/>
      <c r="O19" s="449"/>
      <c r="P19" s="572"/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39.950000000000003" customHeight="1">
      <c r="A20" s="569"/>
      <c r="B20" s="411">
        <f>LARGE(B$9:B19,1)+1</f>
        <v>12</v>
      </c>
      <c r="C20" s="412" t="s">
        <v>1090</v>
      </c>
      <c r="D20" s="521">
        <v>5</v>
      </c>
      <c r="E20" s="522" t="s">
        <v>1052</v>
      </c>
      <c r="F20" s="415">
        <v>0.98</v>
      </c>
      <c r="G20" s="416" t="s">
        <v>841</v>
      </c>
      <c r="H20" s="417" t="s">
        <v>1091</v>
      </c>
      <c r="I20" s="418" t="s">
        <v>386</v>
      </c>
      <c r="J20" s="419" t="s">
        <v>1054</v>
      </c>
      <c r="K20" s="420" t="s">
        <v>1055</v>
      </c>
      <c r="L20" s="449" t="s">
        <v>1068</v>
      </c>
      <c r="M20" s="449"/>
      <c r="N20" s="450"/>
      <c r="O20" s="449"/>
      <c r="P20" s="572"/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465"/>
    </row>
    <row r="21" spans="1:127" s="303" customFormat="1" ht="39.950000000000003" customHeight="1">
      <c r="A21" s="569"/>
      <c r="B21" s="411">
        <f>LARGE(B$9:B20,1)+1</f>
        <v>13</v>
      </c>
      <c r="C21" s="412" t="s">
        <v>58</v>
      </c>
      <c r="D21" s="521"/>
      <c r="E21" s="522" t="s">
        <v>47</v>
      </c>
      <c r="F21" s="415">
        <v>0.61799999999999999</v>
      </c>
      <c r="G21" s="416" t="s">
        <v>841</v>
      </c>
      <c r="H21" s="417">
        <v>33124</v>
      </c>
      <c r="I21" s="418" t="s">
        <v>386</v>
      </c>
      <c r="J21" s="419" t="s">
        <v>1131</v>
      </c>
      <c r="K21" s="420" t="s">
        <v>1055</v>
      </c>
      <c r="L21" s="444" t="s">
        <v>1038</v>
      </c>
      <c r="M21" s="444" t="s">
        <v>1039</v>
      </c>
      <c r="N21" s="445" t="s">
        <v>1040</v>
      </c>
      <c r="O21" s="446" t="s">
        <v>1041</v>
      </c>
      <c r="P21" s="571" t="s">
        <v>1042</v>
      </c>
      <c r="Q21" s="425">
        <f t="shared" si="4"/>
        <v>0</v>
      </c>
      <c r="R21" s="426"/>
      <c r="S21" s="448"/>
      <c r="T21" s="428"/>
      <c r="U21" s="429"/>
      <c r="V21" s="430"/>
      <c r="W21" s="429"/>
      <c r="X21" s="430"/>
      <c r="Y21" s="429"/>
      <c r="Z21" s="430"/>
      <c r="AA21" s="429"/>
      <c r="AB21" s="430"/>
      <c r="AC21" s="431"/>
      <c r="AD21" s="428"/>
      <c r="AE21" s="429"/>
      <c r="AF21" s="430"/>
      <c r="AG21" s="429"/>
      <c r="AH21" s="430"/>
      <c r="AI21" s="429"/>
      <c r="AJ21" s="430"/>
      <c r="AK21" s="431"/>
      <c r="AL21" s="428"/>
      <c r="AM21" s="429"/>
      <c r="AN21" s="430"/>
      <c r="AO21" s="429"/>
      <c r="AP21" s="430"/>
      <c r="AQ21" s="429"/>
      <c r="AR21" s="430"/>
      <c r="AS21" s="431"/>
      <c r="AT21" s="272"/>
      <c r="AU21" s="432"/>
      <c r="AV21" s="433"/>
      <c r="AW21" s="434"/>
      <c r="AX21" s="433"/>
      <c r="AY21" s="434"/>
      <c r="AZ21" s="433"/>
      <c r="BA21" s="434"/>
      <c r="BB21" s="433"/>
      <c r="BC21" s="434"/>
      <c r="BD21" s="435"/>
      <c r="BE21" s="432"/>
      <c r="BF21" s="433"/>
      <c r="BG21" s="434"/>
      <c r="BH21" s="433"/>
      <c r="BI21" s="434"/>
      <c r="BJ21" s="433"/>
      <c r="BK21" s="434"/>
      <c r="BL21" s="435"/>
      <c r="BM21" s="432"/>
      <c r="BN21" s="433"/>
      <c r="BO21" s="434"/>
      <c r="BP21" s="433"/>
      <c r="BQ21" s="434"/>
      <c r="BR21" s="433"/>
      <c r="BS21" s="434"/>
      <c r="BT21" s="435"/>
      <c r="BU21" s="272"/>
      <c r="BV21" s="436"/>
      <c r="BW21" s="437"/>
      <c r="BX21" s="438"/>
      <c r="BY21" s="437"/>
      <c r="BZ21" s="438"/>
      <c r="CA21" s="437"/>
      <c r="CB21" s="438"/>
      <c r="CC21" s="437"/>
      <c r="CD21" s="438"/>
      <c r="CE21" s="439"/>
      <c r="CF21" s="436"/>
      <c r="CG21" s="437"/>
      <c r="CH21" s="438"/>
      <c r="CI21" s="437"/>
      <c r="CJ21" s="438"/>
      <c r="CK21" s="437"/>
      <c r="CL21" s="438"/>
      <c r="CM21" s="439"/>
      <c r="CN21" s="436"/>
      <c r="CO21" s="437"/>
      <c r="CP21" s="438"/>
      <c r="CQ21" s="437"/>
      <c r="CR21" s="438"/>
      <c r="CS21" s="437"/>
      <c r="CT21" s="438"/>
      <c r="CU21" s="439"/>
      <c r="CV21" s="272"/>
      <c r="CW21" s="440"/>
      <c r="CX21" s="441"/>
      <c r="CY21" s="442"/>
      <c r="CZ21" s="441"/>
      <c r="DA21" s="442"/>
      <c r="DB21" s="441"/>
      <c r="DC21" s="442"/>
      <c r="DD21" s="441"/>
      <c r="DE21" s="442"/>
      <c r="DF21" s="443"/>
      <c r="DG21" s="440"/>
      <c r="DH21" s="441"/>
      <c r="DI21" s="442"/>
      <c r="DJ21" s="441"/>
      <c r="DK21" s="442"/>
      <c r="DL21" s="441"/>
      <c r="DM21" s="442"/>
      <c r="DN21" s="443"/>
      <c r="DO21" s="440"/>
      <c r="DP21" s="441"/>
      <c r="DQ21" s="442"/>
      <c r="DR21" s="441"/>
      <c r="DS21" s="442"/>
      <c r="DT21" s="441"/>
      <c r="DU21" s="442"/>
      <c r="DV21" s="443"/>
      <c r="DW21" s="479"/>
    </row>
    <row r="22" spans="1:127" s="303" customFormat="1" ht="40.5" customHeight="1">
      <c r="A22" s="569"/>
      <c r="B22" s="411">
        <f>LARGE(B$9:B21,1)+1</f>
        <v>14</v>
      </c>
      <c r="C22" s="412" t="s">
        <v>59</v>
      </c>
      <c r="D22" s="521" t="s">
        <v>60</v>
      </c>
      <c r="E22" s="522" t="s">
        <v>61</v>
      </c>
      <c r="F22" s="415">
        <v>6.6071428571428577</v>
      </c>
      <c r="G22" s="416" t="s">
        <v>841</v>
      </c>
      <c r="H22" s="417">
        <v>33787</v>
      </c>
      <c r="I22" s="418" t="s">
        <v>386</v>
      </c>
      <c r="J22" s="419" t="s">
        <v>1131</v>
      </c>
      <c r="K22" s="570" t="s">
        <v>1141</v>
      </c>
      <c r="L22" s="444"/>
      <c r="M22" s="444"/>
      <c r="N22" s="445"/>
      <c r="O22" s="446" t="s">
        <v>1041</v>
      </c>
      <c r="P22" s="571" t="s">
        <v>1042</v>
      </c>
      <c r="Q22" s="425">
        <f t="shared" si="4"/>
        <v>0</v>
      </c>
      <c r="R22" s="426"/>
      <c r="S22" s="448"/>
      <c r="T22" s="428"/>
      <c r="U22" s="429"/>
      <c r="V22" s="430"/>
      <c r="W22" s="429"/>
      <c r="X22" s="430"/>
      <c r="Y22" s="429"/>
      <c r="Z22" s="430"/>
      <c r="AA22" s="429"/>
      <c r="AB22" s="430"/>
      <c r="AC22" s="431"/>
      <c r="AD22" s="428"/>
      <c r="AE22" s="429"/>
      <c r="AF22" s="430"/>
      <c r="AG22" s="429"/>
      <c r="AH22" s="430"/>
      <c r="AI22" s="429"/>
      <c r="AJ22" s="430"/>
      <c r="AK22" s="431"/>
      <c r="AL22" s="428"/>
      <c r="AM22" s="429"/>
      <c r="AN22" s="430"/>
      <c r="AO22" s="429"/>
      <c r="AP22" s="430"/>
      <c r="AQ22" s="429"/>
      <c r="AR22" s="430"/>
      <c r="AS22" s="431"/>
      <c r="AT22" s="272"/>
      <c r="AU22" s="432"/>
      <c r="AV22" s="433"/>
      <c r="AW22" s="434"/>
      <c r="AX22" s="433"/>
      <c r="AY22" s="434"/>
      <c r="AZ22" s="433"/>
      <c r="BA22" s="434"/>
      <c r="BB22" s="433"/>
      <c r="BC22" s="434"/>
      <c r="BD22" s="435"/>
      <c r="BE22" s="432"/>
      <c r="BF22" s="433"/>
      <c r="BG22" s="434"/>
      <c r="BH22" s="433"/>
      <c r="BI22" s="434"/>
      <c r="BJ22" s="433"/>
      <c r="BK22" s="434"/>
      <c r="BL22" s="435"/>
      <c r="BM22" s="432"/>
      <c r="BN22" s="433"/>
      <c r="BO22" s="434"/>
      <c r="BP22" s="433"/>
      <c r="BQ22" s="434"/>
      <c r="BR22" s="433"/>
      <c r="BS22" s="434"/>
      <c r="BT22" s="435"/>
      <c r="BU22" s="272"/>
      <c r="BV22" s="436"/>
      <c r="BW22" s="437"/>
      <c r="BX22" s="438"/>
      <c r="BY22" s="437"/>
      <c r="BZ22" s="438"/>
      <c r="CA22" s="437"/>
      <c r="CB22" s="438"/>
      <c r="CC22" s="437"/>
      <c r="CD22" s="438"/>
      <c r="CE22" s="439"/>
      <c r="CF22" s="436"/>
      <c r="CG22" s="437"/>
      <c r="CH22" s="438"/>
      <c r="CI22" s="437"/>
      <c r="CJ22" s="438"/>
      <c r="CK22" s="437"/>
      <c r="CL22" s="438"/>
      <c r="CM22" s="439"/>
      <c r="CN22" s="436"/>
      <c r="CO22" s="437"/>
      <c r="CP22" s="438"/>
      <c r="CQ22" s="437"/>
      <c r="CR22" s="438"/>
      <c r="CS22" s="437"/>
      <c r="CT22" s="438"/>
      <c r="CU22" s="439"/>
      <c r="CV22" s="272"/>
      <c r="CW22" s="440"/>
      <c r="CX22" s="441"/>
      <c r="CY22" s="442"/>
      <c r="CZ22" s="441"/>
      <c r="DA22" s="442"/>
      <c r="DB22" s="441"/>
      <c r="DC22" s="442"/>
      <c r="DD22" s="441"/>
      <c r="DE22" s="442"/>
      <c r="DF22" s="443"/>
      <c r="DG22" s="440"/>
      <c r="DH22" s="441"/>
      <c r="DI22" s="442"/>
      <c r="DJ22" s="441"/>
      <c r="DK22" s="442"/>
      <c r="DL22" s="441"/>
      <c r="DM22" s="442"/>
      <c r="DN22" s="443"/>
      <c r="DO22" s="440"/>
      <c r="DP22" s="441"/>
      <c r="DQ22" s="442"/>
      <c r="DR22" s="441"/>
      <c r="DS22" s="442"/>
      <c r="DT22" s="441"/>
      <c r="DU22" s="442"/>
      <c r="DV22" s="443"/>
      <c r="DW22" s="272"/>
    </row>
    <row r="23" spans="1:127" s="303" customFormat="1" ht="40.5" customHeight="1">
      <c r="A23" s="569"/>
      <c r="B23" s="411">
        <f>LARGE(B$9:B22,1)+1</f>
        <v>15</v>
      </c>
      <c r="C23" s="412" t="s">
        <v>62</v>
      </c>
      <c r="D23" s="521" t="s">
        <v>1121</v>
      </c>
      <c r="E23" s="522" t="s">
        <v>47</v>
      </c>
      <c r="F23" s="415">
        <v>0.44400000000000001</v>
      </c>
      <c r="G23" s="416" t="s">
        <v>841</v>
      </c>
      <c r="H23" s="417">
        <v>33760</v>
      </c>
      <c r="I23" s="418" t="s">
        <v>386</v>
      </c>
      <c r="J23" s="419" t="s">
        <v>1131</v>
      </c>
      <c r="K23" s="570" t="s">
        <v>1141</v>
      </c>
      <c r="L23" s="444" t="s">
        <v>1038</v>
      </c>
      <c r="M23" s="444" t="s">
        <v>1039</v>
      </c>
      <c r="N23" s="445" t="s">
        <v>1040</v>
      </c>
      <c r="O23" s="446" t="s">
        <v>1041</v>
      </c>
      <c r="P23" s="571" t="s">
        <v>1042</v>
      </c>
      <c r="Q23" s="425">
        <f t="shared" si="4"/>
        <v>0</v>
      </c>
      <c r="R23" s="426"/>
      <c r="S23" s="448"/>
      <c r="T23" s="428"/>
      <c r="U23" s="429"/>
      <c r="V23" s="430"/>
      <c r="W23" s="429"/>
      <c r="X23" s="430"/>
      <c r="Y23" s="429"/>
      <c r="Z23" s="430"/>
      <c r="AA23" s="429"/>
      <c r="AB23" s="430"/>
      <c r="AC23" s="431"/>
      <c r="AD23" s="428"/>
      <c r="AE23" s="429"/>
      <c r="AF23" s="430"/>
      <c r="AG23" s="429"/>
      <c r="AH23" s="430"/>
      <c r="AI23" s="429"/>
      <c r="AJ23" s="430"/>
      <c r="AK23" s="431"/>
      <c r="AL23" s="428"/>
      <c r="AM23" s="429"/>
      <c r="AN23" s="430"/>
      <c r="AO23" s="429"/>
      <c r="AP23" s="430"/>
      <c r="AQ23" s="429"/>
      <c r="AR23" s="430"/>
      <c r="AS23" s="431"/>
      <c r="AT23" s="272"/>
      <c r="AU23" s="432"/>
      <c r="AV23" s="433"/>
      <c r="AW23" s="434"/>
      <c r="AX23" s="433"/>
      <c r="AY23" s="434"/>
      <c r="AZ23" s="433"/>
      <c r="BA23" s="434"/>
      <c r="BB23" s="433"/>
      <c r="BC23" s="434"/>
      <c r="BD23" s="435"/>
      <c r="BE23" s="432"/>
      <c r="BF23" s="433"/>
      <c r="BG23" s="434"/>
      <c r="BH23" s="433"/>
      <c r="BI23" s="434"/>
      <c r="BJ23" s="433"/>
      <c r="BK23" s="434"/>
      <c r="BL23" s="435"/>
      <c r="BM23" s="432"/>
      <c r="BN23" s="433"/>
      <c r="BO23" s="434"/>
      <c r="BP23" s="433"/>
      <c r="BQ23" s="434"/>
      <c r="BR23" s="433"/>
      <c r="BS23" s="434"/>
      <c r="BT23" s="435"/>
      <c r="BU23" s="272"/>
      <c r="BV23" s="436"/>
      <c r="BW23" s="437"/>
      <c r="BX23" s="438"/>
      <c r="BY23" s="437"/>
      <c r="BZ23" s="438"/>
      <c r="CA23" s="437"/>
      <c r="CB23" s="438"/>
      <c r="CC23" s="437"/>
      <c r="CD23" s="438"/>
      <c r="CE23" s="439"/>
      <c r="CF23" s="436"/>
      <c r="CG23" s="437"/>
      <c r="CH23" s="438"/>
      <c r="CI23" s="437"/>
      <c r="CJ23" s="438"/>
      <c r="CK23" s="437"/>
      <c r="CL23" s="438"/>
      <c r="CM23" s="439"/>
      <c r="CN23" s="436"/>
      <c r="CO23" s="437"/>
      <c r="CP23" s="438"/>
      <c r="CQ23" s="437"/>
      <c r="CR23" s="438"/>
      <c r="CS23" s="437"/>
      <c r="CT23" s="438"/>
      <c r="CU23" s="439"/>
      <c r="CV23" s="272"/>
      <c r="CW23" s="440"/>
      <c r="CX23" s="441"/>
      <c r="CY23" s="442"/>
      <c r="CZ23" s="441"/>
      <c r="DA23" s="442"/>
      <c r="DB23" s="441"/>
      <c r="DC23" s="442"/>
      <c r="DD23" s="441"/>
      <c r="DE23" s="442"/>
      <c r="DF23" s="443"/>
      <c r="DG23" s="440"/>
      <c r="DH23" s="441"/>
      <c r="DI23" s="442"/>
      <c r="DJ23" s="441"/>
      <c r="DK23" s="442"/>
      <c r="DL23" s="441"/>
      <c r="DM23" s="442"/>
      <c r="DN23" s="443"/>
      <c r="DO23" s="440"/>
      <c r="DP23" s="441"/>
      <c r="DQ23" s="442"/>
      <c r="DR23" s="441"/>
      <c r="DS23" s="442"/>
      <c r="DT23" s="441"/>
      <c r="DU23" s="442"/>
      <c r="DV23" s="443"/>
      <c r="DW23" s="272"/>
    </row>
    <row r="24" spans="1:127" s="303" customFormat="1" ht="40.5" customHeight="1">
      <c r="A24" s="569"/>
      <c r="B24" s="411">
        <f>LARGE(B$9:B23,1)+1</f>
        <v>16</v>
      </c>
      <c r="C24" s="412" t="s">
        <v>63</v>
      </c>
      <c r="D24" s="521" t="s">
        <v>60</v>
      </c>
      <c r="E24" s="522" t="s">
        <v>64</v>
      </c>
      <c r="F24" s="415">
        <v>5.65</v>
      </c>
      <c r="G24" s="416" t="s">
        <v>841</v>
      </c>
      <c r="H24" s="417"/>
      <c r="I24" s="418" t="s">
        <v>386</v>
      </c>
      <c r="J24" s="419" t="s">
        <v>1131</v>
      </c>
      <c r="K24" s="570" t="s">
        <v>1141</v>
      </c>
      <c r="L24" s="444"/>
      <c r="M24" s="444"/>
      <c r="N24" s="445"/>
      <c r="O24" s="446" t="s">
        <v>1041</v>
      </c>
      <c r="P24" s="571" t="s">
        <v>1042</v>
      </c>
      <c r="Q24" s="425">
        <f t="shared" si="4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272"/>
    </row>
    <row r="25" spans="1:127" s="303" customFormat="1" ht="40.5" customHeight="1">
      <c r="A25" s="569"/>
      <c r="B25" s="411">
        <f>LARGE(B$9:B24,1)+1</f>
        <v>17</v>
      </c>
      <c r="C25" s="412" t="s">
        <v>1095</v>
      </c>
      <c r="D25" s="521">
        <v>5</v>
      </c>
      <c r="E25" s="522" t="s">
        <v>1052</v>
      </c>
      <c r="F25" s="415">
        <v>1</v>
      </c>
      <c r="G25" s="416" t="s">
        <v>841</v>
      </c>
      <c r="H25" s="417">
        <v>40776</v>
      </c>
      <c r="I25" s="418" t="s">
        <v>386</v>
      </c>
      <c r="J25" s="419" t="s">
        <v>1054</v>
      </c>
      <c r="K25" s="420" t="s">
        <v>1055</v>
      </c>
      <c r="L25" s="449" t="s">
        <v>1068</v>
      </c>
      <c r="M25" s="449"/>
      <c r="N25" s="450"/>
      <c r="O25" s="449"/>
      <c r="P25" s="572"/>
      <c r="Q25" s="425">
        <f t="shared" si="4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40.5" customHeight="1">
      <c r="A26" s="569"/>
      <c r="B26" s="411">
        <f>LARGE(B$9:B25,1)+1</f>
        <v>18</v>
      </c>
      <c r="C26" s="412" t="s">
        <v>65</v>
      </c>
      <c r="D26" s="521">
        <v>1</v>
      </c>
      <c r="E26" s="522" t="s">
        <v>1052</v>
      </c>
      <c r="F26" s="415">
        <v>2.4</v>
      </c>
      <c r="G26" s="416" t="s">
        <v>841</v>
      </c>
      <c r="H26" s="417" t="s">
        <v>57</v>
      </c>
      <c r="I26" s="418" t="s">
        <v>386</v>
      </c>
      <c r="J26" s="419" t="s">
        <v>1054</v>
      </c>
      <c r="K26" s="420" t="s">
        <v>1055</v>
      </c>
      <c r="L26" s="449" t="s">
        <v>1068</v>
      </c>
      <c r="M26" s="449"/>
      <c r="N26" s="450"/>
      <c r="O26" s="449"/>
      <c r="P26" s="572"/>
      <c r="Q26" s="425">
        <f t="shared" si="4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569"/>
      <c r="B27" s="411">
        <f>LARGE(B$9:B26,1)+1</f>
        <v>19</v>
      </c>
      <c r="C27" s="412" t="s">
        <v>66</v>
      </c>
      <c r="D27" s="521"/>
      <c r="E27" s="522" t="s">
        <v>1167</v>
      </c>
      <c r="F27" s="415">
        <v>2.8180000000000001</v>
      </c>
      <c r="G27" s="416" t="s">
        <v>841</v>
      </c>
      <c r="H27" s="417">
        <v>1887</v>
      </c>
      <c r="I27" s="418" t="s">
        <v>386</v>
      </c>
      <c r="J27" s="419" t="s">
        <v>1140</v>
      </c>
      <c r="K27" s="570" t="s">
        <v>1141</v>
      </c>
      <c r="L27" s="444"/>
      <c r="M27" s="444"/>
      <c r="N27" s="445"/>
      <c r="O27" s="446" t="s">
        <v>1041</v>
      </c>
      <c r="P27" s="571" t="s">
        <v>1042</v>
      </c>
      <c r="Q27" s="425">
        <f t="shared" si="4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1:127" s="303" customFormat="1" ht="40.5" customHeight="1">
      <c r="A28" s="569"/>
      <c r="B28" s="411">
        <f>LARGE(B$9:B27,1)+1</f>
        <v>20</v>
      </c>
      <c r="C28" s="412" t="s">
        <v>67</v>
      </c>
      <c r="D28" s="521" t="s">
        <v>1252</v>
      </c>
      <c r="E28" s="522" t="s">
        <v>68</v>
      </c>
      <c r="F28" s="415">
        <v>0.58199999999999996</v>
      </c>
      <c r="G28" s="416" t="s">
        <v>841</v>
      </c>
      <c r="H28" s="417">
        <v>33923</v>
      </c>
      <c r="I28" s="418" t="s">
        <v>386</v>
      </c>
      <c r="J28" s="419" t="s">
        <v>1131</v>
      </c>
      <c r="K28" s="420" t="s">
        <v>1055</v>
      </c>
      <c r="L28" s="444"/>
      <c r="M28" s="444"/>
      <c r="N28" s="445" t="s">
        <v>1040</v>
      </c>
      <c r="O28" s="446" t="s">
        <v>1041</v>
      </c>
      <c r="P28" s="571" t="s">
        <v>1042</v>
      </c>
      <c r="Q28" s="425">
        <f t="shared" si="4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1:127" s="303" customFormat="1" ht="40.5" customHeight="1">
      <c r="A29" s="569"/>
      <c r="B29" s="411">
        <f>LARGE(B$9:B28,1)+1</f>
        <v>21</v>
      </c>
      <c r="C29" s="412" t="s">
        <v>1101</v>
      </c>
      <c r="D29" s="521"/>
      <c r="E29" s="522" t="s">
        <v>69</v>
      </c>
      <c r="F29" s="415">
        <v>4.7990000000000004</v>
      </c>
      <c r="G29" s="416" t="s">
        <v>841</v>
      </c>
      <c r="H29" s="417">
        <v>3629</v>
      </c>
      <c r="I29" s="418" t="s">
        <v>386</v>
      </c>
      <c r="J29" s="419" t="s">
        <v>1140</v>
      </c>
      <c r="K29" s="420" t="s">
        <v>1055</v>
      </c>
      <c r="L29" s="449" t="s">
        <v>1068</v>
      </c>
      <c r="M29" s="449"/>
      <c r="N29" s="450"/>
      <c r="O29" s="449"/>
      <c r="P29" s="572"/>
      <c r="Q29" s="425">
        <f t="shared" si="4"/>
        <v>0</v>
      </c>
      <c r="R29" s="426"/>
      <c r="S29" s="448"/>
      <c r="T29" s="428"/>
      <c r="U29" s="429"/>
      <c r="V29" s="430"/>
      <c r="W29" s="429"/>
      <c r="X29" s="430"/>
      <c r="Y29" s="429"/>
      <c r="Z29" s="430"/>
      <c r="AA29" s="429"/>
      <c r="AB29" s="430"/>
      <c r="AC29" s="431"/>
      <c r="AD29" s="428"/>
      <c r="AE29" s="429"/>
      <c r="AF29" s="430"/>
      <c r="AG29" s="429"/>
      <c r="AH29" s="430"/>
      <c r="AI29" s="429"/>
      <c r="AJ29" s="430"/>
      <c r="AK29" s="431"/>
      <c r="AL29" s="428"/>
      <c r="AM29" s="429"/>
      <c r="AN29" s="430"/>
      <c r="AO29" s="429"/>
      <c r="AP29" s="430"/>
      <c r="AQ29" s="429"/>
      <c r="AR29" s="430"/>
      <c r="AS29" s="431"/>
      <c r="AT29" s="272"/>
      <c r="AU29" s="432"/>
      <c r="AV29" s="433"/>
      <c r="AW29" s="434"/>
      <c r="AX29" s="433"/>
      <c r="AY29" s="434"/>
      <c r="AZ29" s="433"/>
      <c r="BA29" s="434"/>
      <c r="BB29" s="433"/>
      <c r="BC29" s="434"/>
      <c r="BD29" s="435"/>
      <c r="BE29" s="432"/>
      <c r="BF29" s="433"/>
      <c r="BG29" s="434"/>
      <c r="BH29" s="433"/>
      <c r="BI29" s="434"/>
      <c r="BJ29" s="433"/>
      <c r="BK29" s="434"/>
      <c r="BL29" s="435"/>
      <c r="BM29" s="432"/>
      <c r="BN29" s="433"/>
      <c r="BO29" s="434"/>
      <c r="BP29" s="433"/>
      <c r="BQ29" s="434"/>
      <c r="BR29" s="433"/>
      <c r="BS29" s="434"/>
      <c r="BT29" s="435"/>
      <c r="BU29" s="272"/>
      <c r="BV29" s="436"/>
      <c r="BW29" s="437"/>
      <c r="BX29" s="438"/>
      <c r="BY29" s="437"/>
      <c r="BZ29" s="438"/>
      <c r="CA29" s="437"/>
      <c r="CB29" s="438"/>
      <c r="CC29" s="437"/>
      <c r="CD29" s="438"/>
      <c r="CE29" s="439"/>
      <c r="CF29" s="436"/>
      <c r="CG29" s="437"/>
      <c r="CH29" s="438"/>
      <c r="CI29" s="437"/>
      <c r="CJ29" s="438"/>
      <c r="CK29" s="437"/>
      <c r="CL29" s="438"/>
      <c r="CM29" s="439"/>
      <c r="CN29" s="436"/>
      <c r="CO29" s="437"/>
      <c r="CP29" s="438"/>
      <c r="CQ29" s="437"/>
      <c r="CR29" s="438"/>
      <c r="CS29" s="437"/>
      <c r="CT29" s="438"/>
      <c r="CU29" s="439"/>
      <c r="CV29" s="272"/>
      <c r="CW29" s="440"/>
      <c r="CX29" s="441"/>
      <c r="CY29" s="442"/>
      <c r="CZ29" s="441"/>
      <c r="DA29" s="442"/>
      <c r="DB29" s="441"/>
      <c r="DC29" s="442"/>
      <c r="DD29" s="441"/>
      <c r="DE29" s="442"/>
      <c r="DF29" s="443"/>
      <c r="DG29" s="440"/>
      <c r="DH29" s="441"/>
      <c r="DI29" s="442"/>
      <c r="DJ29" s="441"/>
      <c r="DK29" s="442"/>
      <c r="DL29" s="441"/>
      <c r="DM29" s="442"/>
      <c r="DN29" s="443"/>
      <c r="DO29" s="440"/>
      <c r="DP29" s="441"/>
      <c r="DQ29" s="442"/>
      <c r="DR29" s="441"/>
      <c r="DS29" s="442"/>
      <c r="DT29" s="441"/>
      <c r="DU29" s="442"/>
      <c r="DV29" s="443"/>
      <c r="DW29" s="272"/>
    </row>
    <row r="30" spans="1:127" s="303" customFormat="1" ht="40.5" customHeight="1">
      <c r="A30" s="569"/>
      <c r="B30" s="411">
        <f>LARGE(B$9:B29,1)+1</f>
        <v>22</v>
      </c>
      <c r="C30" s="412" t="s">
        <v>1101</v>
      </c>
      <c r="D30" s="521">
        <v>1</v>
      </c>
      <c r="E30" s="522" t="s">
        <v>1052</v>
      </c>
      <c r="F30" s="415">
        <v>3.84</v>
      </c>
      <c r="G30" s="416" t="s">
        <v>841</v>
      </c>
      <c r="H30" s="417" t="s">
        <v>1102</v>
      </c>
      <c r="I30" s="418" t="s">
        <v>386</v>
      </c>
      <c r="J30" s="419" t="s">
        <v>1054</v>
      </c>
      <c r="K30" s="420" t="s">
        <v>1055</v>
      </c>
      <c r="L30" s="449" t="s">
        <v>1068</v>
      </c>
      <c r="M30" s="449"/>
      <c r="N30" s="450"/>
      <c r="O30" s="449"/>
      <c r="P30" s="572"/>
      <c r="Q30" s="425">
        <f t="shared" si="4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9.5" customHeight="1">
      <c r="A31" s="569"/>
      <c r="B31" s="411">
        <f>LARGE(B$9:B30,1)+1</f>
        <v>23</v>
      </c>
      <c r="C31" s="412" t="s">
        <v>70</v>
      </c>
      <c r="D31" s="521" t="s">
        <v>1121</v>
      </c>
      <c r="E31" s="522" t="s">
        <v>1154</v>
      </c>
      <c r="F31" s="415">
        <v>1.34</v>
      </c>
      <c r="G31" s="416" t="s">
        <v>841</v>
      </c>
      <c r="H31" s="417">
        <v>39380</v>
      </c>
      <c r="I31" s="418" t="s">
        <v>386</v>
      </c>
      <c r="J31" s="419" t="s">
        <v>1131</v>
      </c>
      <c r="K31" s="420" t="s">
        <v>1055</v>
      </c>
      <c r="L31" s="444" t="s">
        <v>1038</v>
      </c>
      <c r="M31" s="444" t="s">
        <v>1039</v>
      </c>
      <c r="N31" s="445" t="s">
        <v>1040</v>
      </c>
      <c r="O31" s="446" t="s">
        <v>1041</v>
      </c>
      <c r="P31" s="571" t="s">
        <v>1042</v>
      </c>
      <c r="Q31" s="425">
        <f t="shared" si="4"/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1:127" s="303" customFormat="1" ht="40.5" customHeight="1">
      <c r="A32" s="569"/>
      <c r="B32" s="411">
        <f>LARGE(B$9:B31,1)+1</f>
        <v>24</v>
      </c>
      <c r="C32" s="412" t="s">
        <v>71</v>
      </c>
      <c r="D32" s="521" t="s">
        <v>1121</v>
      </c>
      <c r="E32" s="522" t="s">
        <v>1151</v>
      </c>
      <c r="F32" s="415">
        <v>2.65</v>
      </c>
      <c r="G32" s="416" t="s">
        <v>841</v>
      </c>
      <c r="H32" s="417"/>
      <c r="I32" s="418" t="s">
        <v>386</v>
      </c>
      <c r="J32" s="419" t="s">
        <v>1131</v>
      </c>
      <c r="K32" s="570" t="s">
        <v>1141</v>
      </c>
      <c r="L32" s="444" t="s">
        <v>1038</v>
      </c>
      <c r="M32" s="444" t="s">
        <v>1039</v>
      </c>
      <c r="N32" s="445" t="s">
        <v>1040</v>
      </c>
      <c r="O32" s="446" t="s">
        <v>1041</v>
      </c>
      <c r="P32" s="571" t="s">
        <v>1042</v>
      </c>
      <c r="Q32" s="425">
        <f t="shared" si="4"/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1:127" s="303" customFormat="1" ht="40.5" customHeight="1">
      <c r="A33" s="569"/>
      <c r="B33" s="411">
        <f>LARGE(B$9:B32,1)+1</f>
        <v>25</v>
      </c>
      <c r="C33" s="412" t="s">
        <v>1104</v>
      </c>
      <c r="D33" s="521">
        <v>5</v>
      </c>
      <c r="E33" s="522" t="s">
        <v>1052</v>
      </c>
      <c r="F33" s="415">
        <v>1.2</v>
      </c>
      <c r="G33" s="416" t="s">
        <v>841</v>
      </c>
      <c r="H33" s="417">
        <v>40777</v>
      </c>
      <c r="I33" s="418" t="s">
        <v>386</v>
      </c>
      <c r="J33" s="419" t="s">
        <v>1054</v>
      </c>
      <c r="K33" s="420" t="s">
        <v>1055</v>
      </c>
      <c r="L33" s="449" t="s">
        <v>1068</v>
      </c>
      <c r="M33" s="449"/>
      <c r="N33" s="450"/>
      <c r="O33" s="449"/>
      <c r="P33" s="572"/>
      <c r="Q33" s="425">
        <f t="shared" si="4"/>
        <v>0</v>
      </c>
      <c r="R33" s="426"/>
      <c r="S33" s="448"/>
      <c r="T33" s="428"/>
      <c r="U33" s="429"/>
      <c r="V33" s="430"/>
      <c r="W33" s="429"/>
      <c r="X33" s="430"/>
      <c r="Y33" s="429"/>
      <c r="Z33" s="430"/>
      <c r="AA33" s="429"/>
      <c r="AB33" s="430"/>
      <c r="AC33" s="431"/>
      <c r="AD33" s="428"/>
      <c r="AE33" s="429"/>
      <c r="AF33" s="430"/>
      <c r="AG33" s="429"/>
      <c r="AH33" s="430"/>
      <c r="AI33" s="429"/>
      <c r="AJ33" s="430"/>
      <c r="AK33" s="431"/>
      <c r="AL33" s="428"/>
      <c r="AM33" s="429"/>
      <c r="AN33" s="430"/>
      <c r="AO33" s="429"/>
      <c r="AP33" s="430"/>
      <c r="AQ33" s="429"/>
      <c r="AR33" s="430"/>
      <c r="AS33" s="431"/>
      <c r="AT33" s="272"/>
      <c r="AU33" s="432"/>
      <c r="AV33" s="433"/>
      <c r="AW33" s="434"/>
      <c r="AX33" s="433"/>
      <c r="AY33" s="434"/>
      <c r="AZ33" s="433"/>
      <c r="BA33" s="434"/>
      <c r="BB33" s="433"/>
      <c r="BC33" s="434"/>
      <c r="BD33" s="435"/>
      <c r="BE33" s="432"/>
      <c r="BF33" s="433"/>
      <c r="BG33" s="434"/>
      <c r="BH33" s="433"/>
      <c r="BI33" s="434"/>
      <c r="BJ33" s="433"/>
      <c r="BK33" s="434"/>
      <c r="BL33" s="435"/>
      <c r="BM33" s="432"/>
      <c r="BN33" s="433"/>
      <c r="BO33" s="434"/>
      <c r="BP33" s="433"/>
      <c r="BQ33" s="434"/>
      <c r="BR33" s="433"/>
      <c r="BS33" s="434"/>
      <c r="BT33" s="435"/>
      <c r="BU33" s="272"/>
      <c r="BV33" s="436"/>
      <c r="BW33" s="437"/>
      <c r="BX33" s="438"/>
      <c r="BY33" s="437"/>
      <c r="BZ33" s="438"/>
      <c r="CA33" s="437"/>
      <c r="CB33" s="438"/>
      <c r="CC33" s="437"/>
      <c r="CD33" s="438"/>
      <c r="CE33" s="439"/>
      <c r="CF33" s="436"/>
      <c r="CG33" s="437"/>
      <c r="CH33" s="438"/>
      <c r="CI33" s="437"/>
      <c r="CJ33" s="438"/>
      <c r="CK33" s="437"/>
      <c r="CL33" s="438"/>
      <c r="CM33" s="439"/>
      <c r="CN33" s="436"/>
      <c r="CO33" s="437"/>
      <c r="CP33" s="438"/>
      <c r="CQ33" s="437"/>
      <c r="CR33" s="438"/>
      <c r="CS33" s="437"/>
      <c r="CT33" s="438"/>
      <c r="CU33" s="439"/>
      <c r="CV33" s="272"/>
      <c r="CW33" s="440"/>
      <c r="CX33" s="441"/>
      <c r="CY33" s="442"/>
      <c r="CZ33" s="441"/>
      <c r="DA33" s="442"/>
      <c r="DB33" s="441"/>
      <c r="DC33" s="442"/>
      <c r="DD33" s="441"/>
      <c r="DE33" s="442"/>
      <c r="DF33" s="443"/>
      <c r="DG33" s="440"/>
      <c r="DH33" s="441"/>
      <c r="DI33" s="442"/>
      <c r="DJ33" s="441"/>
      <c r="DK33" s="442"/>
      <c r="DL33" s="441"/>
      <c r="DM33" s="442"/>
      <c r="DN33" s="443"/>
      <c r="DO33" s="440"/>
      <c r="DP33" s="441"/>
      <c r="DQ33" s="442"/>
      <c r="DR33" s="441"/>
      <c r="DS33" s="442"/>
      <c r="DT33" s="441"/>
      <c r="DU33" s="442"/>
      <c r="DV33" s="443"/>
      <c r="DW33" s="272"/>
    </row>
    <row r="34" spans="1:127" s="303" customFormat="1" ht="40.5" customHeight="1">
      <c r="A34" s="569"/>
      <c r="B34" s="411">
        <f>LARGE(B$9:B33,1)+1</f>
        <v>26</v>
      </c>
      <c r="C34" s="412" t="s">
        <v>72</v>
      </c>
      <c r="D34" s="521"/>
      <c r="E34" s="522" t="s">
        <v>1130</v>
      </c>
      <c r="F34" s="415">
        <v>0.44600000000000001</v>
      </c>
      <c r="G34" s="416" t="s">
        <v>841</v>
      </c>
      <c r="H34" s="417">
        <v>26194</v>
      </c>
      <c r="I34" s="418" t="s">
        <v>386</v>
      </c>
      <c r="J34" s="419" t="s">
        <v>1131</v>
      </c>
      <c r="K34" s="420" t="s">
        <v>1055</v>
      </c>
      <c r="L34" s="444" t="s">
        <v>1038</v>
      </c>
      <c r="M34" s="444" t="s">
        <v>1039</v>
      </c>
      <c r="N34" s="445" t="s">
        <v>1040</v>
      </c>
      <c r="O34" s="446" t="s">
        <v>1041</v>
      </c>
      <c r="P34" s="571" t="s">
        <v>1042</v>
      </c>
      <c r="Q34" s="425">
        <f t="shared" si="4"/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272"/>
    </row>
    <row r="35" spans="1:127" s="303" customFormat="1" ht="40.5" customHeight="1">
      <c r="A35" s="569"/>
      <c r="B35" s="411">
        <f>LARGE(B$9:B34,1)+1</f>
        <v>27</v>
      </c>
      <c r="C35" s="412" t="s">
        <v>73</v>
      </c>
      <c r="D35" s="521"/>
      <c r="E35" s="522" t="s">
        <v>1151</v>
      </c>
      <c r="F35" s="415">
        <v>0.622</v>
      </c>
      <c r="G35" s="416" t="s">
        <v>841</v>
      </c>
      <c r="H35" s="417">
        <v>33144</v>
      </c>
      <c r="I35" s="418" t="s">
        <v>386</v>
      </c>
      <c r="J35" s="419" t="s">
        <v>1131</v>
      </c>
      <c r="K35" s="420" t="s">
        <v>1055</v>
      </c>
      <c r="L35" s="444"/>
      <c r="M35" s="444"/>
      <c r="N35" s="445" t="s">
        <v>1040</v>
      </c>
      <c r="O35" s="446" t="s">
        <v>1041</v>
      </c>
      <c r="P35" s="571" t="s">
        <v>1042</v>
      </c>
      <c r="Q35" s="425">
        <f t="shared" si="4"/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1:127" s="303" customFormat="1" ht="40.5" customHeight="1">
      <c r="A36" s="569"/>
      <c r="B36" s="411">
        <f>LARGE(B$9:B35,1)+1</f>
        <v>28</v>
      </c>
      <c r="C36" s="412" t="s">
        <v>1145</v>
      </c>
      <c r="D36" s="521"/>
      <c r="E36" s="522" t="s">
        <v>1130</v>
      </c>
      <c r="F36" s="415">
        <v>0.5</v>
      </c>
      <c r="G36" s="416" t="s">
        <v>841</v>
      </c>
      <c r="H36" s="417">
        <v>29906</v>
      </c>
      <c r="I36" s="418" t="s">
        <v>386</v>
      </c>
      <c r="J36" s="419" t="s">
        <v>1131</v>
      </c>
      <c r="K36" s="420" t="s">
        <v>1055</v>
      </c>
      <c r="L36" s="444" t="s">
        <v>1038</v>
      </c>
      <c r="M36" s="444" t="s">
        <v>1039</v>
      </c>
      <c r="N36" s="445" t="s">
        <v>1040</v>
      </c>
      <c r="O36" s="446" t="s">
        <v>1041</v>
      </c>
      <c r="P36" s="571" t="s">
        <v>1042</v>
      </c>
      <c r="Q36" s="425">
        <f t="shared" si="4"/>
        <v>0</v>
      </c>
      <c r="R36" s="426"/>
      <c r="S36" s="448"/>
      <c r="T36" s="428"/>
      <c r="U36" s="429"/>
      <c r="V36" s="430"/>
      <c r="W36" s="429"/>
      <c r="X36" s="430"/>
      <c r="Y36" s="429"/>
      <c r="Z36" s="430"/>
      <c r="AA36" s="429"/>
      <c r="AB36" s="430"/>
      <c r="AC36" s="431"/>
      <c r="AD36" s="428"/>
      <c r="AE36" s="429"/>
      <c r="AF36" s="430"/>
      <c r="AG36" s="429"/>
      <c r="AH36" s="430"/>
      <c r="AI36" s="429"/>
      <c r="AJ36" s="430"/>
      <c r="AK36" s="431"/>
      <c r="AL36" s="428"/>
      <c r="AM36" s="429"/>
      <c r="AN36" s="430"/>
      <c r="AO36" s="429"/>
      <c r="AP36" s="430"/>
      <c r="AQ36" s="429"/>
      <c r="AR36" s="430"/>
      <c r="AS36" s="431"/>
      <c r="AT36" s="272"/>
      <c r="AU36" s="432"/>
      <c r="AV36" s="433"/>
      <c r="AW36" s="434"/>
      <c r="AX36" s="433"/>
      <c r="AY36" s="434"/>
      <c r="AZ36" s="433"/>
      <c r="BA36" s="434"/>
      <c r="BB36" s="433"/>
      <c r="BC36" s="434"/>
      <c r="BD36" s="435"/>
      <c r="BE36" s="432"/>
      <c r="BF36" s="433"/>
      <c r="BG36" s="434"/>
      <c r="BH36" s="433"/>
      <c r="BI36" s="434"/>
      <c r="BJ36" s="433"/>
      <c r="BK36" s="434"/>
      <c r="BL36" s="435"/>
      <c r="BM36" s="432"/>
      <c r="BN36" s="433"/>
      <c r="BO36" s="434"/>
      <c r="BP36" s="433"/>
      <c r="BQ36" s="434"/>
      <c r="BR36" s="433"/>
      <c r="BS36" s="434"/>
      <c r="BT36" s="435"/>
      <c r="BU36" s="272"/>
      <c r="BV36" s="436"/>
      <c r="BW36" s="437"/>
      <c r="BX36" s="438"/>
      <c r="BY36" s="437"/>
      <c r="BZ36" s="438"/>
      <c r="CA36" s="437"/>
      <c r="CB36" s="438"/>
      <c r="CC36" s="437"/>
      <c r="CD36" s="438"/>
      <c r="CE36" s="439"/>
      <c r="CF36" s="436"/>
      <c r="CG36" s="437"/>
      <c r="CH36" s="438"/>
      <c r="CI36" s="437"/>
      <c r="CJ36" s="438"/>
      <c r="CK36" s="437"/>
      <c r="CL36" s="438"/>
      <c r="CM36" s="439"/>
      <c r="CN36" s="436"/>
      <c r="CO36" s="437"/>
      <c r="CP36" s="438"/>
      <c r="CQ36" s="437"/>
      <c r="CR36" s="438"/>
      <c r="CS36" s="437"/>
      <c r="CT36" s="438"/>
      <c r="CU36" s="439"/>
      <c r="CV36" s="272"/>
      <c r="CW36" s="440"/>
      <c r="CX36" s="441"/>
      <c r="CY36" s="442"/>
      <c r="CZ36" s="441"/>
      <c r="DA36" s="442"/>
      <c r="DB36" s="441"/>
      <c r="DC36" s="442"/>
      <c r="DD36" s="441"/>
      <c r="DE36" s="442"/>
      <c r="DF36" s="443"/>
      <c r="DG36" s="440"/>
      <c r="DH36" s="441"/>
      <c r="DI36" s="442"/>
      <c r="DJ36" s="441"/>
      <c r="DK36" s="442"/>
      <c r="DL36" s="441"/>
      <c r="DM36" s="442"/>
      <c r="DN36" s="443"/>
      <c r="DO36" s="440"/>
      <c r="DP36" s="441"/>
      <c r="DQ36" s="442"/>
      <c r="DR36" s="441"/>
      <c r="DS36" s="442"/>
      <c r="DT36" s="441"/>
      <c r="DU36" s="442"/>
      <c r="DV36" s="443"/>
      <c r="DW36" s="272"/>
    </row>
    <row r="37" spans="1:127" s="303" customFormat="1" ht="39.950000000000003" customHeight="1">
      <c r="A37" s="569"/>
      <c r="B37" s="411">
        <f>LARGE(B$9:B36,1)+1</f>
        <v>29</v>
      </c>
      <c r="C37" s="412" t="s">
        <v>74</v>
      </c>
      <c r="D37" s="521"/>
      <c r="E37" s="522" t="s">
        <v>1130</v>
      </c>
      <c r="F37" s="415">
        <v>0.61899999999999999</v>
      </c>
      <c r="G37" s="416" t="s">
        <v>841</v>
      </c>
      <c r="H37" s="417">
        <v>32179</v>
      </c>
      <c r="I37" s="418" t="s">
        <v>386</v>
      </c>
      <c r="J37" s="419" t="s">
        <v>1131</v>
      </c>
      <c r="K37" s="420" t="s">
        <v>1055</v>
      </c>
      <c r="L37" s="444" t="s">
        <v>1038</v>
      </c>
      <c r="M37" s="444" t="s">
        <v>1039</v>
      </c>
      <c r="N37" s="445" t="s">
        <v>1040</v>
      </c>
      <c r="O37" s="446" t="s">
        <v>1041</v>
      </c>
      <c r="P37" s="571" t="s">
        <v>1042</v>
      </c>
      <c r="Q37" s="425">
        <f t="shared" si="4"/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465"/>
    </row>
    <row r="38" spans="1:127" s="303" customFormat="1" ht="39.950000000000003" customHeight="1">
      <c r="A38" s="569"/>
      <c r="B38" s="411">
        <f>LARGE(B$9:B37,1)+1</f>
        <v>30</v>
      </c>
      <c r="C38" s="412" t="s">
        <v>75</v>
      </c>
      <c r="D38" s="521"/>
      <c r="E38" s="522" t="s">
        <v>1139</v>
      </c>
      <c r="F38" s="415">
        <v>2.8780000000000001</v>
      </c>
      <c r="G38" s="416" t="s">
        <v>841</v>
      </c>
      <c r="H38" s="417">
        <v>42225</v>
      </c>
      <c r="I38" s="418" t="s">
        <v>386</v>
      </c>
      <c r="J38" s="419" t="s">
        <v>1140</v>
      </c>
      <c r="K38" s="570" t="s">
        <v>1141</v>
      </c>
      <c r="L38" s="444"/>
      <c r="M38" s="444"/>
      <c r="N38" s="445"/>
      <c r="O38" s="446" t="s">
        <v>1041</v>
      </c>
      <c r="P38" s="571" t="s">
        <v>1042</v>
      </c>
      <c r="Q38" s="425">
        <f t="shared" si="4"/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479"/>
    </row>
    <row r="39" spans="1:127" s="303" customFormat="1" ht="40.5" customHeight="1">
      <c r="A39" s="569"/>
      <c r="B39" s="411">
        <f>LARGE(B$9:B38,1)+1</f>
        <v>31</v>
      </c>
      <c r="C39" s="412" t="s">
        <v>1114</v>
      </c>
      <c r="D39" s="521">
        <v>1</v>
      </c>
      <c r="E39" s="522" t="s">
        <v>1052</v>
      </c>
      <c r="F39" s="415">
        <v>2.58</v>
      </c>
      <c r="G39" s="416" t="s">
        <v>841</v>
      </c>
      <c r="H39" s="417" t="s">
        <v>1115</v>
      </c>
      <c r="I39" s="418" t="s">
        <v>386</v>
      </c>
      <c r="J39" s="419" t="s">
        <v>1054</v>
      </c>
      <c r="K39" s="420" t="s">
        <v>1055</v>
      </c>
      <c r="L39" s="444" t="s">
        <v>1038</v>
      </c>
      <c r="M39" s="444" t="s">
        <v>1039</v>
      </c>
      <c r="N39" s="445" t="s">
        <v>1040</v>
      </c>
      <c r="O39" s="446" t="s">
        <v>1041</v>
      </c>
      <c r="P39" s="571" t="s">
        <v>1042</v>
      </c>
      <c r="Q39" s="425">
        <f t="shared" si="4"/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569"/>
      <c r="B40" s="411">
        <f>LARGE(B$9:B39,1)+1</f>
        <v>32</v>
      </c>
      <c r="C40" s="412" t="s">
        <v>76</v>
      </c>
      <c r="D40" s="521"/>
      <c r="E40" s="522" t="s">
        <v>1159</v>
      </c>
      <c r="F40" s="415">
        <v>2.5640000000000001</v>
      </c>
      <c r="G40" s="416" t="s">
        <v>841</v>
      </c>
      <c r="H40" s="417">
        <v>210621</v>
      </c>
      <c r="I40" s="418" t="s">
        <v>386</v>
      </c>
      <c r="J40" s="419" t="s">
        <v>1140</v>
      </c>
      <c r="K40" s="570" t="s">
        <v>1141</v>
      </c>
      <c r="L40" s="444"/>
      <c r="M40" s="444"/>
      <c r="N40" s="445"/>
      <c r="O40" s="446" t="s">
        <v>1041</v>
      </c>
      <c r="P40" s="571" t="s">
        <v>1042</v>
      </c>
      <c r="Q40" s="425">
        <f t="shared" si="4"/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272"/>
    </row>
    <row r="41" spans="1:127" s="303" customFormat="1" ht="40.5" customHeight="1">
      <c r="A41" s="569"/>
      <c r="B41" s="411">
        <f>LARGE(B$9:B40,1)+1</f>
        <v>33</v>
      </c>
      <c r="C41" s="412" t="s">
        <v>77</v>
      </c>
      <c r="D41" s="521">
        <v>1</v>
      </c>
      <c r="E41" s="522" t="s">
        <v>1052</v>
      </c>
      <c r="F41" s="415">
        <v>2.88</v>
      </c>
      <c r="G41" s="416" t="s">
        <v>841</v>
      </c>
      <c r="H41" s="417" t="s">
        <v>1127</v>
      </c>
      <c r="I41" s="418" t="s">
        <v>386</v>
      </c>
      <c r="J41" s="419" t="s">
        <v>1054</v>
      </c>
      <c r="K41" s="420" t="s">
        <v>1055</v>
      </c>
      <c r="L41" s="444" t="s">
        <v>1038</v>
      </c>
      <c r="M41" s="444" t="s">
        <v>1039</v>
      </c>
      <c r="N41" s="445" t="s">
        <v>1040</v>
      </c>
      <c r="O41" s="446" t="s">
        <v>1041</v>
      </c>
      <c r="P41" s="571" t="s">
        <v>1042</v>
      </c>
      <c r="Q41" s="425">
        <f t="shared" si="4"/>
        <v>0</v>
      </c>
      <c r="R41" s="426"/>
      <c r="S41" s="448"/>
      <c r="T41" s="428"/>
      <c r="U41" s="429"/>
      <c r="V41" s="430"/>
      <c r="W41" s="429"/>
      <c r="X41" s="430"/>
      <c r="Y41" s="429"/>
      <c r="Z41" s="430"/>
      <c r="AA41" s="429"/>
      <c r="AB41" s="430"/>
      <c r="AC41" s="431"/>
      <c r="AD41" s="428"/>
      <c r="AE41" s="429"/>
      <c r="AF41" s="430"/>
      <c r="AG41" s="429"/>
      <c r="AH41" s="430"/>
      <c r="AI41" s="429"/>
      <c r="AJ41" s="430"/>
      <c r="AK41" s="431"/>
      <c r="AL41" s="428"/>
      <c r="AM41" s="429"/>
      <c r="AN41" s="430"/>
      <c r="AO41" s="429"/>
      <c r="AP41" s="430"/>
      <c r="AQ41" s="429"/>
      <c r="AR41" s="430"/>
      <c r="AS41" s="431"/>
      <c r="AT41" s="272"/>
      <c r="AU41" s="432"/>
      <c r="AV41" s="433"/>
      <c r="AW41" s="434"/>
      <c r="AX41" s="433"/>
      <c r="AY41" s="434"/>
      <c r="AZ41" s="433"/>
      <c r="BA41" s="434"/>
      <c r="BB41" s="433"/>
      <c r="BC41" s="434"/>
      <c r="BD41" s="435"/>
      <c r="BE41" s="432"/>
      <c r="BF41" s="433"/>
      <c r="BG41" s="434"/>
      <c r="BH41" s="433"/>
      <c r="BI41" s="434"/>
      <c r="BJ41" s="433"/>
      <c r="BK41" s="434"/>
      <c r="BL41" s="435"/>
      <c r="BM41" s="432"/>
      <c r="BN41" s="433"/>
      <c r="BO41" s="434"/>
      <c r="BP41" s="433"/>
      <c r="BQ41" s="434"/>
      <c r="BR41" s="433"/>
      <c r="BS41" s="434"/>
      <c r="BT41" s="435"/>
      <c r="BU41" s="272"/>
      <c r="BV41" s="436"/>
      <c r="BW41" s="437"/>
      <c r="BX41" s="438"/>
      <c r="BY41" s="437"/>
      <c r="BZ41" s="438"/>
      <c r="CA41" s="437"/>
      <c r="CB41" s="438"/>
      <c r="CC41" s="437"/>
      <c r="CD41" s="438"/>
      <c r="CE41" s="439"/>
      <c r="CF41" s="436"/>
      <c r="CG41" s="437"/>
      <c r="CH41" s="438"/>
      <c r="CI41" s="437"/>
      <c r="CJ41" s="438"/>
      <c r="CK41" s="437"/>
      <c r="CL41" s="438"/>
      <c r="CM41" s="439"/>
      <c r="CN41" s="436"/>
      <c r="CO41" s="437"/>
      <c r="CP41" s="438"/>
      <c r="CQ41" s="437"/>
      <c r="CR41" s="438"/>
      <c r="CS41" s="437"/>
      <c r="CT41" s="438"/>
      <c r="CU41" s="439"/>
      <c r="CV41" s="272"/>
      <c r="CW41" s="440"/>
      <c r="CX41" s="441"/>
      <c r="CY41" s="442"/>
      <c r="CZ41" s="441"/>
      <c r="DA41" s="442"/>
      <c r="DB41" s="441"/>
      <c r="DC41" s="442"/>
      <c r="DD41" s="441"/>
      <c r="DE41" s="442"/>
      <c r="DF41" s="443"/>
      <c r="DG41" s="440"/>
      <c r="DH41" s="441"/>
      <c r="DI41" s="442"/>
      <c r="DJ41" s="441"/>
      <c r="DK41" s="442"/>
      <c r="DL41" s="441"/>
      <c r="DM41" s="442"/>
      <c r="DN41" s="443"/>
      <c r="DO41" s="440"/>
      <c r="DP41" s="441"/>
      <c r="DQ41" s="442"/>
      <c r="DR41" s="441"/>
      <c r="DS41" s="442"/>
      <c r="DT41" s="441"/>
      <c r="DU41" s="442"/>
      <c r="DV41" s="443"/>
      <c r="DW41" s="272"/>
    </row>
    <row r="42" spans="1:127" s="303" customFormat="1" ht="40.5" customHeight="1">
      <c r="A42" s="569"/>
      <c r="B42" s="411">
        <f>LARGE(B$9:B41,1)+1</f>
        <v>34</v>
      </c>
      <c r="C42" s="412" t="s">
        <v>78</v>
      </c>
      <c r="D42" s="521">
        <v>1</v>
      </c>
      <c r="E42" s="522" t="s">
        <v>1052</v>
      </c>
      <c r="F42" s="415">
        <v>2.99</v>
      </c>
      <c r="G42" s="416" t="s">
        <v>841</v>
      </c>
      <c r="H42" s="417" t="s">
        <v>79</v>
      </c>
      <c r="I42" s="418" t="s">
        <v>386</v>
      </c>
      <c r="J42" s="419" t="s">
        <v>1054</v>
      </c>
      <c r="K42" s="420" t="s">
        <v>1055</v>
      </c>
      <c r="L42" s="444" t="s">
        <v>1038</v>
      </c>
      <c r="M42" s="444" t="s">
        <v>1039</v>
      </c>
      <c r="N42" s="445" t="s">
        <v>1040</v>
      </c>
      <c r="O42" s="446" t="s">
        <v>1041</v>
      </c>
      <c r="P42" s="571" t="s">
        <v>1042</v>
      </c>
      <c r="Q42" s="425">
        <f t="shared" si="4"/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1:127" s="303" customFormat="1" ht="40.5" customHeight="1">
      <c r="A43" s="569"/>
      <c r="B43" s="411">
        <f>LARGE(B$9:B42,1)+1</f>
        <v>35</v>
      </c>
      <c r="C43" s="412" t="s">
        <v>80</v>
      </c>
      <c r="D43" s="521" t="s">
        <v>1121</v>
      </c>
      <c r="E43" s="522" t="s">
        <v>1154</v>
      </c>
      <c r="F43" s="415">
        <v>0.70399999999999996</v>
      </c>
      <c r="G43" s="416" t="s">
        <v>841</v>
      </c>
      <c r="H43" s="417">
        <v>31258</v>
      </c>
      <c r="I43" s="418" t="s">
        <v>386</v>
      </c>
      <c r="J43" s="419" t="s">
        <v>1131</v>
      </c>
      <c r="K43" s="570" t="s">
        <v>45</v>
      </c>
      <c r="L43" s="444" t="s">
        <v>1038</v>
      </c>
      <c r="M43" s="444" t="s">
        <v>1039</v>
      </c>
      <c r="N43" s="445" t="s">
        <v>1040</v>
      </c>
      <c r="O43" s="446" t="s">
        <v>1041</v>
      </c>
      <c r="P43" s="571" t="s">
        <v>1042</v>
      </c>
      <c r="Q43" s="425">
        <f t="shared" si="4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569"/>
      <c r="B44" s="411">
        <f>LARGE(B$9:B43,1)+1</f>
        <v>36</v>
      </c>
      <c r="C44" s="412" t="s">
        <v>81</v>
      </c>
      <c r="D44" s="521" t="s">
        <v>60</v>
      </c>
      <c r="E44" s="522" t="s">
        <v>82</v>
      </c>
      <c r="F44" s="415">
        <v>7.6928571428571431</v>
      </c>
      <c r="G44" s="416" t="s">
        <v>841</v>
      </c>
      <c r="H44" s="417"/>
      <c r="I44" s="418" t="s">
        <v>386</v>
      </c>
      <c r="J44" s="419" t="s">
        <v>1131</v>
      </c>
      <c r="K44" s="570" t="s">
        <v>1141</v>
      </c>
      <c r="L44" s="444"/>
      <c r="M44" s="444"/>
      <c r="N44" s="445"/>
      <c r="O44" s="446" t="s">
        <v>1041</v>
      </c>
      <c r="P44" s="571" t="s">
        <v>1042</v>
      </c>
      <c r="Q44" s="425">
        <f t="shared" si="4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272"/>
    </row>
    <row r="45" spans="1:127" s="303" customFormat="1" ht="40.5" customHeight="1">
      <c r="A45" s="569"/>
      <c r="B45" s="411">
        <f>LARGE(B$9:B44,1)+1</f>
        <v>37</v>
      </c>
      <c r="C45" s="412" t="s">
        <v>83</v>
      </c>
      <c r="D45" s="521" t="s">
        <v>1252</v>
      </c>
      <c r="E45" s="522" t="s">
        <v>84</v>
      </c>
      <c r="F45" s="415">
        <v>3.65</v>
      </c>
      <c r="G45" s="416" t="s">
        <v>841</v>
      </c>
      <c r="H45" s="417">
        <v>70736</v>
      </c>
      <c r="I45" s="418" t="s">
        <v>386</v>
      </c>
      <c r="J45" s="419" t="s">
        <v>1131</v>
      </c>
      <c r="K45" s="570" t="s">
        <v>1141</v>
      </c>
      <c r="L45" s="444"/>
      <c r="M45" s="444"/>
      <c r="N45" s="445"/>
      <c r="O45" s="446" t="s">
        <v>1041</v>
      </c>
      <c r="P45" s="571" t="s">
        <v>1042</v>
      </c>
      <c r="Q45" s="425">
        <f t="shared" si="4"/>
        <v>0</v>
      </c>
      <c r="R45" s="426"/>
      <c r="S45" s="448"/>
      <c r="T45" s="428"/>
      <c r="U45" s="429"/>
      <c r="V45" s="430"/>
      <c r="W45" s="429"/>
      <c r="X45" s="430"/>
      <c r="Y45" s="429"/>
      <c r="Z45" s="430"/>
      <c r="AA45" s="429"/>
      <c r="AB45" s="430"/>
      <c r="AC45" s="431"/>
      <c r="AD45" s="428"/>
      <c r="AE45" s="429"/>
      <c r="AF45" s="430"/>
      <c r="AG45" s="429"/>
      <c r="AH45" s="430"/>
      <c r="AI45" s="429"/>
      <c r="AJ45" s="430"/>
      <c r="AK45" s="431"/>
      <c r="AL45" s="428"/>
      <c r="AM45" s="429"/>
      <c r="AN45" s="430"/>
      <c r="AO45" s="429"/>
      <c r="AP45" s="430"/>
      <c r="AQ45" s="429"/>
      <c r="AR45" s="430"/>
      <c r="AS45" s="431"/>
      <c r="AT45" s="272"/>
      <c r="AU45" s="432"/>
      <c r="AV45" s="433"/>
      <c r="AW45" s="434"/>
      <c r="AX45" s="433"/>
      <c r="AY45" s="434"/>
      <c r="AZ45" s="433"/>
      <c r="BA45" s="434"/>
      <c r="BB45" s="433"/>
      <c r="BC45" s="434"/>
      <c r="BD45" s="435"/>
      <c r="BE45" s="432"/>
      <c r="BF45" s="433"/>
      <c r="BG45" s="434"/>
      <c r="BH45" s="433"/>
      <c r="BI45" s="434"/>
      <c r="BJ45" s="433"/>
      <c r="BK45" s="434"/>
      <c r="BL45" s="435"/>
      <c r="BM45" s="432"/>
      <c r="BN45" s="433"/>
      <c r="BO45" s="434"/>
      <c r="BP45" s="433"/>
      <c r="BQ45" s="434"/>
      <c r="BR45" s="433"/>
      <c r="BS45" s="434"/>
      <c r="BT45" s="435"/>
      <c r="BU45" s="272"/>
      <c r="BV45" s="436"/>
      <c r="BW45" s="437"/>
      <c r="BX45" s="438"/>
      <c r="BY45" s="437"/>
      <c r="BZ45" s="438"/>
      <c r="CA45" s="437"/>
      <c r="CB45" s="438"/>
      <c r="CC45" s="437"/>
      <c r="CD45" s="438"/>
      <c r="CE45" s="439"/>
      <c r="CF45" s="436"/>
      <c r="CG45" s="437"/>
      <c r="CH45" s="438"/>
      <c r="CI45" s="437"/>
      <c r="CJ45" s="438"/>
      <c r="CK45" s="437"/>
      <c r="CL45" s="438"/>
      <c r="CM45" s="439"/>
      <c r="CN45" s="436"/>
      <c r="CO45" s="437"/>
      <c r="CP45" s="438"/>
      <c r="CQ45" s="437"/>
      <c r="CR45" s="438"/>
      <c r="CS45" s="437"/>
      <c r="CT45" s="438"/>
      <c r="CU45" s="439"/>
      <c r="CV45" s="272"/>
      <c r="CW45" s="440"/>
      <c r="CX45" s="441"/>
      <c r="CY45" s="442"/>
      <c r="CZ45" s="441"/>
      <c r="DA45" s="442"/>
      <c r="DB45" s="441"/>
      <c r="DC45" s="442"/>
      <c r="DD45" s="441"/>
      <c r="DE45" s="442"/>
      <c r="DF45" s="443"/>
      <c r="DG45" s="440"/>
      <c r="DH45" s="441"/>
      <c r="DI45" s="442"/>
      <c r="DJ45" s="441"/>
      <c r="DK45" s="442"/>
      <c r="DL45" s="441"/>
      <c r="DM45" s="442"/>
      <c r="DN45" s="443"/>
      <c r="DO45" s="440"/>
      <c r="DP45" s="441"/>
      <c r="DQ45" s="442"/>
      <c r="DR45" s="441"/>
      <c r="DS45" s="442"/>
      <c r="DT45" s="441"/>
      <c r="DU45" s="442"/>
      <c r="DV45" s="443"/>
      <c r="DW45" s="272"/>
    </row>
    <row r="46" spans="1:127" s="303" customFormat="1" ht="40.5" customHeight="1">
      <c r="A46" s="569"/>
      <c r="B46" s="411">
        <f>LARGE(B$9:B45,1)+1</f>
        <v>38</v>
      </c>
      <c r="C46" s="412" t="s">
        <v>85</v>
      </c>
      <c r="D46" s="521" t="s">
        <v>1121</v>
      </c>
      <c r="E46" s="522" t="s">
        <v>1154</v>
      </c>
      <c r="F46" s="415">
        <v>1.75</v>
      </c>
      <c r="G46" s="416" t="s">
        <v>841</v>
      </c>
      <c r="H46" s="417">
        <v>7852</v>
      </c>
      <c r="I46" s="418" t="s">
        <v>386</v>
      </c>
      <c r="J46" s="419" t="s">
        <v>1131</v>
      </c>
      <c r="K46" s="570" t="s">
        <v>1141</v>
      </c>
      <c r="L46" s="444" t="s">
        <v>1038</v>
      </c>
      <c r="M46" s="444" t="s">
        <v>1039</v>
      </c>
      <c r="N46" s="445" t="s">
        <v>1040</v>
      </c>
      <c r="O46" s="446" t="s">
        <v>1041</v>
      </c>
      <c r="P46" s="571" t="s">
        <v>1042</v>
      </c>
      <c r="Q46" s="425">
        <f t="shared" si="4"/>
        <v>0</v>
      </c>
      <c r="R46" s="426"/>
      <c r="S46" s="448"/>
      <c r="T46" s="428"/>
      <c r="U46" s="429"/>
      <c r="V46" s="430"/>
      <c r="W46" s="429"/>
      <c r="X46" s="430"/>
      <c r="Y46" s="429"/>
      <c r="Z46" s="430"/>
      <c r="AA46" s="429"/>
      <c r="AB46" s="430"/>
      <c r="AC46" s="431"/>
      <c r="AD46" s="428"/>
      <c r="AE46" s="429"/>
      <c r="AF46" s="430"/>
      <c r="AG46" s="429"/>
      <c r="AH46" s="430"/>
      <c r="AI46" s="429"/>
      <c r="AJ46" s="430"/>
      <c r="AK46" s="431"/>
      <c r="AL46" s="428"/>
      <c r="AM46" s="429"/>
      <c r="AN46" s="430"/>
      <c r="AO46" s="429"/>
      <c r="AP46" s="430"/>
      <c r="AQ46" s="429"/>
      <c r="AR46" s="430"/>
      <c r="AS46" s="431"/>
      <c r="AT46" s="272"/>
      <c r="AU46" s="432"/>
      <c r="AV46" s="433"/>
      <c r="AW46" s="434"/>
      <c r="AX46" s="433"/>
      <c r="AY46" s="434"/>
      <c r="AZ46" s="433"/>
      <c r="BA46" s="434"/>
      <c r="BB46" s="433"/>
      <c r="BC46" s="434"/>
      <c r="BD46" s="435"/>
      <c r="BE46" s="432"/>
      <c r="BF46" s="433"/>
      <c r="BG46" s="434"/>
      <c r="BH46" s="433"/>
      <c r="BI46" s="434"/>
      <c r="BJ46" s="433"/>
      <c r="BK46" s="434"/>
      <c r="BL46" s="435"/>
      <c r="BM46" s="432"/>
      <c r="BN46" s="433"/>
      <c r="BO46" s="434"/>
      <c r="BP46" s="433"/>
      <c r="BQ46" s="434"/>
      <c r="BR46" s="433"/>
      <c r="BS46" s="434"/>
      <c r="BT46" s="435"/>
      <c r="BU46" s="272"/>
      <c r="BV46" s="436"/>
      <c r="BW46" s="437"/>
      <c r="BX46" s="438"/>
      <c r="BY46" s="437"/>
      <c r="BZ46" s="438"/>
      <c r="CA46" s="437"/>
      <c r="CB46" s="438"/>
      <c r="CC46" s="437"/>
      <c r="CD46" s="438"/>
      <c r="CE46" s="439"/>
      <c r="CF46" s="436"/>
      <c r="CG46" s="437"/>
      <c r="CH46" s="438"/>
      <c r="CI46" s="437"/>
      <c r="CJ46" s="438"/>
      <c r="CK46" s="437"/>
      <c r="CL46" s="438"/>
      <c r="CM46" s="439"/>
      <c r="CN46" s="436"/>
      <c r="CO46" s="437"/>
      <c r="CP46" s="438"/>
      <c r="CQ46" s="437"/>
      <c r="CR46" s="438"/>
      <c r="CS46" s="437"/>
      <c r="CT46" s="438"/>
      <c r="CU46" s="439"/>
      <c r="CV46" s="272"/>
      <c r="CW46" s="440"/>
      <c r="CX46" s="441"/>
      <c r="CY46" s="442"/>
      <c r="CZ46" s="441"/>
      <c r="DA46" s="442"/>
      <c r="DB46" s="441"/>
      <c r="DC46" s="442"/>
      <c r="DD46" s="441"/>
      <c r="DE46" s="442"/>
      <c r="DF46" s="443"/>
      <c r="DG46" s="440"/>
      <c r="DH46" s="441"/>
      <c r="DI46" s="442"/>
      <c r="DJ46" s="441"/>
      <c r="DK46" s="442"/>
      <c r="DL46" s="441"/>
      <c r="DM46" s="442"/>
      <c r="DN46" s="443"/>
      <c r="DO46" s="440"/>
      <c r="DP46" s="441"/>
      <c r="DQ46" s="442"/>
      <c r="DR46" s="441"/>
      <c r="DS46" s="442"/>
      <c r="DT46" s="441"/>
      <c r="DU46" s="442"/>
      <c r="DV46" s="443"/>
      <c r="DW46" s="272"/>
    </row>
    <row r="47" spans="1:127" s="303" customFormat="1" ht="40.5" customHeight="1">
      <c r="A47" s="569"/>
      <c r="B47" s="411">
        <f>LARGE(B$9:B46,1)+1</f>
        <v>39</v>
      </c>
      <c r="C47" s="412" t="s">
        <v>86</v>
      </c>
      <c r="D47" s="521" t="s">
        <v>1121</v>
      </c>
      <c r="E47" s="522" t="s">
        <v>1159</v>
      </c>
      <c r="F47" s="415">
        <v>7.31</v>
      </c>
      <c r="G47" s="416" t="s">
        <v>841</v>
      </c>
      <c r="H47" s="417">
        <v>873387</v>
      </c>
      <c r="I47" s="418" t="s">
        <v>386</v>
      </c>
      <c r="J47" s="419" t="s">
        <v>1140</v>
      </c>
      <c r="K47" s="570" t="s">
        <v>1141</v>
      </c>
      <c r="L47" s="444"/>
      <c r="M47" s="444"/>
      <c r="N47" s="445"/>
      <c r="O47" s="446" t="s">
        <v>1041</v>
      </c>
      <c r="P47" s="571" t="s">
        <v>1042</v>
      </c>
      <c r="Q47" s="425">
        <f t="shared" si="4"/>
        <v>0</v>
      </c>
      <c r="R47" s="426"/>
      <c r="S47" s="448"/>
      <c r="T47" s="428"/>
      <c r="U47" s="429"/>
      <c r="V47" s="430"/>
      <c r="W47" s="429"/>
      <c r="X47" s="430"/>
      <c r="Y47" s="429"/>
      <c r="Z47" s="430"/>
      <c r="AA47" s="429"/>
      <c r="AB47" s="430"/>
      <c r="AC47" s="431"/>
      <c r="AD47" s="428"/>
      <c r="AE47" s="429"/>
      <c r="AF47" s="430"/>
      <c r="AG47" s="429"/>
      <c r="AH47" s="430"/>
      <c r="AI47" s="429"/>
      <c r="AJ47" s="430"/>
      <c r="AK47" s="431"/>
      <c r="AL47" s="428"/>
      <c r="AM47" s="429"/>
      <c r="AN47" s="430"/>
      <c r="AO47" s="429"/>
      <c r="AP47" s="430"/>
      <c r="AQ47" s="429"/>
      <c r="AR47" s="430"/>
      <c r="AS47" s="431"/>
      <c r="AT47" s="272"/>
      <c r="AU47" s="432"/>
      <c r="AV47" s="433"/>
      <c r="AW47" s="434"/>
      <c r="AX47" s="433"/>
      <c r="AY47" s="434"/>
      <c r="AZ47" s="433"/>
      <c r="BA47" s="434"/>
      <c r="BB47" s="433"/>
      <c r="BC47" s="434"/>
      <c r="BD47" s="435"/>
      <c r="BE47" s="432"/>
      <c r="BF47" s="433"/>
      <c r="BG47" s="434"/>
      <c r="BH47" s="433"/>
      <c r="BI47" s="434"/>
      <c r="BJ47" s="433"/>
      <c r="BK47" s="434"/>
      <c r="BL47" s="435"/>
      <c r="BM47" s="432"/>
      <c r="BN47" s="433"/>
      <c r="BO47" s="434"/>
      <c r="BP47" s="433"/>
      <c r="BQ47" s="434"/>
      <c r="BR47" s="433"/>
      <c r="BS47" s="434"/>
      <c r="BT47" s="435"/>
      <c r="BU47" s="272"/>
      <c r="BV47" s="436"/>
      <c r="BW47" s="437"/>
      <c r="BX47" s="438"/>
      <c r="BY47" s="437"/>
      <c r="BZ47" s="438"/>
      <c r="CA47" s="437"/>
      <c r="CB47" s="438"/>
      <c r="CC47" s="437"/>
      <c r="CD47" s="438"/>
      <c r="CE47" s="439"/>
      <c r="CF47" s="436"/>
      <c r="CG47" s="437"/>
      <c r="CH47" s="438"/>
      <c r="CI47" s="437"/>
      <c r="CJ47" s="438"/>
      <c r="CK47" s="437"/>
      <c r="CL47" s="438"/>
      <c r="CM47" s="439"/>
      <c r="CN47" s="436"/>
      <c r="CO47" s="437"/>
      <c r="CP47" s="438"/>
      <c r="CQ47" s="437"/>
      <c r="CR47" s="438"/>
      <c r="CS47" s="437"/>
      <c r="CT47" s="438"/>
      <c r="CU47" s="439"/>
      <c r="CV47" s="272"/>
      <c r="CW47" s="440"/>
      <c r="CX47" s="441"/>
      <c r="CY47" s="442"/>
      <c r="CZ47" s="441"/>
      <c r="DA47" s="442"/>
      <c r="DB47" s="441"/>
      <c r="DC47" s="442"/>
      <c r="DD47" s="441"/>
      <c r="DE47" s="442"/>
      <c r="DF47" s="443"/>
      <c r="DG47" s="440"/>
      <c r="DH47" s="441"/>
      <c r="DI47" s="442"/>
      <c r="DJ47" s="441"/>
      <c r="DK47" s="442"/>
      <c r="DL47" s="441"/>
      <c r="DM47" s="442"/>
      <c r="DN47" s="443"/>
      <c r="DO47" s="440"/>
      <c r="DP47" s="441"/>
      <c r="DQ47" s="442"/>
      <c r="DR47" s="441"/>
      <c r="DS47" s="442"/>
      <c r="DT47" s="441"/>
      <c r="DU47" s="442"/>
      <c r="DV47" s="443"/>
      <c r="DW47" s="272"/>
    </row>
    <row r="48" spans="1:127" s="303" customFormat="1" ht="40.5" customHeight="1">
      <c r="A48" s="569"/>
      <c r="B48" s="411">
        <f>LARGE(B$9:B47,1)+1</f>
        <v>40</v>
      </c>
      <c r="C48" s="412" t="s">
        <v>87</v>
      </c>
      <c r="D48" s="521" t="s">
        <v>1121</v>
      </c>
      <c r="E48" s="522" t="s">
        <v>1151</v>
      </c>
      <c r="F48" s="415">
        <v>0.58299999999999996</v>
      </c>
      <c r="G48" s="416" t="s">
        <v>841</v>
      </c>
      <c r="H48" s="417">
        <v>33940</v>
      </c>
      <c r="I48" s="418" t="s">
        <v>386</v>
      </c>
      <c r="J48" s="419" t="s">
        <v>1131</v>
      </c>
      <c r="K48" s="420" t="s">
        <v>1055</v>
      </c>
      <c r="L48" s="444" t="s">
        <v>1038</v>
      </c>
      <c r="M48" s="444" t="s">
        <v>1039</v>
      </c>
      <c r="N48" s="445" t="s">
        <v>1040</v>
      </c>
      <c r="O48" s="446" t="s">
        <v>1041</v>
      </c>
      <c r="P48" s="571" t="s">
        <v>1042</v>
      </c>
      <c r="Q48" s="425">
        <f t="shared" si="4"/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1:127" s="303" customFormat="1" ht="40.5" customHeight="1">
      <c r="A49" s="569"/>
      <c r="B49" s="411">
        <f>LARGE(B$9:B48,1)+1</f>
        <v>41</v>
      </c>
      <c r="C49" s="412" t="s">
        <v>89</v>
      </c>
      <c r="D49" s="521"/>
      <c r="E49" s="522" t="s">
        <v>1139</v>
      </c>
      <c r="F49" s="415">
        <v>4.2</v>
      </c>
      <c r="G49" s="416" t="s">
        <v>841</v>
      </c>
      <c r="H49" s="417">
        <v>14433</v>
      </c>
      <c r="I49" s="418" t="s">
        <v>386</v>
      </c>
      <c r="J49" s="419" t="s">
        <v>1140</v>
      </c>
      <c r="K49" s="570" t="s">
        <v>1141</v>
      </c>
      <c r="L49" s="444" t="s">
        <v>1038</v>
      </c>
      <c r="M49" s="444" t="s">
        <v>1039</v>
      </c>
      <c r="N49" s="445" t="s">
        <v>1040</v>
      </c>
      <c r="O49" s="446" t="s">
        <v>1041</v>
      </c>
      <c r="P49" s="571" t="s">
        <v>1042</v>
      </c>
      <c r="Q49" s="425">
        <f t="shared" si="4"/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1:127" s="303" customFormat="1" ht="40.5" customHeight="1">
      <c r="A50" s="569"/>
      <c r="B50" s="411">
        <f>LARGE(B$9:B49,1)+1</f>
        <v>42</v>
      </c>
      <c r="C50" s="412" t="s">
        <v>90</v>
      </c>
      <c r="D50" s="521" t="s">
        <v>1121</v>
      </c>
      <c r="E50" s="522" t="s">
        <v>1154</v>
      </c>
      <c r="F50" s="415">
        <v>2.2599999999999998</v>
      </c>
      <c r="G50" s="416" t="s">
        <v>841</v>
      </c>
      <c r="H50" s="417">
        <v>36776</v>
      </c>
      <c r="I50" s="418" t="s">
        <v>386</v>
      </c>
      <c r="J50" s="419" t="s">
        <v>1131</v>
      </c>
      <c r="K50" s="570" t="s">
        <v>1141</v>
      </c>
      <c r="L50" s="444" t="s">
        <v>1038</v>
      </c>
      <c r="M50" s="444" t="s">
        <v>1039</v>
      </c>
      <c r="N50" s="445" t="s">
        <v>1040</v>
      </c>
      <c r="O50" s="446" t="s">
        <v>1041</v>
      </c>
      <c r="P50" s="571" t="s">
        <v>1042</v>
      </c>
      <c r="Q50" s="425">
        <f t="shared" si="4"/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465"/>
    </row>
    <row r="51" spans="1:127" s="303" customFormat="1" ht="40.5" customHeight="1">
      <c r="A51" s="569"/>
      <c r="B51" s="411">
        <f>LARGE(B$9:B50,1)+1</f>
        <v>43</v>
      </c>
      <c r="C51" s="412" t="s">
        <v>91</v>
      </c>
      <c r="D51" s="521" t="s">
        <v>1121</v>
      </c>
      <c r="E51" s="522" t="s">
        <v>1154</v>
      </c>
      <c r="F51" s="415">
        <v>1.79</v>
      </c>
      <c r="G51" s="416" t="s">
        <v>841</v>
      </c>
      <c r="H51" s="417">
        <v>72077</v>
      </c>
      <c r="I51" s="418" t="s">
        <v>386</v>
      </c>
      <c r="J51" s="419" t="s">
        <v>1131</v>
      </c>
      <c r="K51" s="420" t="s">
        <v>1055</v>
      </c>
      <c r="L51" s="444"/>
      <c r="M51" s="444"/>
      <c r="N51" s="445"/>
      <c r="O51" s="446" t="s">
        <v>1041</v>
      </c>
      <c r="P51" s="571" t="s">
        <v>1042</v>
      </c>
      <c r="Q51" s="425">
        <f t="shared" si="4"/>
        <v>0</v>
      </c>
      <c r="R51" s="426"/>
      <c r="S51" s="448"/>
      <c r="T51" s="428"/>
      <c r="U51" s="429"/>
      <c r="V51" s="430"/>
      <c r="W51" s="429"/>
      <c r="X51" s="430"/>
      <c r="Y51" s="429"/>
      <c r="Z51" s="430"/>
      <c r="AA51" s="429"/>
      <c r="AB51" s="430"/>
      <c r="AC51" s="431"/>
      <c r="AD51" s="428"/>
      <c r="AE51" s="429"/>
      <c r="AF51" s="430"/>
      <c r="AG51" s="429"/>
      <c r="AH51" s="430"/>
      <c r="AI51" s="429"/>
      <c r="AJ51" s="430"/>
      <c r="AK51" s="431"/>
      <c r="AL51" s="428"/>
      <c r="AM51" s="429"/>
      <c r="AN51" s="430"/>
      <c r="AO51" s="429"/>
      <c r="AP51" s="430"/>
      <c r="AQ51" s="429"/>
      <c r="AR51" s="430"/>
      <c r="AS51" s="431"/>
      <c r="AT51" s="272"/>
      <c r="AU51" s="432"/>
      <c r="AV51" s="433"/>
      <c r="AW51" s="434"/>
      <c r="AX51" s="433"/>
      <c r="AY51" s="434"/>
      <c r="AZ51" s="433"/>
      <c r="BA51" s="434"/>
      <c r="BB51" s="433"/>
      <c r="BC51" s="434"/>
      <c r="BD51" s="435"/>
      <c r="BE51" s="432"/>
      <c r="BF51" s="433"/>
      <c r="BG51" s="434"/>
      <c r="BH51" s="433"/>
      <c r="BI51" s="434"/>
      <c r="BJ51" s="433"/>
      <c r="BK51" s="434"/>
      <c r="BL51" s="435"/>
      <c r="BM51" s="432"/>
      <c r="BN51" s="433"/>
      <c r="BO51" s="434"/>
      <c r="BP51" s="433"/>
      <c r="BQ51" s="434"/>
      <c r="BR51" s="433"/>
      <c r="BS51" s="434"/>
      <c r="BT51" s="435"/>
      <c r="BU51" s="272"/>
      <c r="BV51" s="436"/>
      <c r="BW51" s="437"/>
      <c r="BX51" s="438"/>
      <c r="BY51" s="437"/>
      <c r="BZ51" s="438"/>
      <c r="CA51" s="437"/>
      <c r="CB51" s="438"/>
      <c r="CC51" s="437"/>
      <c r="CD51" s="438"/>
      <c r="CE51" s="439"/>
      <c r="CF51" s="436"/>
      <c r="CG51" s="437"/>
      <c r="CH51" s="438"/>
      <c r="CI51" s="437"/>
      <c r="CJ51" s="438"/>
      <c r="CK51" s="437"/>
      <c r="CL51" s="438"/>
      <c r="CM51" s="439"/>
      <c r="CN51" s="436"/>
      <c r="CO51" s="437"/>
      <c r="CP51" s="438"/>
      <c r="CQ51" s="437"/>
      <c r="CR51" s="438"/>
      <c r="CS51" s="437"/>
      <c r="CT51" s="438"/>
      <c r="CU51" s="439"/>
      <c r="CV51" s="272"/>
      <c r="CW51" s="440"/>
      <c r="CX51" s="441"/>
      <c r="CY51" s="442"/>
      <c r="CZ51" s="441"/>
      <c r="DA51" s="442"/>
      <c r="DB51" s="441"/>
      <c r="DC51" s="442"/>
      <c r="DD51" s="441"/>
      <c r="DE51" s="442"/>
      <c r="DF51" s="443"/>
      <c r="DG51" s="440"/>
      <c r="DH51" s="441"/>
      <c r="DI51" s="442"/>
      <c r="DJ51" s="441"/>
      <c r="DK51" s="442"/>
      <c r="DL51" s="441"/>
      <c r="DM51" s="442"/>
      <c r="DN51" s="443"/>
      <c r="DO51" s="440"/>
      <c r="DP51" s="441"/>
      <c r="DQ51" s="442"/>
      <c r="DR51" s="441"/>
      <c r="DS51" s="442"/>
      <c r="DT51" s="441"/>
      <c r="DU51" s="442"/>
      <c r="DV51" s="443"/>
      <c r="DW51" s="479"/>
    </row>
    <row r="52" spans="1:127" s="303" customFormat="1" ht="40.5" customHeight="1">
      <c r="A52" s="569"/>
      <c r="B52" s="411">
        <f>LARGE(B$9:B51,1)+1</f>
        <v>44</v>
      </c>
      <c r="C52" s="412" t="s">
        <v>1193</v>
      </c>
      <c r="D52" s="521"/>
      <c r="E52" s="522" t="s">
        <v>1139</v>
      </c>
      <c r="F52" s="415">
        <v>3.5249999999999999</v>
      </c>
      <c r="G52" s="416" t="s">
        <v>841</v>
      </c>
      <c r="H52" s="417">
        <v>25054</v>
      </c>
      <c r="I52" s="418" t="s">
        <v>386</v>
      </c>
      <c r="J52" s="419" t="s">
        <v>1140</v>
      </c>
      <c r="K52" s="570" t="s">
        <v>1141</v>
      </c>
      <c r="L52" s="444" t="s">
        <v>1038</v>
      </c>
      <c r="M52" s="444" t="s">
        <v>1039</v>
      </c>
      <c r="N52" s="445" t="s">
        <v>1040</v>
      </c>
      <c r="O52" s="446" t="s">
        <v>1041</v>
      </c>
      <c r="P52" s="571" t="s">
        <v>1042</v>
      </c>
      <c r="Q52" s="425">
        <f t="shared" si="4"/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569"/>
      <c r="B53" s="411">
        <f>LARGE(B$9:B52,1)+1</f>
        <v>45</v>
      </c>
      <c r="C53" s="412" t="s">
        <v>92</v>
      </c>
      <c r="D53" s="521"/>
      <c r="E53" s="522" t="s">
        <v>1167</v>
      </c>
      <c r="F53" s="415">
        <v>2.8879999999999999</v>
      </c>
      <c r="G53" s="416" t="s">
        <v>841</v>
      </c>
      <c r="H53" s="417">
        <v>10397</v>
      </c>
      <c r="I53" s="418" t="s">
        <v>386</v>
      </c>
      <c r="J53" s="419" t="s">
        <v>1140</v>
      </c>
      <c r="K53" s="570" t="s">
        <v>1141</v>
      </c>
      <c r="L53" s="444" t="s">
        <v>1038</v>
      </c>
      <c r="M53" s="444" t="s">
        <v>1039</v>
      </c>
      <c r="N53" s="445" t="s">
        <v>1040</v>
      </c>
      <c r="O53" s="446" t="s">
        <v>1041</v>
      </c>
      <c r="P53" s="571" t="s">
        <v>1042</v>
      </c>
      <c r="Q53" s="425">
        <f t="shared" si="4"/>
        <v>0</v>
      </c>
      <c r="R53" s="426"/>
      <c r="S53" s="448"/>
      <c r="T53" s="428"/>
      <c r="U53" s="429"/>
      <c r="V53" s="430"/>
      <c r="W53" s="429"/>
      <c r="X53" s="430"/>
      <c r="Y53" s="429"/>
      <c r="Z53" s="430"/>
      <c r="AA53" s="429"/>
      <c r="AB53" s="430"/>
      <c r="AC53" s="431"/>
      <c r="AD53" s="428"/>
      <c r="AE53" s="429"/>
      <c r="AF53" s="430"/>
      <c r="AG53" s="429"/>
      <c r="AH53" s="430"/>
      <c r="AI53" s="429"/>
      <c r="AJ53" s="430"/>
      <c r="AK53" s="431"/>
      <c r="AL53" s="428"/>
      <c r="AM53" s="429"/>
      <c r="AN53" s="430"/>
      <c r="AO53" s="429"/>
      <c r="AP53" s="430"/>
      <c r="AQ53" s="429"/>
      <c r="AR53" s="430"/>
      <c r="AS53" s="431"/>
      <c r="AT53" s="272"/>
      <c r="AU53" s="432"/>
      <c r="AV53" s="433"/>
      <c r="AW53" s="434"/>
      <c r="AX53" s="433"/>
      <c r="AY53" s="434"/>
      <c r="AZ53" s="433"/>
      <c r="BA53" s="434"/>
      <c r="BB53" s="433"/>
      <c r="BC53" s="434"/>
      <c r="BD53" s="435"/>
      <c r="BE53" s="432"/>
      <c r="BF53" s="433"/>
      <c r="BG53" s="434"/>
      <c r="BH53" s="433"/>
      <c r="BI53" s="434"/>
      <c r="BJ53" s="433"/>
      <c r="BK53" s="434"/>
      <c r="BL53" s="435"/>
      <c r="BM53" s="432"/>
      <c r="BN53" s="433"/>
      <c r="BO53" s="434"/>
      <c r="BP53" s="433"/>
      <c r="BQ53" s="434"/>
      <c r="BR53" s="433"/>
      <c r="BS53" s="434"/>
      <c r="BT53" s="435"/>
      <c r="BU53" s="272"/>
      <c r="BV53" s="436"/>
      <c r="BW53" s="437"/>
      <c r="BX53" s="438"/>
      <c r="BY53" s="437"/>
      <c r="BZ53" s="438"/>
      <c r="CA53" s="437"/>
      <c r="CB53" s="438"/>
      <c r="CC53" s="437"/>
      <c r="CD53" s="438"/>
      <c r="CE53" s="439"/>
      <c r="CF53" s="436"/>
      <c r="CG53" s="437"/>
      <c r="CH53" s="438"/>
      <c r="CI53" s="437"/>
      <c r="CJ53" s="438"/>
      <c r="CK53" s="437"/>
      <c r="CL53" s="438"/>
      <c r="CM53" s="439"/>
      <c r="CN53" s="436"/>
      <c r="CO53" s="437"/>
      <c r="CP53" s="438"/>
      <c r="CQ53" s="437"/>
      <c r="CR53" s="438"/>
      <c r="CS53" s="437"/>
      <c r="CT53" s="438"/>
      <c r="CU53" s="439"/>
      <c r="CV53" s="272"/>
      <c r="CW53" s="440"/>
      <c r="CX53" s="441"/>
      <c r="CY53" s="442"/>
      <c r="CZ53" s="441"/>
      <c r="DA53" s="442"/>
      <c r="DB53" s="441"/>
      <c r="DC53" s="442"/>
      <c r="DD53" s="441"/>
      <c r="DE53" s="442"/>
      <c r="DF53" s="443"/>
      <c r="DG53" s="440"/>
      <c r="DH53" s="441"/>
      <c r="DI53" s="442"/>
      <c r="DJ53" s="441"/>
      <c r="DK53" s="442"/>
      <c r="DL53" s="441"/>
      <c r="DM53" s="442"/>
      <c r="DN53" s="443"/>
      <c r="DO53" s="440"/>
      <c r="DP53" s="441"/>
      <c r="DQ53" s="442"/>
      <c r="DR53" s="441"/>
      <c r="DS53" s="442"/>
      <c r="DT53" s="441"/>
      <c r="DU53" s="442"/>
      <c r="DV53" s="443"/>
      <c r="DW53" s="272"/>
    </row>
    <row r="54" spans="1:127" s="303" customFormat="1" ht="13.5" customHeight="1">
      <c r="A54" s="569"/>
      <c r="B54" s="573"/>
      <c r="C54" s="574"/>
      <c r="D54" s="575"/>
      <c r="E54" s="576"/>
      <c r="F54" s="577"/>
      <c r="G54" s="578"/>
      <c r="H54" s="579"/>
      <c r="I54" s="580"/>
      <c r="J54" s="581"/>
      <c r="K54" s="582"/>
      <c r="L54" s="583"/>
      <c r="M54" s="583"/>
      <c r="N54" s="584"/>
      <c r="O54" s="585"/>
      <c r="P54" s="586"/>
      <c r="Q54" s="585"/>
      <c r="R54" s="585"/>
      <c r="S54" s="585"/>
      <c r="T54" s="503"/>
      <c r="U54" s="504"/>
      <c r="V54" s="504"/>
      <c r="W54" s="504"/>
      <c r="X54" s="504"/>
      <c r="Y54" s="504"/>
      <c r="Z54" s="504"/>
      <c r="AA54" s="504"/>
      <c r="AB54" s="504"/>
      <c r="AC54" s="505"/>
      <c r="AD54" s="503"/>
      <c r="AE54" s="504"/>
      <c r="AF54" s="504"/>
      <c r="AG54" s="504"/>
      <c r="AH54" s="504"/>
      <c r="AI54" s="504"/>
      <c r="AJ54" s="504"/>
      <c r="AK54" s="505"/>
      <c r="AL54" s="503"/>
      <c r="AM54" s="504"/>
      <c r="AN54" s="504"/>
      <c r="AO54" s="504"/>
      <c r="AP54" s="504"/>
      <c r="AQ54" s="504"/>
      <c r="AR54" s="504"/>
      <c r="AS54" s="505"/>
      <c r="AT54" s="506"/>
      <c r="AU54" s="507"/>
      <c r="AV54" s="508"/>
      <c r="AW54" s="508"/>
      <c r="AX54" s="508"/>
      <c r="AY54" s="508"/>
      <c r="AZ54" s="508"/>
      <c r="BA54" s="508"/>
      <c r="BB54" s="508"/>
      <c r="BC54" s="508"/>
      <c r="BD54" s="509"/>
      <c r="BE54" s="507"/>
      <c r="BF54" s="508"/>
      <c r="BG54" s="508"/>
      <c r="BH54" s="508"/>
      <c r="BI54" s="508"/>
      <c r="BJ54" s="508"/>
      <c r="BK54" s="508"/>
      <c r="BL54" s="509"/>
      <c r="BM54" s="507"/>
      <c r="BN54" s="508"/>
      <c r="BO54" s="508"/>
      <c r="BP54" s="508"/>
      <c r="BQ54" s="508"/>
      <c r="BR54" s="508"/>
      <c r="BS54" s="508"/>
      <c r="BT54" s="509"/>
      <c r="BU54" s="506"/>
      <c r="BV54" s="510"/>
      <c r="BW54" s="511"/>
      <c r="BX54" s="511"/>
      <c r="BY54" s="511"/>
      <c r="BZ54" s="511"/>
      <c r="CA54" s="511"/>
      <c r="CB54" s="511"/>
      <c r="CC54" s="511"/>
      <c r="CD54" s="511"/>
      <c r="CE54" s="512"/>
      <c r="CF54" s="510"/>
      <c r="CG54" s="511"/>
      <c r="CH54" s="511"/>
      <c r="CI54" s="511"/>
      <c r="CJ54" s="511"/>
      <c r="CK54" s="511"/>
      <c r="CL54" s="511"/>
      <c r="CM54" s="512"/>
      <c r="CN54" s="510"/>
      <c r="CO54" s="511"/>
      <c r="CP54" s="511"/>
      <c r="CQ54" s="511"/>
      <c r="CR54" s="511"/>
      <c r="CS54" s="511"/>
      <c r="CT54" s="511"/>
      <c r="CU54" s="512"/>
      <c r="CV54" s="506"/>
      <c r="CW54" s="513"/>
      <c r="CX54" s="514"/>
      <c r="CY54" s="514"/>
      <c r="CZ54" s="514"/>
      <c r="DA54" s="514"/>
      <c r="DB54" s="514"/>
      <c r="DC54" s="514"/>
      <c r="DD54" s="514"/>
      <c r="DE54" s="514"/>
      <c r="DF54" s="515"/>
      <c r="DG54" s="513"/>
      <c r="DH54" s="514"/>
      <c r="DI54" s="514"/>
      <c r="DJ54" s="514"/>
      <c r="DK54" s="514"/>
      <c r="DL54" s="514"/>
      <c r="DM54" s="514"/>
      <c r="DN54" s="515"/>
      <c r="DO54" s="513"/>
      <c r="DP54" s="514"/>
      <c r="DQ54" s="514"/>
      <c r="DR54" s="514"/>
      <c r="DS54" s="514"/>
      <c r="DT54" s="514"/>
      <c r="DU54" s="514"/>
      <c r="DV54" s="515"/>
      <c r="DW54" s="516"/>
    </row>
    <row r="55" spans="1:127" s="303" customFormat="1" ht="40.5" customHeight="1">
      <c r="A55" s="569"/>
      <c r="B55" s="411">
        <f>LARGE(B$9:B54,1)+1</f>
        <v>46</v>
      </c>
      <c r="C55" s="412" t="s">
        <v>93</v>
      </c>
      <c r="D55" s="521" t="s">
        <v>1121</v>
      </c>
      <c r="E55" s="522" t="s">
        <v>1130</v>
      </c>
      <c r="F55" s="415">
        <v>0.9</v>
      </c>
      <c r="G55" s="416" t="s">
        <v>841</v>
      </c>
      <c r="H55" s="417">
        <v>31969</v>
      </c>
      <c r="I55" s="418" t="s">
        <v>386</v>
      </c>
      <c r="J55" s="419" t="s">
        <v>1131</v>
      </c>
      <c r="K55" s="420" t="s">
        <v>1055</v>
      </c>
      <c r="L55" s="444" t="s">
        <v>1038</v>
      </c>
      <c r="M55" s="444" t="s">
        <v>1039</v>
      </c>
      <c r="N55" s="445" t="s">
        <v>1040</v>
      </c>
      <c r="O55" s="446" t="s">
        <v>1041</v>
      </c>
      <c r="P55" s="571" t="s">
        <v>1042</v>
      </c>
      <c r="Q55" s="425">
        <f t="shared" ref="Q55:Q118" si="5">COUNTA(T55:DV55)</f>
        <v>0</v>
      </c>
      <c r="R55" s="426"/>
      <c r="S55" s="448"/>
      <c r="T55" s="428"/>
      <c r="U55" s="429"/>
      <c r="V55" s="430"/>
      <c r="W55" s="429"/>
      <c r="X55" s="430"/>
      <c r="Y55" s="429"/>
      <c r="Z55" s="430"/>
      <c r="AA55" s="429"/>
      <c r="AB55" s="430"/>
      <c r="AC55" s="431"/>
      <c r="AD55" s="428"/>
      <c r="AE55" s="429"/>
      <c r="AF55" s="430"/>
      <c r="AG55" s="429"/>
      <c r="AH55" s="430"/>
      <c r="AI55" s="429"/>
      <c r="AJ55" s="430"/>
      <c r="AK55" s="431"/>
      <c r="AL55" s="428"/>
      <c r="AM55" s="429"/>
      <c r="AN55" s="430"/>
      <c r="AO55" s="429"/>
      <c r="AP55" s="430"/>
      <c r="AQ55" s="429"/>
      <c r="AR55" s="430"/>
      <c r="AS55" s="431"/>
      <c r="AT55" s="272"/>
      <c r="AU55" s="432"/>
      <c r="AV55" s="433"/>
      <c r="AW55" s="434"/>
      <c r="AX55" s="433"/>
      <c r="AY55" s="434"/>
      <c r="AZ55" s="433"/>
      <c r="BA55" s="434"/>
      <c r="BB55" s="433"/>
      <c r="BC55" s="434"/>
      <c r="BD55" s="435"/>
      <c r="BE55" s="432"/>
      <c r="BF55" s="433"/>
      <c r="BG55" s="434"/>
      <c r="BH55" s="433"/>
      <c r="BI55" s="434"/>
      <c r="BJ55" s="433"/>
      <c r="BK55" s="434"/>
      <c r="BL55" s="435"/>
      <c r="BM55" s="432"/>
      <c r="BN55" s="433"/>
      <c r="BO55" s="434"/>
      <c r="BP55" s="433"/>
      <c r="BQ55" s="434"/>
      <c r="BR55" s="433"/>
      <c r="BS55" s="434"/>
      <c r="BT55" s="435"/>
      <c r="BU55" s="272"/>
      <c r="BV55" s="436"/>
      <c r="BW55" s="437"/>
      <c r="BX55" s="438"/>
      <c r="BY55" s="437"/>
      <c r="BZ55" s="438"/>
      <c r="CA55" s="437"/>
      <c r="CB55" s="438"/>
      <c r="CC55" s="437"/>
      <c r="CD55" s="438"/>
      <c r="CE55" s="439"/>
      <c r="CF55" s="436"/>
      <c r="CG55" s="437"/>
      <c r="CH55" s="438"/>
      <c r="CI55" s="437"/>
      <c r="CJ55" s="438"/>
      <c r="CK55" s="437"/>
      <c r="CL55" s="438"/>
      <c r="CM55" s="439"/>
      <c r="CN55" s="436"/>
      <c r="CO55" s="437"/>
      <c r="CP55" s="438"/>
      <c r="CQ55" s="437"/>
      <c r="CR55" s="438"/>
      <c r="CS55" s="437"/>
      <c r="CT55" s="438"/>
      <c r="CU55" s="439"/>
      <c r="CV55" s="272"/>
      <c r="CW55" s="440"/>
      <c r="CX55" s="441"/>
      <c r="CY55" s="442"/>
      <c r="CZ55" s="441"/>
      <c r="DA55" s="442"/>
      <c r="DB55" s="441"/>
      <c r="DC55" s="442"/>
      <c r="DD55" s="441"/>
      <c r="DE55" s="442"/>
      <c r="DF55" s="443"/>
      <c r="DG55" s="440"/>
      <c r="DH55" s="441"/>
      <c r="DI55" s="442"/>
      <c r="DJ55" s="441"/>
      <c r="DK55" s="442"/>
      <c r="DL55" s="441"/>
      <c r="DM55" s="442"/>
      <c r="DN55" s="443"/>
      <c r="DO55" s="440"/>
      <c r="DP55" s="441"/>
      <c r="DQ55" s="442"/>
      <c r="DR55" s="441"/>
      <c r="DS55" s="442"/>
      <c r="DT55" s="441"/>
      <c r="DU55" s="442"/>
      <c r="DV55" s="443"/>
      <c r="DW55" s="272"/>
    </row>
    <row r="56" spans="1:127" s="303" customFormat="1" ht="39.950000000000003" customHeight="1">
      <c r="A56" s="569"/>
      <c r="B56" s="411">
        <f>LARGE(B$9:B55,1)+1</f>
        <v>47</v>
      </c>
      <c r="C56" s="412" t="s">
        <v>1147</v>
      </c>
      <c r="D56" s="521"/>
      <c r="E56" s="522" t="s">
        <v>1139</v>
      </c>
      <c r="F56" s="415">
        <v>3.0529999999999999</v>
      </c>
      <c r="G56" s="416" t="s">
        <v>841</v>
      </c>
      <c r="H56" s="417">
        <v>25089</v>
      </c>
      <c r="I56" s="418" t="s">
        <v>386</v>
      </c>
      <c r="J56" s="419" t="s">
        <v>1140</v>
      </c>
      <c r="K56" s="570" t="s">
        <v>1141</v>
      </c>
      <c r="L56" s="444" t="s">
        <v>1038</v>
      </c>
      <c r="M56" s="444" t="s">
        <v>1039</v>
      </c>
      <c r="N56" s="445" t="s">
        <v>1040</v>
      </c>
      <c r="O56" s="446" t="s">
        <v>1041</v>
      </c>
      <c r="P56" s="571" t="s">
        <v>1042</v>
      </c>
      <c r="Q56" s="425">
        <f t="shared" si="5"/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465"/>
    </row>
    <row r="57" spans="1:127" s="303" customFormat="1" ht="39.950000000000003" customHeight="1">
      <c r="A57" s="569"/>
      <c r="B57" s="411">
        <f>LARGE(B$9:B56,1)+1</f>
        <v>48</v>
      </c>
      <c r="C57" s="412" t="s">
        <v>1149</v>
      </c>
      <c r="D57" s="521" t="s">
        <v>1150</v>
      </c>
      <c r="E57" s="522" t="s">
        <v>1151</v>
      </c>
      <c r="F57" s="415">
        <v>0.61299999999999999</v>
      </c>
      <c r="G57" s="416" t="s">
        <v>841</v>
      </c>
      <c r="H57" s="417">
        <v>33531</v>
      </c>
      <c r="I57" s="418" t="s">
        <v>386</v>
      </c>
      <c r="J57" s="419" t="s">
        <v>1131</v>
      </c>
      <c r="K57" s="420" t="s">
        <v>1055</v>
      </c>
      <c r="L57" s="444" t="s">
        <v>1038</v>
      </c>
      <c r="M57" s="444" t="s">
        <v>1039</v>
      </c>
      <c r="N57" s="445" t="s">
        <v>1040</v>
      </c>
      <c r="O57" s="446" t="s">
        <v>1041</v>
      </c>
      <c r="P57" s="571" t="s">
        <v>1042</v>
      </c>
      <c r="Q57" s="425">
        <f t="shared" si="5"/>
        <v>0</v>
      </c>
      <c r="R57" s="426"/>
      <c r="S57" s="448"/>
      <c r="T57" s="428"/>
      <c r="U57" s="429"/>
      <c r="V57" s="430"/>
      <c r="W57" s="429"/>
      <c r="X57" s="430"/>
      <c r="Y57" s="429"/>
      <c r="Z57" s="430"/>
      <c r="AA57" s="429"/>
      <c r="AB57" s="430"/>
      <c r="AC57" s="431"/>
      <c r="AD57" s="428"/>
      <c r="AE57" s="429"/>
      <c r="AF57" s="430"/>
      <c r="AG57" s="429"/>
      <c r="AH57" s="430"/>
      <c r="AI57" s="429"/>
      <c r="AJ57" s="430"/>
      <c r="AK57" s="431"/>
      <c r="AL57" s="428"/>
      <c r="AM57" s="429"/>
      <c r="AN57" s="430"/>
      <c r="AO57" s="429"/>
      <c r="AP57" s="430"/>
      <c r="AQ57" s="429"/>
      <c r="AR57" s="430"/>
      <c r="AS57" s="431"/>
      <c r="AT57" s="272"/>
      <c r="AU57" s="432"/>
      <c r="AV57" s="433"/>
      <c r="AW57" s="434"/>
      <c r="AX57" s="433"/>
      <c r="AY57" s="434"/>
      <c r="AZ57" s="433"/>
      <c r="BA57" s="434"/>
      <c r="BB57" s="433"/>
      <c r="BC57" s="434"/>
      <c r="BD57" s="435"/>
      <c r="BE57" s="432"/>
      <c r="BF57" s="433"/>
      <c r="BG57" s="434"/>
      <c r="BH57" s="433"/>
      <c r="BI57" s="434"/>
      <c r="BJ57" s="433"/>
      <c r="BK57" s="434"/>
      <c r="BL57" s="435"/>
      <c r="BM57" s="432"/>
      <c r="BN57" s="433"/>
      <c r="BO57" s="434"/>
      <c r="BP57" s="433"/>
      <c r="BQ57" s="434"/>
      <c r="BR57" s="433"/>
      <c r="BS57" s="434"/>
      <c r="BT57" s="435"/>
      <c r="BU57" s="272"/>
      <c r="BV57" s="436"/>
      <c r="BW57" s="437"/>
      <c r="BX57" s="438"/>
      <c r="BY57" s="437"/>
      <c r="BZ57" s="438"/>
      <c r="CA57" s="437"/>
      <c r="CB57" s="438"/>
      <c r="CC57" s="437"/>
      <c r="CD57" s="438"/>
      <c r="CE57" s="439"/>
      <c r="CF57" s="436"/>
      <c r="CG57" s="437"/>
      <c r="CH57" s="438"/>
      <c r="CI57" s="437"/>
      <c r="CJ57" s="438"/>
      <c r="CK57" s="437"/>
      <c r="CL57" s="438"/>
      <c r="CM57" s="439"/>
      <c r="CN57" s="436"/>
      <c r="CO57" s="437"/>
      <c r="CP57" s="438"/>
      <c r="CQ57" s="437"/>
      <c r="CR57" s="438"/>
      <c r="CS57" s="437"/>
      <c r="CT57" s="438"/>
      <c r="CU57" s="439"/>
      <c r="CV57" s="272"/>
      <c r="CW57" s="440"/>
      <c r="CX57" s="441"/>
      <c r="CY57" s="442"/>
      <c r="CZ57" s="441"/>
      <c r="DA57" s="442"/>
      <c r="DB57" s="441"/>
      <c r="DC57" s="442"/>
      <c r="DD57" s="441"/>
      <c r="DE57" s="442"/>
      <c r="DF57" s="443"/>
      <c r="DG57" s="440"/>
      <c r="DH57" s="441"/>
      <c r="DI57" s="442"/>
      <c r="DJ57" s="441"/>
      <c r="DK57" s="442"/>
      <c r="DL57" s="441"/>
      <c r="DM57" s="442"/>
      <c r="DN57" s="443"/>
      <c r="DO57" s="440"/>
      <c r="DP57" s="441"/>
      <c r="DQ57" s="442"/>
      <c r="DR57" s="441"/>
      <c r="DS57" s="442"/>
      <c r="DT57" s="441"/>
      <c r="DU57" s="442"/>
      <c r="DV57" s="443"/>
      <c r="DW57" s="479"/>
    </row>
    <row r="58" spans="1:127" s="303" customFormat="1" ht="40.5" customHeight="1">
      <c r="A58" s="569"/>
      <c r="B58" s="411">
        <f>LARGE(B$9:B57,1)+1</f>
        <v>49</v>
      </c>
      <c r="C58" s="412" t="s">
        <v>1153</v>
      </c>
      <c r="D58" s="521" t="s">
        <v>1121</v>
      </c>
      <c r="E58" s="522" t="s">
        <v>1154</v>
      </c>
      <c r="F58" s="415">
        <v>0.443</v>
      </c>
      <c r="G58" s="416" t="s">
        <v>841</v>
      </c>
      <c r="H58" s="417">
        <v>39390</v>
      </c>
      <c r="I58" s="418" t="s">
        <v>386</v>
      </c>
      <c r="J58" s="419" t="s">
        <v>1131</v>
      </c>
      <c r="K58" s="570" t="s">
        <v>1141</v>
      </c>
      <c r="L58" s="444"/>
      <c r="M58" s="444"/>
      <c r="N58" s="445"/>
      <c r="O58" s="446" t="s">
        <v>1041</v>
      </c>
      <c r="P58" s="571" t="s">
        <v>1042</v>
      </c>
      <c r="Q58" s="425">
        <f t="shared" si="5"/>
        <v>0</v>
      </c>
      <c r="R58" s="426"/>
      <c r="S58" s="448"/>
      <c r="T58" s="428"/>
      <c r="U58" s="429"/>
      <c r="V58" s="430"/>
      <c r="W58" s="429"/>
      <c r="X58" s="430"/>
      <c r="Y58" s="429"/>
      <c r="Z58" s="430"/>
      <c r="AA58" s="429"/>
      <c r="AB58" s="430"/>
      <c r="AC58" s="431"/>
      <c r="AD58" s="428"/>
      <c r="AE58" s="429"/>
      <c r="AF58" s="430"/>
      <c r="AG58" s="429"/>
      <c r="AH58" s="430"/>
      <c r="AI58" s="429"/>
      <c r="AJ58" s="430"/>
      <c r="AK58" s="431"/>
      <c r="AL58" s="428"/>
      <c r="AM58" s="429"/>
      <c r="AN58" s="430"/>
      <c r="AO58" s="429"/>
      <c r="AP58" s="430"/>
      <c r="AQ58" s="429"/>
      <c r="AR58" s="430"/>
      <c r="AS58" s="431"/>
      <c r="AT58" s="272"/>
      <c r="AU58" s="432"/>
      <c r="AV58" s="433"/>
      <c r="AW58" s="434"/>
      <c r="AX58" s="433"/>
      <c r="AY58" s="434"/>
      <c r="AZ58" s="433"/>
      <c r="BA58" s="434"/>
      <c r="BB58" s="433"/>
      <c r="BC58" s="434"/>
      <c r="BD58" s="435"/>
      <c r="BE58" s="432"/>
      <c r="BF58" s="433"/>
      <c r="BG58" s="434"/>
      <c r="BH58" s="433"/>
      <c r="BI58" s="434"/>
      <c r="BJ58" s="433"/>
      <c r="BK58" s="434"/>
      <c r="BL58" s="435"/>
      <c r="BM58" s="432"/>
      <c r="BN58" s="433"/>
      <c r="BO58" s="434"/>
      <c r="BP58" s="433"/>
      <c r="BQ58" s="434"/>
      <c r="BR58" s="433"/>
      <c r="BS58" s="434"/>
      <c r="BT58" s="435"/>
      <c r="BU58" s="272"/>
      <c r="BV58" s="436"/>
      <c r="BW58" s="437"/>
      <c r="BX58" s="438"/>
      <c r="BY58" s="437"/>
      <c r="BZ58" s="438"/>
      <c r="CA58" s="437"/>
      <c r="CB58" s="438"/>
      <c r="CC58" s="437"/>
      <c r="CD58" s="438"/>
      <c r="CE58" s="439"/>
      <c r="CF58" s="436"/>
      <c r="CG58" s="437"/>
      <c r="CH58" s="438"/>
      <c r="CI58" s="437"/>
      <c r="CJ58" s="438"/>
      <c r="CK58" s="437"/>
      <c r="CL58" s="438"/>
      <c r="CM58" s="439"/>
      <c r="CN58" s="436"/>
      <c r="CO58" s="437"/>
      <c r="CP58" s="438"/>
      <c r="CQ58" s="437"/>
      <c r="CR58" s="438"/>
      <c r="CS58" s="437"/>
      <c r="CT58" s="438"/>
      <c r="CU58" s="439"/>
      <c r="CV58" s="272"/>
      <c r="CW58" s="440"/>
      <c r="CX58" s="441"/>
      <c r="CY58" s="442"/>
      <c r="CZ58" s="441"/>
      <c r="DA58" s="442"/>
      <c r="DB58" s="441"/>
      <c r="DC58" s="442"/>
      <c r="DD58" s="441"/>
      <c r="DE58" s="442"/>
      <c r="DF58" s="443"/>
      <c r="DG58" s="440"/>
      <c r="DH58" s="441"/>
      <c r="DI58" s="442"/>
      <c r="DJ58" s="441"/>
      <c r="DK58" s="442"/>
      <c r="DL58" s="441"/>
      <c r="DM58" s="442"/>
      <c r="DN58" s="443"/>
      <c r="DO58" s="440"/>
      <c r="DP58" s="441"/>
      <c r="DQ58" s="442"/>
      <c r="DR58" s="441"/>
      <c r="DS58" s="442"/>
      <c r="DT58" s="441"/>
      <c r="DU58" s="442"/>
      <c r="DV58" s="443"/>
      <c r="DW58" s="272"/>
    </row>
    <row r="59" spans="1:127" s="303" customFormat="1" ht="40.5" customHeight="1">
      <c r="A59" s="569"/>
      <c r="B59" s="411">
        <f>LARGE(B$9:B58,1)+1</f>
        <v>50</v>
      </c>
      <c r="C59" s="412" t="s">
        <v>94</v>
      </c>
      <c r="D59" s="521" t="s">
        <v>1121</v>
      </c>
      <c r="E59" s="522" t="s">
        <v>1151</v>
      </c>
      <c r="F59" s="415">
        <v>0.46700000000000003</v>
      </c>
      <c r="G59" s="416" t="s">
        <v>841</v>
      </c>
      <c r="H59" s="417">
        <v>33763</v>
      </c>
      <c r="I59" s="418" t="s">
        <v>386</v>
      </c>
      <c r="J59" s="419" t="s">
        <v>1131</v>
      </c>
      <c r="K59" s="570" t="s">
        <v>1141</v>
      </c>
      <c r="L59" s="444"/>
      <c r="M59" s="444"/>
      <c r="N59" s="445"/>
      <c r="O59" s="446" t="s">
        <v>1041</v>
      </c>
      <c r="P59" s="571" t="s">
        <v>1042</v>
      </c>
      <c r="Q59" s="425">
        <f t="shared" si="5"/>
        <v>0</v>
      </c>
      <c r="R59" s="426"/>
      <c r="S59" s="448"/>
      <c r="T59" s="428"/>
      <c r="U59" s="429"/>
      <c r="V59" s="430"/>
      <c r="W59" s="429"/>
      <c r="X59" s="430"/>
      <c r="Y59" s="429"/>
      <c r="Z59" s="430"/>
      <c r="AA59" s="429"/>
      <c r="AB59" s="430"/>
      <c r="AC59" s="431"/>
      <c r="AD59" s="428"/>
      <c r="AE59" s="429"/>
      <c r="AF59" s="430"/>
      <c r="AG59" s="429"/>
      <c r="AH59" s="430"/>
      <c r="AI59" s="429"/>
      <c r="AJ59" s="430"/>
      <c r="AK59" s="431"/>
      <c r="AL59" s="428"/>
      <c r="AM59" s="429"/>
      <c r="AN59" s="430"/>
      <c r="AO59" s="429"/>
      <c r="AP59" s="430"/>
      <c r="AQ59" s="429"/>
      <c r="AR59" s="430"/>
      <c r="AS59" s="431"/>
      <c r="AT59" s="272"/>
      <c r="AU59" s="432"/>
      <c r="AV59" s="433"/>
      <c r="AW59" s="434"/>
      <c r="AX59" s="433"/>
      <c r="AY59" s="434"/>
      <c r="AZ59" s="433"/>
      <c r="BA59" s="434"/>
      <c r="BB59" s="433"/>
      <c r="BC59" s="434"/>
      <c r="BD59" s="435"/>
      <c r="BE59" s="432"/>
      <c r="BF59" s="433"/>
      <c r="BG59" s="434"/>
      <c r="BH59" s="433"/>
      <c r="BI59" s="434"/>
      <c r="BJ59" s="433"/>
      <c r="BK59" s="434"/>
      <c r="BL59" s="435"/>
      <c r="BM59" s="432"/>
      <c r="BN59" s="433"/>
      <c r="BO59" s="434"/>
      <c r="BP59" s="433"/>
      <c r="BQ59" s="434"/>
      <c r="BR59" s="433"/>
      <c r="BS59" s="434"/>
      <c r="BT59" s="435"/>
      <c r="BU59" s="272"/>
      <c r="BV59" s="436"/>
      <c r="BW59" s="437"/>
      <c r="BX59" s="438"/>
      <c r="BY59" s="437"/>
      <c r="BZ59" s="438"/>
      <c r="CA59" s="437"/>
      <c r="CB59" s="438"/>
      <c r="CC59" s="437"/>
      <c r="CD59" s="438"/>
      <c r="CE59" s="439"/>
      <c r="CF59" s="436"/>
      <c r="CG59" s="437"/>
      <c r="CH59" s="438"/>
      <c r="CI59" s="437"/>
      <c r="CJ59" s="438"/>
      <c r="CK59" s="437"/>
      <c r="CL59" s="438"/>
      <c r="CM59" s="439"/>
      <c r="CN59" s="436"/>
      <c r="CO59" s="437"/>
      <c r="CP59" s="438"/>
      <c r="CQ59" s="437"/>
      <c r="CR59" s="438"/>
      <c r="CS59" s="437"/>
      <c r="CT59" s="438"/>
      <c r="CU59" s="439"/>
      <c r="CV59" s="272"/>
      <c r="CW59" s="440"/>
      <c r="CX59" s="441"/>
      <c r="CY59" s="442"/>
      <c r="CZ59" s="441"/>
      <c r="DA59" s="442"/>
      <c r="DB59" s="441"/>
      <c r="DC59" s="442"/>
      <c r="DD59" s="441"/>
      <c r="DE59" s="442"/>
      <c r="DF59" s="443"/>
      <c r="DG59" s="440"/>
      <c r="DH59" s="441"/>
      <c r="DI59" s="442"/>
      <c r="DJ59" s="441"/>
      <c r="DK59" s="442"/>
      <c r="DL59" s="441"/>
      <c r="DM59" s="442"/>
      <c r="DN59" s="443"/>
      <c r="DO59" s="440"/>
      <c r="DP59" s="441"/>
      <c r="DQ59" s="442"/>
      <c r="DR59" s="441"/>
      <c r="DS59" s="442"/>
      <c r="DT59" s="441"/>
      <c r="DU59" s="442"/>
      <c r="DV59" s="443"/>
      <c r="DW59" s="272"/>
    </row>
    <row r="60" spans="1:127" s="303" customFormat="1" ht="13.5" customHeight="1">
      <c r="A60" s="569"/>
      <c r="B60" s="573"/>
      <c r="C60" s="574"/>
      <c r="D60" s="575"/>
      <c r="E60" s="576"/>
      <c r="F60" s="577"/>
      <c r="G60" s="578"/>
      <c r="H60" s="579"/>
      <c r="I60" s="580"/>
      <c r="J60" s="581"/>
      <c r="K60" s="582"/>
      <c r="L60" s="583"/>
      <c r="M60" s="583"/>
      <c r="N60" s="584"/>
      <c r="O60" s="585"/>
      <c r="P60" s="586"/>
      <c r="Q60" s="585"/>
      <c r="R60" s="585"/>
      <c r="S60" s="585"/>
      <c r="T60" s="503"/>
      <c r="U60" s="504"/>
      <c r="V60" s="504"/>
      <c r="W60" s="504"/>
      <c r="X60" s="504"/>
      <c r="Y60" s="504"/>
      <c r="Z60" s="504"/>
      <c r="AA60" s="504"/>
      <c r="AB60" s="504"/>
      <c r="AC60" s="505"/>
      <c r="AD60" s="503"/>
      <c r="AE60" s="504"/>
      <c r="AF60" s="504"/>
      <c r="AG60" s="504"/>
      <c r="AH60" s="504"/>
      <c r="AI60" s="504"/>
      <c r="AJ60" s="504"/>
      <c r="AK60" s="505"/>
      <c r="AL60" s="503"/>
      <c r="AM60" s="504"/>
      <c r="AN60" s="504"/>
      <c r="AO60" s="504"/>
      <c r="AP60" s="504"/>
      <c r="AQ60" s="504"/>
      <c r="AR60" s="504"/>
      <c r="AS60" s="505"/>
      <c r="AT60" s="506"/>
      <c r="AU60" s="507"/>
      <c r="AV60" s="508"/>
      <c r="AW60" s="508"/>
      <c r="AX60" s="508"/>
      <c r="AY60" s="508"/>
      <c r="AZ60" s="508"/>
      <c r="BA60" s="508"/>
      <c r="BB60" s="508"/>
      <c r="BC60" s="508"/>
      <c r="BD60" s="509"/>
      <c r="BE60" s="507"/>
      <c r="BF60" s="508"/>
      <c r="BG60" s="508"/>
      <c r="BH60" s="508"/>
      <c r="BI60" s="508"/>
      <c r="BJ60" s="508"/>
      <c r="BK60" s="508"/>
      <c r="BL60" s="509"/>
      <c r="BM60" s="507"/>
      <c r="BN60" s="508"/>
      <c r="BO60" s="508"/>
      <c r="BP60" s="508"/>
      <c r="BQ60" s="508"/>
      <c r="BR60" s="508"/>
      <c r="BS60" s="508"/>
      <c r="BT60" s="509"/>
      <c r="BU60" s="506"/>
      <c r="BV60" s="510"/>
      <c r="BW60" s="511"/>
      <c r="BX60" s="511"/>
      <c r="BY60" s="511"/>
      <c r="BZ60" s="511"/>
      <c r="CA60" s="511"/>
      <c r="CB60" s="511"/>
      <c r="CC60" s="511"/>
      <c r="CD60" s="511"/>
      <c r="CE60" s="512"/>
      <c r="CF60" s="510"/>
      <c r="CG60" s="511"/>
      <c r="CH60" s="511"/>
      <c r="CI60" s="511"/>
      <c r="CJ60" s="511"/>
      <c r="CK60" s="511"/>
      <c r="CL60" s="511"/>
      <c r="CM60" s="512"/>
      <c r="CN60" s="510"/>
      <c r="CO60" s="511"/>
      <c r="CP60" s="511"/>
      <c r="CQ60" s="511"/>
      <c r="CR60" s="511"/>
      <c r="CS60" s="511"/>
      <c r="CT60" s="511"/>
      <c r="CU60" s="512"/>
      <c r="CV60" s="506"/>
      <c r="CW60" s="513"/>
      <c r="CX60" s="514"/>
      <c r="CY60" s="514"/>
      <c r="CZ60" s="514"/>
      <c r="DA60" s="514"/>
      <c r="DB60" s="514"/>
      <c r="DC60" s="514"/>
      <c r="DD60" s="514"/>
      <c r="DE60" s="514"/>
      <c r="DF60" s="515"/>
      <c r="DG60" s="513"/>
      <c r="DH60" s="514"/>
      <c r="DI60" s="514"/>
      <c r="DJ60" s="514"/>
      <c r="DK60" s="514"/>
      <c r="DL60" s="514"/>
      <c r="DM60" s="514"/>
      <c r="DN60" s="515"/>
      <c r="DO60" s="513"/>
      <c r="DP60" s="514"/>
      <c r="DQ60" s="514"/>
      <c r="DR60" s="514"/>
      <c r="DS60" s="514"/>
      <c r="DT60" s="514"/>
      <c r="DU60" s="514"/>
      <c r="DV60" s="515"/>
      <c r="DW60" s="516"/>
    </row>
    <row r="61" spans="1:127" s="303" customFormat="1" ht="40.5" customHeight="1">
      <c r="A61" s="569"/>
      <c r="B61" s="411">
        <f>LARGE(B$9:B60,1)+1</f>
        <v>51</v>
      </c>
      <c r="C61" s="412" t="s">
        <v>95</v>
      </c>
      <c r="D61" s="521" t="s">
        <v>1121</v>
      </c>
      <c r="E61" s="522" t="s">
        <v>1130</v>
      </c>
      <c r="F61" s="415">
        <v>0.505</v>
      </c>
      <c r="G61" s="416" t="s">
        <v>841</v>
      </c>
      <c r="H61" s="417">
        <v>13259</v>
      </c>
      <c r="I61" s="418" t="s">
        <v>386</v>
      </c>
      <c r="J61" s="419" t="s">
        <v>1131</v>
      </c>
      <c r="K61" s="420" t="s">
        <v>1055</v>
      </c>
      <c r="L61" s="444" t="s">
        <v>1038</v>
      </c>
      <c r="M61" s="444" t="s">
        <v>1039</v>
      </c>
      <c r="N61" s="445" t="s">
        <v>1040</v>
      </c>
      <c r="O61" s="446" t="s">
        <v>1041</v>
      </c>
      <c r="P61" s="571" t="s">
        <v>1042</v>
      </c>
      <c r="Q61" s="425">
        <f t="shared" si="5"/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1:127" s="303" customFormat="1" ht="40.5" customHeight="1">
      <c r="A62" s="569"/>
      <c r="B62" s="411">
        <f>LARGE(B$9:B61,1)+1</f>
        <v>52</v>
      </c>
      <c r="C62" s="412" t="s">
        <v>96</v>
      </c>
      <c r="D62" s="521" t="s">
        <v>1121</v>
      </c>
      <c r="E62" s="522" t="s">
        <v>1151</v>
      </c>
      <c r="F62" s="415">
        <v>0.92900000000000005</v>
      </c>
      <c r="G62" s="416" t="s">
        <v>841</v>
      </c>
      <c r="H62" s="417">
        <v>33775</v>
      </c>
      <c r="I62" s="418" t="s">
        <v>386</v>
      </c>
      <c r="J62" s="419" t="s">
        <v>1131</v>
      </c>
      <c r="K62" s="420" t="s">
        <v>1055</v>
      </c>
      <c r="L62" s="444" t="s">
        <v>1038</v>
      </c>
      <c r="M62" s="444" t="s">
        <v>1039</v>
      </c>
      <c r="N62" s="445" t="s">
        <v>1040</v>
      </c>
      <c r="O62" s="446" t="s">
        <v>1041</v>
      </c>
      <c r="P62" s="571" t="s">
        <v>1042</v>
      </c>
      <c r="Q62" s="425">
        <f t="shared" si="5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s="303" customFormat="1" ht="40.5" customHeight="1">
      <c r="A63" s="569"/>
      <c r="B63" s="411">
        <f>LARGE(B$9:B62,1)+1</f>
        <v>53</v>
      </c>
      <c r="C63" s="412" t="s">
        <v>97</v>
      </c>
      <c r="D63" s="521"/>
      <c r="E63" s="522" t="s">
        <v>1130</v>
      </c>
      <c r="F63" s="415">
        <v>1.38</v>
      </c>
      <c r="G63" s="416" t="s">
        <v>841</v>
      </c>
      <c r="H63" s="417">
        <v>36381</v>
      </c>
      <c r="I63" s="418" t="s">
        <v>386</v>
      </c>
      <c r="J63" s="419" t="s">
        <v>1131</v>
      </c>
      <c r="K63" s="420" t="s">
        <v>1055</v>
      </c>
      <c r="L63" s="444" t="s">
        <v>1038</v>
      </c>
      <c r="M63" s="444" t="s">
        <v>1039</v>
      </c>
      <c r="N63" s="445" t="s">
        <v>1040</v>
      </c>
      <c r="O63" s="446" t="s">
        <v>1041</v>
      </c>
      <c r="P63" s="571" t="s">
        <v>1042</v>
      </c>
      <c r="Q63" s="425">
        <f t="shared" si="5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569"/>
      <c r="B64" s="411">
        <f>LARGE(B$9:B63,1)+1</f>
        <v>54</v>
      </c>
      <c r="C64" s="412" t="s">
        <v>98</v>
      </c>
      <c r="D64" s="521"/>
      <c r="E64" s="522" t="s">
        <v>1139</v>
      </c>
      <c r="F64" s="415">
        <v>3.665</v>
      </c>
      <c r="G64" s="416" t="s">
        <v>841</v>
      </c>
      <c r="H64" s="417">
        <v>25091</v>
      </c>
      <c r="I64" s="418" t="s">
        <v>386</v>
      </c>
      <c r="J64" s="419" t="s">
        <v>1140</v>
      </c>
      <c r="K64" s="570" t="s">
        <v>1141</v>
      </c>
      <c r="L64" s="444" t="s">
        <v>1038</v>
      </c>
      <c r="M64" s="444" t="s">
        <v>1039</v>
      </c>
      <c r="N64" s="445" t="s">
        <v>1040</v>
      </c>
      <c r="O64" s="446" t="s">
        <v>1041</v>
      </c>
      <c r="P64" s="571" t="s">
        <v>1042</v>
      </c>
      <c r="Q64" s="425">
        <f t="shared" si="5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1:127" s="303" customFormat="1" ht="40.5" customHeight="1">
      <c r="A65" s="569"/>
      <c r="B65" s="411">
        <f>LARGE(B$9:B64,1)+1</f>
        <v>55</v>
      </c>
      <c r="C65" s="412" t="s">
        <v>99</v>
      </c>
      <c r="D65" s="521" t="s">
        <v>1174</v>
      </c>
      <c r="E65" s="522" t="s">
        <v>1167</v>
      </c>
      <c r="F65" s="415">
        <v>8.8010000000000002</v>
      </c>
      <c r="G65" s="416" t="s">
        <v>841</v>
      </c>
      <c r="H65" s="417">
        <v>8099</v>
      </c>
      <c r="I65" s="418" t="s">
        <v>386</v>
      </c>
      <c r="J65" s="419" t="s">
        <v>1140</v>
      </c>
      <c r="K65" s="570" t="s">
        <v>1141</v>
      </c>
      <c r="L65" s="444" t="s">
        <v>1038</v>
      </c>
      <c r="M65" s="444" t="s">
        <v>1039</v>
      </c>
      <c r="N65" s="445" t="s">
        <v>1040</v>
      </c>
      <c r="O65" s="446" t="s">
        <v>1041</v>
      </c>
      <c r="P65" s="571" t="s">
        <v>1042</v>
      </c>
      <c r="Q65" s="425">
        <f t="shared" si="5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s="303" customFormat="1" ht="13.5" customHeight="1">
      <c r="A66" s="569"/>
      <c r="B66" s="573"/>
      <c r="C66" s="574"/>
      <c r="D66" s="575"/>
      <c r="E66" s="576"/>
      <c r="F66" s="577"/>
      <c r="G66" s="578"/>
      <c r="H66" s="579"/>
      <c r="I66" s="580"/>
      <c r="J66" s="581"/>
      <c r="K66" s="582"/>
      <c r="L66" s="583"/>
      <c r="M66" s="583"/>
      <c r="N66" s="584"/>
      <c r="O66" s="585"/>
      <c r="P66" s="586"/>
      <c r="Q66" s="585"/>
      <c r="R66" s="585"/>
      <c r="S66" s="585"/>
      <c r="T66" s="503"/>
      <c r="U66" s="504"/>
      <c r="V66" s="504"/>
      <c r="W66" s="504"/>
      <c r="X66" s="504"/>
      <c r="Y66" s="504"/>
      <c r="Z66" s="504"/>
      <c r="AA66" s="504"/>
      <c r="AB66" s="504"/>
      <c r="AC66" s="505"/>
      <c r="AD66" s="503"/>
      <c r="AE66" s="504"/>
      <c r="AF66" s="504"/>
      <c r="AG66" s="504"/>
      <c r="AH66" s="504"/>
      <c r="AI66" s="504"/>
      <c r="AJ66" s="504"/>
      <c r="AK66" s="505"/>
      <c r="AL66" s="503"/>
      <c r="AM66" s="504"/>
      <c r="AN66" s="504"/>
      <c r="AO66" s="504"/>
      <c r="AP66" s="504"/>
      <c r="AQ66" s="504"/>
      <c r="AR66" s="504"/>
      <c r="AS66" s="505"/>
      <c r="AT66" s="506"/>
      <c r="AU66" s="507"/>
      <c r="AV66" s="508"/>
      <c r="AW66" s="508"/>
      <c r="AX66" s="508"/>
      <c r="AY66" s="508"/>
      <c r="AZ66" s="508"/>
      <c r="BA66" s="508"/>
      <c r="BB66" s="508"/>
      <c r="BC66" s="508"/>
      <c r="BD66" s="509"/>
      <c r="BE66" s="507"/>
      <c r="BF66" s="508"/>
      <c r="BG66" s="508"/>
      <c r="BH66" s="508"/>
      <c r="BI66" s="508"/>
      <c r="BJ66" s="508"/>
      <c r="BK66" s="508"/>
      <c r="BL66" s="509"/>
      <c r="BM66" s="507"/>
      <c r="BN66" s="508"/>
      <c r="BO66" s="508"/>
      <c r="BP66" s="508"/>
      <c r="BQ66" s="508"/>
      <c r="BR66" s="508"/>
      <c r="BS66" s="508"/>
      <c r="BT66" s="509"/>
      <c r="BU66" s="506"/>
      <c r="BV66" s="510"/>
      <c r="BW66" s="511"/>
      <c r="BX66" s="511"/>
      <c r="BY66" s="511"/>
      <c r="BZ66" s="511"/>
      <c r="CA66" s="511"/>
      <c r="CB66" s="511"/>
      <c r="CC66" s="511"/>
      <c r="CD66" s="511"/>
      <c r="CE66" s="512"/>
      <c r="CF66" s="510"/>
      <c r="CG66" s="511"/>
      <c r="CH66" s="511"/>
      <c r="CI66" s="511"/>
      <c r="CJ66" s="511"/>
      <c r="CK66" s="511"/>
      <c r="CL66" s="511"/>
      <c r="CM66" s="512"/>
      <c r="CN66" s="510"/>
      <c r="CO66" s="511"/>
      <c r="CP66" s="511"/>
      <c r="CQ66" s="511"/>
      <c r="CR66" s="511"/>
      <c r="CS66" s="511"/>
      <c r="CT66" s="511"/>
      <c r="CU66" s="512"/>
      <c r="CV66" s="506"/>
      <c r="CW66" s="513"/>
      <c r="CX66" s="514"/>
      <c r="CY66" s="514"/>
      <c r="CZ66" s="514"/>
      <c r="DA66" s="514"/>
      <c r="DB66" s="514"/>
      <c r="DC66" s="514"/>
      <c r="DD66" s="514"/>
      <c r="DE66" s="514"/>
      <c r="DF66" s="515"/>
      <c r="DG66" s="513"/>
      <c r="DH66" s="514"/>
      <c r="DI66" s="514"/>
      <c r="DJ66" s="514"/>
      <c r="DK66" s="514"/>
      <c r="DL66" s="514"/>
      <c r="DM66" s="514"/>
      <c r="DN66" s="515"/>
      <c r="DO66" s="513"/>
      <c r="DP66" s="514"/>
      <c r="DQ66" s="514"/>
      <c r="DR66" s="514"/>
      <c r="DS66" s="514"/>
      <c r="DT66" s="514"/>
      <c r="DU66" s="514"/>
      <c r="DV66" s="515"/>
      <c r="DW66" s="516"/>
    </row>
    <row r="67" spans="1:127" s="303" customFormat="1" ht="40.5" customHeight="1">
      <c r="A67" s="569"/>
      <c r="B67" s="411">
        <f>LARGE(B$9:B66,1)+1</f>
        <v>56</v>
      </c>
      <c r="C67" s="412" t="s">
        <v>100</v>
      </c>
      <c r="D67" s="521" t="s">
        <v>1121</v>
      </c>
      <c r="E67" s="522" t="s">
        <v>1151</v>
      </c>
      <c r="F67" s="415">
        <v>0.76400000000000001</v>
      </c>
      <c r="G67" s="416" t="s">
        <v>841</v>
      </c>
      <c r="H67" s="417">
        <v>33566</v>
      </c>
      <c r="I67" s="418" t="s">
        <v>386</v>
      </c>
      <c r="J67" s="419" t="s">
        <v>1131</v>
      </c>
      <c r="K67" s="420" t="s">
        <v>1055</v>
      </c>
      <c r="L67" s="449" t="s">
        <v>1068</v>
      </c>
      <c r="M67" s="449"/>
      <c r="N67" s="450"/>
      <c r="O67" s="449"/>
      <c r="P67" s="572"/>
      <c r="Q67" s="425">
        <f t="shared" si="5"/>
        <v>0</v>
      </c>
      <c r="R67" s="426"/>
      <c r="S67" s="448"/>
      <c r="T67" s="428"/>
      <c r="U67" s="429"/>
      <c r="V67" s="430"/>
      <c r="W67" s="429"/>
      <c r="X67" s="430"/>
      <c r="Y67" s="429"/>
      <c r="Z67" s="430"/>
      <c r="AA67" s="429"/>
      <c r="AB67" s="430"/>
      <c r="AC67" s="431"/>
      <c r="AD67" s="428"/>
      <c r="AE67" s="429"/>
      <c r="AF67" s="430"/>
      <c r="AG67" s="429"/>
      <c r="AH67" s="430"/>
      <c r="AI67" s="429"/>
      <c r="AJ67" s="430"/>
      <c r="AK67" s="431"/>
      <c r="AL67" s="428"/>
      <c r="AM67" s="429"/>
      <c r="AN67" s="430"/>
      <c r="AO67" s="429"/>
      <c r="AP67" s="430"/>
      <c r="AQ67" s="429"/>
      <c r="AR67" s="430"/>
      <c r="AS67" s="431"/>
      <c r="AT67" s="272"/>
      <c r="AU67" s="432"/>
      <c r="AV67" s="433"/>
      <c r="AW67" s="434"/>
      <c r="AX67" s="433"/>
      <c r="AY67" s="434"/>
      <c r="AZ67" s="433"/>
      <c r="BA67" s="434"/>
      <c r="BB67" s="433"/>
      <c r="BC67" s="434"/>
      <c r="BD67" s="435"/>
      <c r="BE67" s="432"/>
      <c r="BF67" s="433"/>
      <c r="BG67" s="434"/>
      <c r="BH67" s="433"/>
      <c r="BI67" s="434"/>
      <c r="BJ67" s="433"/>
      <c r="BK67" s="434"/>
      <c r="BL67" s="435"/>
      <c r="BM67" s="432"/>
      <c r="BN67" s="433"/>
      <c r="BO67" s="434"/>
      <c r="BP67" s="433"/>
      <c r="BQ67" s="434"/>
      <c r="BR67" s="433"/>
      <c r="BS67" s="434"/>
      <c r="BT67" s="435"/>
      <c r="BU67" s="272"/>
      <c r="BV67" s="436"/>
      <c r="BW67" s="437"/>
      <c r="BX67" s="438"/>
      <c r="BY67" s="437"/>
      <c r="BZ67" s="438"/>
      <c r="CA67" s="437"/>
      <c r="CB67" s="438"/>
      <c r="CC67" s="437"/>
      <c r="CD67" s="438"/>
      <c r="CE67" s="439"/>
      <c r="CF67" s="436"/>
      <c r="CG67" s="437"/>
      <c r="CH67" s="438"/>
      <c r="CI67" s="437"/>
      <c r="CJ67" s="438"/>
      <c r="CK67" s="437"/>
      <c r="CL67" s="438"/>
      <c r="CM67" s="439"/>
      <c r="CN67" s="436"/>
      <c r="CO67" s="437"/>
      <c r="CP67" s="438"/>
      <c r="CQ67" s="437"/>
      <c r="CR67" s="438"/>
      <c r="CS67" s="437"/>
      <c r="CT67" s="438"/>
      <c r="CU67" s="439"/>
      <c r="CV67" s="272"/>
      <c r="CW67" s="440"/>
      <c r="CX67" s="441"/>
      <c r="CY67" s="442"/>
      <c r="CZ67" s="441"/>
      <c r="DA67" s="442"/>
      <c r="DB67" s="441"/>
      <c r="DC67" s="442"/>
      <c r="DD67" s="441"/>
      <c r="DE67" s="442"/>
      <c r="DF67" s="443"/>
      <c r="DG67" s="440"/>
      <c r="DH67" s="441"/>
      <c r="DI67" s="442"/>
      <c r="DJ67" s="441"/>
      <c r="DK67" s="442"/>
      <c r="DL67" s="441"/>
      <c r="DM67" s="442"/>
      <c r="DN67" s="443"/>
      <c r="DO67" s="440"/>
      <c r="DP67" s="441"/>
      <c r="DQ67" s="442"/>
      <c r="DR67" s="441"/>
      <c r="DS67" s="442"/>
      <c r="DT67" s="441"/>
      <c r="DU67" s="442"/>
      <c r="DV67" s="443"/>
      <c r="DW67" s="272"/>
    </row>
    <row r="68" spans="1:127" s="303" customFormat="1" ht="40.5" customHeight="1">
      <c r="A68" s="569"/>
      <c r="B68" s="411">
        <f>LARGE(B$9:B67,1)+1</f>
        <v>57</v>
      </c>
      <c r="C68" s="412" t="s">
        <v>101</v>
      </c>
      <c r="D68" s="521">
        <v>1</v>
      </c>
      <c r="E68" s="522" t="s">
        <v>1052</v>
      </c>
      <c r="F68" s="415">
        <v>2.4</v>
      </c>
      <c r="G68" s="416" t="s">
        <v>841</v>
      </c>
      <c r="H68" s="417" t="s">
        <v>1127</v>
      </c>
      <c r="I68" s="418" t="s">
        <v>386</v>
      </c>
      <c r="J68" s="419" t="s">
        <v>1054</v>
      </c>
      <c r="K68" s="420" t="s">
        <v>1055</v>
      </c>
      <c r="L68" s="449" t="s">
        <v>1068</v>
      </c>
      <c r="M68" s="449"/>
      <c r="N68" s="450"/>
      <c r="O68" s="449"/>
      <c r="P68" s="572"/>
      <c r="Q68" s="425">
        <f t="shared" si="5"/>
        <v>0</v>
      </c>
      <c r="R68" s="426"/>
      <c r="S68" s="448"/>
      <c r="T68" s="428"/>
      <c r="U68" s="429"/>
      <c r="V68" s="430"/>
      <c r="W68" s="429"/>
      <c r="X68" s="430"/>
      <c r="Y68" s="429"/>
      <c r="Z68" s="430"/>
      <c r="AA68" s="429"/>
      <c r="AB68" s="430"/>
      <c r="AC68" s="431"/>
      <c r="AD68" s="428"/>
      <c r="AE68" s="429"/>
      <c r="AF68" s="430"/>
      <c r="AG68" s="429"/>
      <c r="AH68" s="430"/>
      <c r="AI68" s="429"/>
      <c r="AJ68" s="430"/>
      <c r="AK68" s="431"/>
      <c r="AL68" s="428"/>
      <c r="AM68" s="429"/>
      <c r="AN68" s="430"/>
      <c r="AO68" s="429"/>
      <c r="AP68" s="430"/>
      <c r="AQ68" s="429"/>
      <c r="AR68" s="430"/>
      <c r="AS68" s="431"/>
      <c r="AT68" s="272"/>
      <c r="AU68" s="432"/>
      <c r="AV68" s="433"/>
      <c r="AW68" s="434"/>
      <c r="AX68" s="433"/>
      <c r="AY68" s="434"/>
      <c r="AZ68" s="433"/>
      <c r="BA68" s="434"/>
      <c r="BB68" s="433"/>
      <c r="BC68" s="434"/>
      <c r="BD68" s="435"/>
      <c r="BE68" s="432"/>
      <c r="BF68" s="433"/>
      <c r="BG68" s="434"/>
      <c r="BH68" s="433"/>
      <c r="BI68" s="434"/>
      <c r="BJ68" s="433"/>
      <c r="BK68" s="434"/>
      <c r="BL68" s="435"/>
      <c r="BM68" s="432"/>
      <c r="BN68" s="433"/>
      <c r="BO68" s="434"/>
      <c r="BP68" s="433"/>
      <c r="BQ68" s="434"/>
      <c r="BR68" s="433"/>
      <c r="BS68" s="434"/>
      <c r="BT68" s="435"/>
      <c r="BU68" s="272"/>
      <c r="BV68" s="436"/>
      <c r="BW68" s="437"/>
      <c r="BX68" s="438"/>
      <c r="BY68" s="437"/>
      <c r="BZ68" s="438"/>
      <c r="CA68" s="437"/>
      <c r="CB68" s="438"/>
      <c r="CC68" s="437"/>
      <c r="CD68" s="438"/>
      <c r="CE68" s="439"/>
      <c r="CF68" s="436"/>
      <c r="CG68" s="437"/>
      <c r="CH68" s="438"/>
      <c r="CI68" s="437"/>
      <c r="CJ68" s="438"/>
      <c r="CK68" s="437"/>
      <c r="CL68" s="438"/>
      <c r="CM68" s="439"/>
      <c r="CN68" s="436"/>
      <c r="CO68" s="437"/>
      <c r="CP68" s="438"/>
      <c r="CQ68" s="437"/>
      <c r="CR68" s="438"/>
      <c r="CS68" s="437"/>
      <c r="CT68" s="438"/>
      <c r="CU68" s="439"/>
      <c r="CV68" s="272"/>
      <c r="CW68" s="440"/>
      <c r="CX68" s="441"/>
      <c r="CY68" s="442"/>
      <c r="CZ68" s="441"/>
      <c r="DA68" s="442"/>
      <c r="DB68" s="441"/>
      <c r="DC68" s="442"/>
      <c r="DD68" s="441"/>
      <c r="DE68" s="442"/>
      <c r="DF68" s="443"/>
      <c r="DG68" s="440"/>
      <c r="DH68" s="441"/>
      <c r="DI68" s="442"/>
      <c r="DJ68" s="441"/>
      <c r="DK68" s="442"/>
      <c r="DL68" s="441"/>
      <c r="DM68" s="442"/>
      <c r="DN68" s="443"/>
      <c r="DO68" s="440"/>
      <c r="DP68" s="441"/>
      <c r="DQ68" s="442"/>
      <c r="DR68" s="441"/>
      <c r="DS68" s="442"/>
      <c r="DT68" s="441"/>
      <c r="DU68" s="442"/>
      <c r="DV68" s="443"/>
      <c r="DW68" s="272"/>
    </row>
    <row r="69" spans="1:127" s="303" customFormat="1" ht="13.5" customHeight="1">
      <c r="A69" s="569"/>
      <c r="B69" s="573"/>
      <c r="C69" s="574"/>
      <c r="D69" s="575"/>
      <c r="E69" s="576"/>
      <c r="F69" s="577"/>
      <c r="G69" s="578"/>
      <c r="H69" s="579"/>
      <c r="I69" s="580"/>
      <c r="J69" s="581"/>
      <c r="K69" s="582"/>
      <c r="L69" s="583"/>
      <c r="M69" s="583"/>
      <c r="N69" s="584"/>
      <c r="O69" s="585"/>
      <c r="P69" s="586"/>
      <c r="Q69" s="585"/>
      <c r="R69" s="585"/>
      <c r="S69" s="585"/>
      <c r="T69" s="503"/>
      <c r="U69" s="504"/>
      <c r="V69" s="504"/>
      <c r="W69" s="504"/>
      <c r="X69" s="504"/>
      <c r="Y69" s="504"/>
      <c r="Z69" s="504"/>
      <c r="AA69" s="504"/>
      <c r="AB69" s="504"/>
      <c r="AC69" s="505"/>
      <c r="AD69" s="503"/>
      <c r="AE69" s="504"/>
      <c r="AF69" s="504"/>
      <c r="AG69" s="504"/>
      <c r="AH69" s="504"/>
      <c r="AI69" s="504"/>
      <c r="AJ69" s="504"/>
      <c r="AK69" s="505"/>
      <c r="AL69" s="503"/>
      <c r="AM69" s="504"/>
      <c r="AN69" s="504"/>
      <c r="AO69" s="504"/>
      <c r="AP69" s="504"/>
      <c r="AQ69" s="504"/>
      <c r="AR69" s="504"/>
      <c r="AS69" s="505"/>
      <c r="AT69" s="506"/>
      <c r="AU69" s="507"/>
      <c r="AV69" s="508"/>
      <c r="AW69" s="508"/>
      <c r="AX69" s="508"/>
      <c r="AY69" s="508"/>
      <c r="AZ69" s="508"/>
      <c r="BA69" s="508"/>
      <c r="BB69" s="508"/>
      <c r="BC69" s="508"/>
      <c r="BD69" s="509"/>
      <c r="BE69" s="507"/>
      <c r="BF69" s="508"/>
      <c r="BG69" s="508"/>
      <c r="BH69" s="508"/>
      <c r="BI69" s="508"/>
      <c r="BJ69" s="508"/>
      <c r="BK69" s="508"/>
      <c r="BL69" s="509"/>
      <c r="BM69" s="507"/>
      <c r="BN69" s="508"/>
      <c r="BO69" s="508"/>
      <c r="BP69" s="508"/>
      <c r="BQ69" s="508"/>
      <c r="BR69" s="508"/>
      <c r="BS69" s="508"/>
      <c r="BT69" s="509"/>
      <c r="BU69" s="506"/>
      <c r="BV69" s="510"/>
      <c r="BW69" s="511"/>
      <c r="BX69" s="511"/>
      <c r="BY69" s="511"/>
      <c r="BZ69" s="511"/>
      <c r="CA69" s="511"/>
      <c r="CB69" s="511"/>
      <c r="CC69" s="511"/>
      <c r="CD69" s="511"/>
      <c r="CE69" s="512"/>
      <c r="CF69" s="510"/>
      <c r="CG69" s="511"/>
      <c r="CH69" s="511"/>
      <c r="CI69" s="511"/>
      <c r="CJ69" s="511"/>
      <c r="CK69" s="511"/>
      <c r="CL69" s="511"/>
      <c r="CM69" s="512"/>
      <c r="CN69" s="510"/>
      <c r="CO69" s="511"/>
      <c r="CP69" s="511"/>
      <c r="CQ69" s="511"/>
      <c r="CR69" s="511"/>
      <c r="CS69" s="511"/>
      <c r="CT69" s="511"/>
      <c r="CU69" s="512"/>
      <c r="CV69" s="506"/>
      <c r="CW69" s="513"/>
      <c r="CX69" s="514"/>
      <c r="CY69" s="514"/>
      <c r="CZ69" s="514"/>
      <c r="DA69" s="514"/>
      <c r="DB69" s="514"/>
      <c r="DC69" s="514"/>
      <c r="DD69" s="514"/>
      <c r="DE69" s="514"/>
      <c r="DF69" s="515"/>
      <c r="DG69" s="513"/>
      <c r="DH69" s="514"/>
      <c r="DI69" s="514"/>
      <c r="DJ69" s="514"/>
      <c r="DK69" s="514"/>
      <c r="DL69" s="514"/>
      <c r="DM69" s="514"/>
      <c r="DN69" s="515"/>
      <c r="DO69" s="513"/>
      <c r="DP69" s="514"/>
      <c r="DQ69" s="514"/>
      <c r="DR69" s="514"/>
      <c r="DS69" s="514"/>
      <c r="DT69" s="514"/>
      <c r="DU69" s="514"/>
      <c r="DV69" s="515"/>
      <c r="DW69" s="516"/>
    </row>
    <row r="70" spans="1:127" s="303" customFormat="1" ht="40.5" customHeight="1">
      <c r="A70" s="569"/>
      <c r="B70" s="411">
        <f>LARGE(B$9:B69,1)+1</f>
        <v>58</v>
      </c>
      <c r="C70" s="412" t="s">
        <v>102</v>
      </c>
      <c r="D70" s="521" t="s">
        <v>1174</v>
      </c>
      <c r="E70" s="522" t="s">
        <v>1139</v>
      </c>
      <c r="F70" s="415">
        <v>5.7380000000000004</v>
      </c>
      <c r="G70" s="416" t="s">
        <v>841</v>
      </c>
      <c r="H70" s="417">
        <v>20805</v>
      </c>
      <c r="I70" s="418" t="s">
        <v>386</v>
      </c>
      <c r="J70" s="419" t="s">
        <v>1140</v>
      </c>
      <c r="K70" s="570" t="s">
        <v>1141</v>
      </c>
      <c r="L70" s="444" t="s">
        <v>1038</v>
      </c>
      <c r="M70" s="444" t="s">
        <v>1039</v>
      </c>
      <c r="N70" s="445" t="s">
        <v>1040</v>
      </c>
      <c r="O70" s="446" t="s">
        <v>1041</v>
      </c>
      <c r="P70" s="571"/>
      <c r="Q70" s="425">
        <f t="shared" si="5"/>
        <v>0</v>
      </c>
      <c r="R70" s="426"/>
      <c r="S70" s="448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1:127" s="303" customFormat="1" ht="39.950000000000003" customHeight="1">
      <c r="A71" s="569"/>
      <c r="B71" s="411">
        <f>LARGE(B$9:B70,1)+1</f>
        <v>59</v>
      </c>
      <c r="C71" s="412" t="s">
        <v>103</v>
      </c>
      <c r="D71" s="521"/>
      <c r="E71" s="522" t="s">
        <v>104</v>
      </c>
      <c r="F71" s="415">
        <v>2.73</v>
      </c>
      <c r="G71" s="416" t="s">
        <v>841</v>
      </c>
      <c r="H71" s="417">
        <v>10487</v>
      </c>
      <c r="I71" s="418" t="s">
        <v>386</v>
      </c>
      <c r="J71" s="419" t="s">
        <v>1140</v>
      </c>
      <c r="K71" s="570" t="s">
        <v>1141</v>
      </c>
      <c r="L71" s="444" t="s">
        <v>1038</v>
      </c>
      <c r="M71" s="444" t="s">
        <v>1039</v>
      </c>
      <c r="N71" s="445" t="s">
        <v>1040</v>
      </c>
      <c r="O71" s="446" t="s">
        <v>1041</v>
      </c>
      <c r="P71" s="571"/>
      <c r="Q71" s="425">
        <f t="shared" si="5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465"/>
    </row>
    <row r="72" spans="1:127" s="303" customFormat="1" ht="13.5" customHeight="1">
      <c r="A72" s="569"/>
      <c r="B72" s="573"/>
      <c r="C72" s="574"/>
      <c r="D72" s="575"/>
      <c r="E72" s="576"/>
      <c r="F72" s="577"/>
      <c r="G72" s="578"/>
      <c r="H72" s="579"/>
      <c r="I72" s="580"/>
      <c r="J72" s="581"/>
      <c r="K72" s="582"/>
      <c r="L72" s="583"/>
      <c r="M72" s="583"/>
      <c r="N72" s="584"/>
      <c r="O72" s="585"/>
      <c r="P72" s="586"/>
      <c r="Q72" s="585"/>
      <c r="R72" s="585"/>
      <c r="S72" s="585"/>
      <c r="T72" s="503"/>
      <c r="U72" s="504"/>
      <c r="V72" s="504"/>
      <c r="W72" s="504"/>
      <c r="X72" s="504"/>
      <c r="Y72" s="504"/>
      <c r="Z72" s="504"/>
      <c r="AA72" s="504"/>
      <c r="AB72" s="504"/>
      <c r="AC72" s="505"/>
      <c r="AD72" s="503"/>
      <c r="AE72" s="504"/>
      <c r="AF72" s="504"/>
      <c r="AG72" s="504"/>
      <c r="AH72" s="504"/>
      <c r="AI72" s="504"/>
      <c r="AJ72" s="504"/>
      <c r="AK72" s="505"/>
      <c r="AL72" s="503"/>
      <c r="AM72" s="504"/>
      <c r="AN72" s="504"/>
      <c r="AO72" s="504"/>
      <c r="AP72" s="504"/>
      <c r="AQ72" s="504"/>
      <c r="AR72" s="504"/>
      <c r="AS72" s="505"/>
      <c r="AT72" s="506"/>
      <c r="AU72" s="507"/>
      <c r="AV72" s="508"/>
      <c r="AW72" s="508"/>
      <c r="AX72" s="508"/>
      <c r="AY72" s="508"/>
      <c r="AZ72" s="508"/>
      <c r="BA72" s="508"/>
      <c r="BB72" s="508"/>
      <c r="BC72" s="508"/>
      <c r="BD72" s="509"/>
      <c r="BE72" s="507"/>
      <c r="BF72" s="508"/>
      <c r="BG72" s="508"/>
      <c r="BH72" s="508"/>
      <c r="BI72" s="508"/>
      <c r="BJ72" s="508"/>
      <c r="BK72" s="508"/>
      <c r="BL72" s="509"/>
      <c r="BM72" s="507"/>
      <c r="BN72" s="508"/>
      <c r="BO72" s="508"/>
      <c r="BP72" s="508"/>
      <c r="BQ72" s="508"/>
      <c r="BR72" s="508"/>
      <c r="BS72" s="508"/>
      <c r="BT72" s="509"/>
      <c r="BU72" s="506"/>
      <c r="BV72" s="510"/>
      <c r="BW72" s="511"/>
      <c r="BX72" s="511"/>
      <c r="BY72" s="511"/>
      <c r="BZ72" s="511"/>
      <c r="CA72" s="511"/>
      <c r="CB72" s="511"/>
      <c r="CC72" s="511"/>
      <c r="CD72" s="511"/>
      <c r="CE72" s="512"/>
      <c r="CF72" s="510"/>
      <c r="CG72" s="511"/>
      <c r="CH72" s="511"/>
      <c r="CI72" s="511"/>
      <c r="CJ72" s="511"/>
      <c r="CK72" s="511"/>
      <c r="CL72" s="511"/>
      <c r="CM72" s="512"/>
      <c r="CN72" s="510"/>
      <c r="CO72" s="511"/>
      <c r="CP72" s="511"/>
      <c r="CQ72" s="511"/>
      <c r="CR72" s="511"/>
      <c r="CS72" s="511"/>
      <c r="CT72" s="511"/>
      <c r="CU72" s="512"/>
      <c r="CV72" s="506"/>
      <c r="CW72" s="513"/>
      <c r="CX72" s="514"/>
      <c r="CY72" s="514"/>
      <c r="CZ72" s="514"/>
      <c r="DA72" s="514"/>
      <c r="DB72" s="514"/>
      <c r="DC72" s="514"/>
      <c r="DD72" s="514"/>
      <c r="DE72" s="514"/>
      <c r="DF72" s="515"/>
      <c r="DG72" s="513"/>
      <c r="DH72" s="514"/>
      <c r="DI72" s="514"/>
      <c r="DJ72" s="514"/>
      <c r="DK72" s="514"/>
      <c r="DL72" s="514"/>
      <c r="DM72" s="514"/>
      <c r="DN72" s="515"/>
      <c r="DO72" s="513"/>
      <c r="DP72" s="514"/>
      <c r="DQ72" s="514"/>
      <c r="DR72" s="514"/>
      <c r="DS72" s="514"/>
      <c r="DT72" s="514"/>
      <c r="DU72" s="514"/>
      <c r="DV72" s="515"/>
      <c r="DW72" s="516"/>
    </row>
    <row r="73" spans="1:127" ht="40.5" customHeight="1">
      <c r="A73" s="569"/>
      <c r="B73" s="411">
        <f>LARGE(B$9:B72,1)+1</f>
        <v>60</v>
      </c>
      <c r="C73" s="412" t="s">
        <v>1156</v>
      </c>
      <c r="D73" s="521"/>
      <c r="E73" s="522" t="s">
        <v>1130</v>
      </c>
      <c r="F73" s="415">
        <v>0.53300000000000003</v>
      </c>
      <c r="G73" s="416" t="s">
        <v>841</v>
      </c>
      <c r="H73" s="417">
        <v>23965</v>
      </c>
      <c r="I73" s="418" t="s">
        <v>386</v>
      </c>
      <c r="J73" s="419" t="s">
        <v>1131</v>
      </c>
      <c r="K73" s="420" t="s">
        <v>1055</v>
      </c>
      <c r="L73" s="444"/>
      <c r="M73" s="444"/>
      <c r="N73" s="445"/>
      <c r="O73" s="446" t="s">
        <v>1041</v>
      </c>
      <c r="P73" s="571" t="s">
        <v>1042</v>
      </c>
      <c r="Q73" s="425">
        <f t="shared" si="5"/>
        <v>0</v>
      </c>
      <c r="R73" s="426"/>
      <c r="S73" s="448"/>
      <c r="T73" s="428"/>
      <c r="U73" s="429"/>
      <c r="V73" s="430"/>
      <c r="W73" s="429"/>
      <c r="X73" s="430"/>
      <c r="Y73" s="429"/>
      <c r="Z73" s="430"/>
      <c r="AA73" s="429"/>
      <c r="AB73" s="430"/>
      <c r="AC73" s="431"/>
      <c r="AD73" s="428"/>
      <c r="AE73" s="429"/>
      <c r="AF73" s="430"/>
      <c r="AG73" s="429"/>
      <c r="AH73" s="430"/>
      <c r="AI73" s="429"/>
      <c r="AJ73" s="430"/>
      <c r="AK73" s="431"/>
      <c r="AL73" s="428"/>
      <c r="AM73" s="429"/>
      <c r="AN73" s="430"/>
      <c r="AO73" s="429"/>
      <c r="AP73" s="430"/>
      <c r="AQ73" s="429"/>
      <c r="AR73" s="430"/>
      <c r="AS73" s="431"/>
      <c r="AT73" s="272"/>
      <c r="AU73" s="432"/>
      <c r="AV73" s="433"/>
      <c r="AW73" s="434"/>
      <c r="AX73" s="433"/>
      <c r="AY73" s="434"/>
      <c r="AZ73" s="433"/>
      <c r="BA73" s="434"/>
      <c r="BB73" s="433"/>
      <c r="BC73" s="434"/>
      <c r="BD73" s="435"/>
      <c r="BE73" s="432"/>
      <c r="BF73" s="433"/>
      <c r="BG73" s="434"/>
      <c r="BH73" s="433"/>
      <c r="BI73" s="434"/>
      <c r="BJ73" s="433"/>
      <c r="BK73" s="434"/>
      <c r="BL73" s="435"/>
      <c r="BM73" s="432"/>
      <c r="BN73" s="433"/>
      <c r="BO73" s="434"/>
      <c r="BP73" s="433"/>
      <c r="BQ73" s="434"/>
      <c r="BR73" s="433"/>
      <c r="BS73" s="434"/>
      <c r="BT73" s="435"/>
      <c r="BU73" s="272"/>
      <c r="BV73" s="436"/>
      <c r="BW73" s="437"/>
      <c r="BX73" s="438"/>
      <c r="BY73" s="437"/>
      <c r="BZ73" s="438"/>
      <c r="CA73" s="437"/>
      <c r="CB73" s="438"/>
      <c r="CC73" s="437"/>
      <c r="CD73" s="438"/>
      <c r="CE73" s="439"/>
      <c r="CF73" s="436"/>
      <c r="CG73" s="437"/>
      <c r="CH73" s="438"/>
      <c r="CI73" s="437"/>
      <c r="CJ73" s="438"/>
      <c r="CK73" s="437"/>
      <c r="CL73" s="438"/>
      <c r="CM73" s="439"/>
      <c r="CN73" s="436"/>
      <c r="CO73" s="437"/>
      <c r="CP73" s="438"/>
      <c r="CQ73" s="437"/>
      <c r="CR73" s="438"/>
      <c r="CS73" s="437"/>
      <c r="CT73" s="438"/>
      <c r="CU73" s="439"/>
      <c r="CV73" s="272"/>
      <c r="CW73" s="440"/>
      <c r="CX73" s="441"/>
      <c r="CY73" s="442"/>
      <c r="CZ73" s="441"/>
      <c r="DA73" s="442"/>
      <c r="DB73" s="441"/>
      <c r="DC73" s="442"/>
      <c r="DD73" s="441"/>
      <c r="DE73" s="442"/>
      <c r="DF73" s="443"/>
      <c r="DG73" s="440"/>
      <c r="DH73" s="441"/>
      <c r="DI73" s="442"/>
      <c r="DJ73" s="441"/>
      <c r="DK73" s="442"/>
      <c r="DL73" s="441"/>
      <c r="DM73" s="442"/>
      <c r="DN73" s="443"/>
      <c r="DO73" s="440"/>
      <c r="DP73" s="441"/>
      <c r="DQ73" s="442"/>
      <c r="DR73" s="441"/>
      <c r="DS73" s="442"/>
      <c r="DT73" s="441"/>
      <c r="DU73" s="442"/>
      <c r="DV73" s="443"/>
      <c r="DW73" s="516"/>
    </row>
    <row r="74" spans="1:127" s="303" customFormat="1" ht="51" customHeight="1">
      <c r="A74" s="569"/>
      <c r="B74" s="411">
        <f>LARGE(B$9:B73,1)+1</f>
        <v>61</v>
      </c>
      <c r="C74" s="412" t="s">
        <v>1158</v>
      </c>
      <c r="D74" s="521"/>
      <c r="E74" s="522" t="s">
        <v>1159</v>
      </c>
      <c r="F74" s="415">
        <v>3.2130000000000001</v>
      </c>
      <c r="G74" s="416" t="s">
        <v>841</v>
      </c>
      <c r="H74" s="417">
        <v>210706</v>
      </c>
      <c r="I74" s="418" t="s">
        <v>386</v>
      </c>
      <c r="J74" s="419" t="s">
        <v>1140</v>
      </c>
      <c r="K74" s="420" t="s">
        <v>1055</v>
      </c>
      <c r="L74" s="444" t="s">
        <v>1038</v>
      </c>
      <c r="M74" s="444" t="s">
        <v>1039</v>
      </c>
      <c r="N74" s="445" t="s">
        <v>1040</v>
      </c>
      <c r="O74" s="446" t="s">
        <v>1041</v>
      </c>
      <c r="P74" s="571" t="s">
        <v>1042</v>
      </c>
      <c r="Q74" s="425">
        <f t="shared" si="5"/>
        <v>0</v>
      </c>
      <c r="R74" s="426"/>
      <c r="S74" s="448"/>
      <c r="T74" s="428"/>
      <c r="U74" s="429"/>
      <c r="V74" s="430"/>
      <c r="W74" s="429"/>
      <c r="X74" s="430"/>
      <c r="Y74" s="429"/>
      <c r="Z74" s="430"/>
      <c r="AA74" s="429"/>
      <c r="AB74" s="430"/>
      <c r="AC74" s="431"/>
      <c r="AD74" s="428"/>
      <c r="AE74" s="429"/>
      <c r="AF74" s="430"/>
      <c r="AG74" s="429"/>
      <c r="AH74" s="430"/>
      <c r="AI74" s="429"/>
      <c r="AJ74" s="430"/>
      <c r="AK74" s="431"/>
      <c r="AL74" s="428"/>
      <c r="AM74" s="429"/>
      <c r="AN74" s="430"/>
      <c r="AO74" s="429"/>
      <c r="AP74" s="430"/>
      <c r="AQ74" s="429"/>
      <c r="AR74" s="430"/>
      <c r="AS74" s="431"/>
      <c r="AT74" s="272"/>
      <c r="AU74" s="432"/>
      <c r="AV74" s="433"/>
      <c r="AW74" s="434"/>
      <c r="AX74" s="433"/>
      <c r="AY74" s="434"/>
      <c r="AZ74" s="433"/>
      <c r="BA74" s="434"/>
      <c r="BB74" s="433"/>
      <c r="BC74" s="434"/>
      <c r="BD74" s="435"/>
      <c r="BE74" s="432"/>
      <c r="BF74" s="433"/>
      <c r="BG74" s="434"/>
      <c r="BH74" s="433"/>
      <c r="BI74" s="434"/>
      <c r="BJ74" s="433"/>
      <c r="BK74" s="434"/>
      <c r="BL74" s="435"/>
      <c r="BM74" s="432"/>
      <c r="BN74" s="433"/>
      <c r="BO74" s="434"/>
      <c r="BP74" s="433"/>
      <c r="BQ74" s="434"/>
      <c r="BR74" s="433"/>
      <c r="BS74" s="434"/>
      <c r="BT74" s="435"/>
      <c r="BU74" s="272"/>
      <c r="BV74" s="436"/>
      <c r="BW74" s="437"/>
      <c r="BX74" s="438"/>
      <c r="BY74" s="437"/>
      <c r="BZ74" s="438"/>
      <c r="CA74" s="437"/>
      <c r="CB74" s="438"/>
      <c r="CC74" s="437"/>
      <c r="CD74" s="438"/>
      <c r="CE74" s="439"/>
      <c r="CF74" s="436"/>
      <c r="CG74" s="437"/>
      <c r="CH74" s="438"/>
      <c r="CI74" s="437"/>
      <c r="CJ74" s="438"/>
      <c r="CK74" s="437"/>
      <c r="CL74" s="438"/>
      <c r="CM74" s="439"/>
      <c r="CN74" s="436"/>
      <c r="CO74" s="437"/>
      <c r="CP74" s="438"/>
      <c r="CQ74" s="437"/>
      <c r="CR74" s="438"/>
      <c r="CS74" s="437"/>
      <c r="CT74" s="438"/>
      <c r="CU74" s="439"/>
      <c r="CV74" s="272"/>
      <c r="CW74" s="440"/>
      <c r="CX74" s="441"/>
      <c r="CY74" s="442"/>
      <c r="CZ74" s="441"/>
      <c r="DA74" s="442"/>
      <c r="DB74" s="441"/>
      <c r="DC74" s="442"/>
      <c r="DD74" s="441"/>
      <c r="DE74" s="442"/>
      <c r="DF74" s="443"/>
      <c r="DG74" s="440"/>
      <c r="DH74" s="441"/>
      <c r="DI74" s="442"/>
      <c r="DJ74" s="441"/>
      <c r="DK74" s="442"/>
      <c r="DL74" s="441"/>
      <c r="DM74" s="442"/>
      <c r="DN74" s="443"/>
      <c r="DO74" s="440"/>
      <c r="DP74" s="441"/>
      <c r="DQ74" s="442"/>
      <c r="DR74" s="441"/>
      <c r="DS74" s="442"/>
      <c r="DT74" s="441"/>
      <c r="DU74" s="442"/>
      <c r="DV74" s="443"/>
      <c r="DW74" s="272"/>
    </row>
    <row r="75" spans="1:127" s="303" customFormat="1" ht="13.5" customHeight="1">
      <c r="A75" s="569"/>
      <c r="B75" s="573"/>
      <c r="C75" s="574"/>
      <c r="D75" s="575"/>
      <c r="E75" s="576"/>
      <c r="F75" s="577"/>
      <c r="G75" s="578"/>
      <c r="H75" s="579"/>
      <c r="I75" s="580"/>
      <c r="J75" s="581"/>
      <c r="K75" s="582"/>
      <c r="L75" s="583"/>
      <c r="M75" s="583"/>
      <c r="N75" s="584"/>
      <c r="O75" s="585"/>
      <c r="P75" s="586"/>
      <c r="Q75" s="585"/>
      <c r="R75" s="585"/>
      <c r="S75" s="585"/>
      <c r="T75" s="503"/>
      <c r="U75" s="504"/>
      <c r="V75" s="504"/>
      <c r="W75" s="504"/>
      <c r="X75" s="504"/>
      <c r="Y75" s="504"/>
      <c r="Z75" s="504"/>
      <c r="AA75" s="504"/>
      <c r="AB75" s="504"/>
      <c r="AC75" s="505"/>
      <c r="AD75" s="503"/>
      <c r="AE75" s="504"/>
      <c r="AF75" s="504"/>
      <c r="AG75" s="504"/>
      <c r="AH75" s="504"/>
      <c r="AI75" s="504"/>
      <c r="AJ75" s="504"/>
      <c r="AK75" s="505"/>
      <c r="AL75" s="503"/>
      <c r="AM75" s="504"/>
      <c r="AN75" s="504"/>
      <c r="AO75" s="504"/>
      <c r="AP75" s="504"/>
      <c r="AQ75" s="504"/>
      <c r="AR75" s="504"/>
      <c r="AS75" s="505"/>
      <c r="AT75" s="506"/>
      <c r="AU75" s="507"/>
      <c r="AV75" s="508"/>
      <c r="AW75" s="508"/>
      <c r="AX75" s="508"/>
      <c r="AY75" s="508"/>
      <c r="AZ75" s="508"/>
      <c r="BA75" s="508"/>
      <c r="BB75" s="508"/>
      <c r="BC75" s="508"/>
      <c r="BD75" s="509"/>
      <c r="BE75" s="507"/>
      <c r="BF75" s="508"/>
      <c r="BG75" s="508"/>
      <c r="BH75" s="508"/>
      <c r="BI75" s="508"/>
      <c r="BJ75" s="508"/>
      <c r="BK75" s="508"/>
      <c r="BL75" s="509"/>
      <c r="BM75" s="507"/>
      <c r="BN75" s="508"/>
      <c r="BO75" s="508"/>
      <c r="BP75" s="508"/>
      <c r="BQ75" s="508"/>
      <c r="BR75" s="508"/>
      <c r="BS75" s="508"/>
      <c r="BT75" s="509"/>
      <c r="BU75" s="506"/>
      <c r="BV75" s="510"/>
      <c r="BW75" s="511"/>
      <c r="BX75" s="511"/>
      <c r="BY75" s="511"/>
      <c r="BZ75" s="511"/>
      <c r="CA75" s="511"/>
      <c r="CB75" s="511"/>
      <c r="CC75" s="511"/>
      <c r="CD75" s="511"/>
      <c r="CE75" s="512"/>
      <c r="CF75" s="510"/>
      <c r="CG75" s="511"/>
      <c r="CH75" s="511"/>
      <c r="CI75" s="511"/>
      <c r="CJ75" s="511"/>
      <c r="CK75" s="511"/>
      <c r="CL75" s="511"/>
      <c r="CM75" s="512"/>
      <c r="CN75" s="510"/>
      <c r="CO75" s="511"/>
      <c r="CP75" s="511"/>
      <c r="CQ75" s="511"/>
      <c r="CR75" s="511"/>
      <c r="CS75" s="511"/>
      <c r="CT75" s="511"/>
      <c r="CU75" s="512"/>
      <c r="CV75" s="506"/>
      <c r="CW75" s="513"/>
      <c r="CX75" s="514"/>
      <c r="CY75" s="514"/>
      <c r="CZ75" s="514"/>
      <c r="DA75" s="514"/>
      <c r="DB75" s="514"/>
      <c r="DC75" s="514"/>
      <c r="DD75" s="514"/>
      <c r="DE75" s="514"/>
      <c r="DF75" s="515"/>
      <c r="DG75" s="513"/>
      <c r="DH75" s="514"/>
      <c r="DI75" s="514"/>
      <c r="DJ75" s="514"/>
      <c r="DK75" s="514"/>
      <c r="DL75" s="514"/>
      <c r="DM75" s="514"/>
      <c r="DN75" s="515"/>
      <c r="DO75" s="513"/>
      <c r="DP75" s="514"/>
      <c r="DQ75" s="514"/>
      <c r="DR75" s="514"/>
      <c r="DS75" s="514"/>
      <c r="DT75" s="514"/>
      <c r="DU75" s="514"/>
      <c r="DV75" s="515"/>
      <c r="DW75" s="516"/>
    </row>
    <row r="76" spans="1:127" ht="40.5" customHeight="1">
      <c r="A76" s="569"/>
      <c r="B76" s="411">
        <f>LARGE(B$9:B75,1)+1</f>
        <v>62</v>
      </c>
      <c r="C76" s="412" t="s">
        <v>1161</v>
      </c>
      <c r="D76" s="521"/>
      <c r="E76" s="522" t="s">
        <v>1139</v>
      </c>
      <c r="F76" s="415">
        <v>2.2909999999999999</v>
      </c>
      <c r="G76" s="416" t="s">
        <v>841</v>
      </c>
      <c r="H76" s="417">
        <v>25096</v>
      </c>
      <c r="I76" s="418" t="s">
        <v>386</v>
      </c>
      <c r="J76" s="419" t="s">
        <v>1140</v>
      </c>
      <c r="K76" s="570" t="s">
        <v>1141</v>
      </c>
      <c r="L76" s="449" t="s">
        <v>1068</v>
      </c>
      <c r="M76" s="449"/>
      <c r="N76" s="450"/>
      <c r="O76" s="449"/>
      <c r="P76" s="572"/>
      <c r="Q76" s="425">
        <f t="shared" si="5"/>
        <v>0</v>
      </c>
      <c r="R76" s="426"/>
      <c r="S76" s="448"/>
      <c r="T76" s="428"/>
      <c r="U76" s="429"/>
      <c r="V76" s="430"/>
      <c r="W76" s="429"/>
      <c r="X76" s="430"/>
      <c r="Y76" s="429"/>
      <c r="Z76" s="430"/>
      <c r="AA76" s="429"/>
      <c r="AB76" s="430"/>
      <c r="AC76" s="431"/>
      <c r="AD76" s="428"/>
      <c r="AE76" s="429"/>
      <c r="AF76" s="430"/>
      <c r="AG76" s="429"/>
      <c r="AH76" s="430"/>
      <c r="AI76" s="429"/>
      <c r="AJ76" s="430"/>
      <c r="AK76" s="431"/>
      <c r="AL76" s="428"/>
      <c r="AM76" s="429"/>
      <c r="AN76" s="430"/>
      <c r="AO76" s="429"/>
      <c r="AP76" s="430"/>
      <c r="AQ76" s="429"/>
      <c r="AR76" s="430"/>
      <c r="AS76" s="431"/>
      <c r="AT76" s="272"/>
      <c r="AU76" s="432"/>
      <c r="AV76" s="433"/>
      <c r="AW76" s="434"/>
      <c r="AX76" s="433"/>
      <c r="AY76" s="434"/>
      <c r="AZ76" s="433"/>
      <c r="BA76" s="434"/>
      <c r="BB76" s="433"/>
      <c r="BC76" s="434"/>
      <c r="BD76" s="435"/>
      <c r="BE76" s="432"/>
      <c r="BF76" s="433"/>
      <c r="BG76" s="434"/>
      <c r="BH76" s="433"/>
      <c r="BI76" s="434"/>
      <c r="BJ76" s="433"/>
      <c r="BK76" s="434"/>
      <c r="BL76" s="435"/>
      <c r="BM76" s="432"/>
      <c r="BN76" s="433"/>
      <c r="BO76" s="434"/>
      <c r="BP76" s="433"/>
      <c r="BQ76" s="434"/>
      <c r="BR76" s="433"/>
      <c r="BS76" s="434"/>
      <c r="BT76" s="435"/>
      <c r="BU76" s="272"/>
      <c r="BV76" s="436"/>
      <c r="BW76" s="437"/>
      <c r="BX76" s="438"/>
      <c r="BY76" s="437"/>
      <c r="BZ76" s="438"/>
      <c r="CA76" s="437"/>
      <c r="CB76" s="438"/>
      <c r="CC76" s="437"/>
      <c r="CD76" s="438"/>
      <c r="CE76" s="439"/>
      <c r="CF76" s="436"/>
      <c r="CG76" s="437"/>
      <c r="CH76" s="438"/>
      <c r="CI76" s="437"/>
      <c r="CJ76" s="438"/>
      <c r="CK76" s="437"/>
      <c r="CL76" s="438"/>
      <c r="CM76" s="439"/>
      <c r="CN76" s="436"/>
      <c r="CO76" s="437"/>
      <c r="CP76" s="438"/>
      <c r="CQ76" s="437"/>
      <c r="CR76" s="438"/>
      <c r="CS76" s="437"/>
      <c r="CT76" s="438"/>
      <c r="CU76" s="439"/>
      <c r="CV76" s="272"/>
      <c r="CW76" s="440"/>
      <c r="CX76" s="441"/>
      <c r="CY76" s="442"/>
      <c r="CZ76" s="441"/>
      <c r="DA76" s="442"/>
      <c r="DB76" s="441"/>
      <c r="DC76" s="442"/>
      <c r="DD76" s="441"/>
      <c r="DE76" s="442"/>
      <c r="DF76" s="443"/>
      <c r="DG76" s="440"/>
      <c r="DH76" s="441"/>
      <c r="DI76" s="442"/>
      <c r="DJ76" s="441"/>
      <c r="DK76" s="442"/>
      <c r="DL76" s="441"/>
      <c r="DM76" s="442"/>
      <c r="DN76" s="443"/>
      <c r="DO76" s="440"/>
      <c r="DP76" s="441"/>
      <c r="DQ76" s="442"/>
      <c r="DR76" s="441"/>
      <c r="DS76" s="442"/>
      <c r="DT76" s="441"/>
      <c r="DU76" s="442"/>
      <c r="DV76" s="443"/>
      <c r="DW76" s="516"/>
    </row>
    <row r="77" spans="1:127" s="303" customFormat="1" ht="13.5" customHeight="1">
      <c r="A77" s="569"/>
      <c r="B77" s="573"/>
      <c r="C77" s="574"/>
      <c r="D77" s="575"/>
      <c r="E77" s="576"/>
      <c r="F77" s="577"/>
      <c r="G77" s="578"/>
      <c r="H77" s="579"/>
      <c r="I77" s="580"/>
      <c r="J77" s="581"/>
      <c r="K77" s="582"/>
      <c r="L77" s="583"/>
      <c r="M77" s="583"/>
      <c r="N77" s="584"/>
      <c r="O77" s="585"/>
      <c r="P77" s="586"/>
      <c r="Q77" s="585"/>
      <c r="R77" s="585"/>
      <c r="S77" s="585"/>
      <c r="T77" s="503"/>
      <c r="U77" s="504"/>
      <c r="V77" s="504"/>
      <c r="W77" s="504"/>
      <c r="X77" s="504"/>
      <c r="Y77" s="504"/>
      <c r="Z77" s="504"/>
      <c r="AA77" s="504"/>
      <c r="AB77" s="504"/>
      <c r="AC77" s="505"/>
      <c r="AD77" s="503"/>
      <c r="AE77" s="504"/>
      <c r="AF77" s="504"/>
      <c r="AG77" s="504"/>
      <c r="AH77" s="504"/>
      <c r="AI77" s="504"/>
      <c r="AJ77" s="504"/>
      <c r="AK77" s="505"/>
      <c r="AL77" s="503"/>
      <c r="AM77" s="504"/>
      <c r="AN77" s="504"/>
      <c r="AO77" s="504"/>
      <c r="AP77" s="504"/>
      <c r="AQ77" s="504"/>
      <c r="AR77" s="504"/>
      <c r="AS77" s="505"/>
      <c r="AT77" s="506"/>
      <c r="AU77" s="507"/>
      <c r="AV77" s="508"/>
      <c r="AW77" s="508"/>
      <c r="AX77" s="508"/>
      <c r="AY77" s="508"/>
      <c r="AZ77" s="508"/>
      <c r="BA77" s="508"/>
      <c r="BB77" s="508"/>
      <c r="BC77" s="508"/>
      <c r="BD77" s="509"/>
      <c r="BE77" s="507"/>
      <c r="BF77" s="508"/>
      <c r="BG77" s="508"/>
      <c r="BH77" s="508"/>
      <c r="BI77" s="508"/>
      <c r="BJ77" s="508"/>
      <c r="BK77" s="508"/>
      <c r="BL77" s="509"/>
      <c r="BM77" s="507"/>
      <c r="BN77" s="508"/>
      <c r="BO77" s="508"/>
      <c r="BP77" s="508"/>
      <c r="BQ77" s="508"/>
      <c r="BR77" s="508"/>
      <c r="BS77" s="508"/>
      <c r="BT77" s="509"/>
      <c r="BU77" s="506"/>
      <c r="BV77" s="510"/>
      <c r="BW77" s="511"/>
      <c r="BX77" s="511"/>
      <c r="BY77" s="511"/>
      <c r="BZ77" s="511"/>
      <c r="CA77" s="511"/>
      <c r="CB77" s="511"/>
      <c r="CC77" s="511"/>
      <c r="CD77" s="511"/>
      <c r="CE77" s="512"/>
      <c r="CF77" s="510"/>
      <c r="CG77" s="511"/>
      <c r="CH77" s="511"/>
      <c r="CI77" s="511"/>
      <c r="CJ77" s="511"/>
      <c r="CK77" s="511"/>
      <c r="CL77" s="511"/>
      <c r="CM77" s="512"/>
      <c r="CN77" s="510"/>
      <c r="CO77" s="511"/>
      <c r="CP77" s="511"/>
      <c r="CQ77" s="511"/>
      <c r="CR77" s="511"/>
      <c r="CS77" s="511"/>
      <c r="CT77" s="511"/>
      <c r="CU77" s="512"/>
      <c r="CV77" s="506"/>
      <c r="CW77" s="513"/>
      <c r="CX77" s="514"/>
      <c r="CY77" s="514"/>
      <c r="CZ77" s="514"/>
      <c r="DA77" s="514"/>
      <c r="DB77" s="514"/>
      <c r="DC77" s="514"/>
      <c r="DD77" s="514"/>
      <c r="DE77" s="514"/>
      <c r="DF77" s="515"/>
      <c r="DG77" s="513"/>
      <c r="DH77" s="514"/>
      <c r="DI77" s="514"/>
      <c r="DJ77" s="514"/>
      <c r="DK77" s="514"/>
      <c r="DL77" s="514"/>
      <c r="DM77" s="514"/>
      <c r="DN77" s="515"/>
      <c r="DO77" s="513"/>
      <c r="DP77" s="514"/>
      <c r="DQ77" s="514"/>
      <c r="DR77" s="514"/>
      <c r="DS77" s="514"/>
      <c r="DT77" s="514"/>
      <c r="DU77" s="514"/>
      <c r="DV77" s="515"/>
      <c r="DW77" s="516"/>
    </row>
    <row r="78" spans="1:127" ht="40.5" customHeight="1">
      <c r="A78" s="569"/>
      <c r="B78" s="411">
        <f>LARGE(B$9:B77,1)+1</f>
        <v>63</v>
      </c>
      <c r="C78" s="412" t="s">
        <v>105</v>
      </c>
      <c r="D78" s="521" t="s">
        <v>1121</v>
      </c>
      <c r="E78" s="522" t="s">
        <v>106</v>
      </c>
      <c r="F78" s="415">
        <v>2.39</v>
      </c>
      <c r="G78" s="416" t="s">
        <v>841</v>
      </c>
      <c r="H78" s="417">
        <v>70008</v>
      </c>
      <c r="I78" s="418" t="s">
        <v>386</v>
      </c>
      <c r="J78" s="419" t="s">
        <v>1131</v>
      </c>
      <c r="K78" s="570" t="s">
        <v>1141</v>
      </c>
      <c r="L78" s="444"/>
      <c r="M78" s="444"/>
      <c r="N78" s="445"/>
      <c r="O78" s="446" t="s">
        <v>1041</v>
      </c>
      <c r="P78" s="571" t="s">
        <v>1042</v>
      </c>
      <c r="Q78" s="425">
        <f t="shared" si="5"/>
        <v>0</v>
      </c>
      <c r="R78" s="426"/>
      <c r="S78" s="448"/>
      <c r="T78" s="428"/>
      <c r="U78" s="429"/>
      <c r="V78" s="430"/>
      <c r="W78" s="429"/>
      <c r="X78" s="430"/>
      <c r="Y78" s="429"/>
      <c r="Z78" s="430"/>
      <c r="AA78" s="429"/>
      <c r="AB78" s="430"/>
      <c r="AC78" s="431"/>
      <c r="AD78" s="428"/>
      <c r="AE78" s="429"/>
      <c r="AF78" s="430"/>
      <c r="AG78" s="429"/>
      <c r="AH78" s="430"/>
      <c r="AI78" s="429"/>
      <c r="AJ78" s="430"/>
      <c r="AK78" s="431"/>
      <c r="AL78" s="428"/>
      <c r="AM78" s="429"/>
      <c r="AN78" s="430"/>
      <c r="AO78" s="429"/>
      <c r="AP78" s="430"/>
      <c r="AQ78" s="429"/>
      <c r="AR78" s="430"/>
      <c r="AS78" s="431"/>
      <c r="AT78" s="272"/>
      <c r="AU78" s="432"/>
      <c r="AV78" s="433"/>
      <c r="AW78" s="434"/>
      <c r="AX78" s="433"/>
      <c r="AY78" s="434"/>
      <c r="AZ78" s="433"/>
      <c r="BA78" s="434"/>
      <c r="BB78" s="433"/>
      <c r="BC78" s="434"/>
      <c r="BD78" s="435"/>
      <c r="BE78" s="432"/>
      <c r="BF78" s="433"/>
      <c r="BG78" s="434"/>
      <c r="BH78" s="433"/>
      <c r="BI78" s="434"/>
      <c r="BJ78" s="433"/>
      <c r="BK78" s="434"/>
      <c r="BL78" s="435"/>
      <c r="BM78" s="432"/>
      <c r="BN78" s="433"/>
      <c r="BO78" s="434"/>
      <c r="BP78" s="433"/>
      <c r="BQ78" s="434"/>
      <c r="BR78" s="433"/>
      <c r="BS78" s="434"/>
      <c r="BT78" s="435"/>
      <c r="BU78" s="272"/>
      <c r="BV78" s="436"/>
      <c r="BW78" s="437"/>
      <c r="BX78" s="438"/>
      <c r="BY78" s="437"/>
      <c r="BZ78" s="438"/>
      <c r="CA78" s="437"/>
      <c r="CB78" s="438"/>
      <c r="CC78" s="437"/>
      <c r="CD78" s="438"/>
      <c r="CE78" s="439"/>
      <c r="CF78" s="436"/>
      <c r="CG78" s="437"/>
      <c r="CH78" s="438"/>
      <c r="CI78" s="437"/>
      <c r="CJ78" s="438"/>
      <c r="CK78" s="437"/>
      <c r="CL78" s="438"/>
      <c r="CM78" s="439"/>
      <c r="CN78" s="436"/>
      <c r="CO78" s="437"/>
      <c r="CP78" s="438"/>
      <c r="CQ78" s="437"/>
      <c r="CR78" s="438"/>
      <c r="CS78" s="437"/>
      <c r="CT78" s="438"/>
      <c r="CU78" s="439"/>
      <c r="CV78" s="272"/>
      <c r="CW78" s="440"/>
      <c r="CX78" s="441"/>
      <c r="CY78" s="442"/>
      <c r="CZ78" s="441"/>
      <c r="DA78" s="442"/>
      <c r="DB78" s="441"/>
      <c r="DC78" s="442"/>
      <c r="DD78" s="441"/>
      <c r="DE78" s="442"/>
      <c r="DF78" s="443"/>
      <c r="DG78" s="440"/>
      <c r="DH78" s="441"/>
      <c r="DI78" s="442"/>
      <c r="DJ78" s="441"/>
      <c r="DK78" s="442"/>
      <c r="DL78" s="441"/>
      <c r="DM78" s="442"/>
      <c r="DN78" s="443"/>
      <c r="DO78" s="440"/>
      <c r="DP78" s="441"/>
      <c r="DQ78" s="442"/>
      <c r="DR78" s="441"/>
      <c r="DS78" s="442"/>
      <c r="DT78" s="441"/>
      <c r="DU78" s="442"/>
      <c r="DV78" s="443"/>
      <c r="DW78" s="272"/>
    </row>
    <row r="79" spans="1:127" s="303" customFormat="1" ht="13.5" customHeight="1">
      <c r="A79" s="569"/>
      <c r="B79" s="573"/>
      <c r="C79" s="574"/>
      <c r="D79" s="575"/>
      <c r="E79" s="576"/>
      <c r="F79" s="577"/>
      <c r="G79" s="578"/>
      <c r="H79" s="579"/>
      <c r="I79" s="580"/>
      <c r="J79" s="581"/>
      <c r="K79" s="582"/>
      <c r="L79" s="583"/>
      <c r="M79" s="583"/>
      <c r="N79" s="584"/>
      <c r="O79" s="585"/>
      <c r="P79" s="586"/>
      <c r="Q79" s="585"/>
      <c r="R79" s="585"/>
      <c r="S79" s="585"/>
      <c r="T79" s="503"/>
      <c r="U79" s="504"/>
      <c r="V79" s="504"/>
      <c r="W79" s="504"/>
      <c r="X79" s="504"/>
      <c r="Y79" s="504"/>
      <c r="Z79" s="504"/>
      <c r="AA79" s="504"/>
      <c r="AB79" s="504"/>
      <c r="AC79" s="505"/>
      <c r="AD79" s="503"/>
      <c r="AE79" s="504"/>
      <c r="AF79" s="504"/>
      <c r="AG79" s="504"/>
      <c r="AH79" s="504"/>
      <c r="AI79" s="504"/>
      <c r="AJ79" s="504"/>
      <c r="AK79" s="505"/>
      <c r="AL79" s="503"/>
      <c r="AM79" s="504"/>
      <c r="AN79" s="504"/>
      <c r="AO79" s="504"/>
      <c r="AP79" s="504"/>
      <c r="AQ79" s="504"/>
      <c r="AR79" s="504"/>
      <c r="AS79" s="505"/>
      <c r="AT79" s="506"/>
      <c r="AU79" s="507"/>
      <c r="AV79" s="508"/>
      <c r="AW79" s="508"/>
      <c r="AX79" s="508"/>
      <c r="AY79" s="508"/>
      <c r="AZ79" s="508"/>
      <c r="BA79" s="508"/>
      <c r="BB79" s="508"/>
      <c r="BC79" s="508"/>
      <c r="BD79" s="509"/>
      <c r="BE79" s="507"/>
      <c r="BF79" s="508"/>
      <c r="BG79" s="508"/>
      <c r="BH79" s="508"/>
      <c r="BI79" s="508"/>
      <c r="BJ79" s="508"/>
      <c r="BK79" s="508"/>
      <c r="BL79" s="509"/>
      <c r="BM79" s="507"/>
      <c r="BN79" s="508"/>
      <c r="BO79" s="508"/>
      <c r="BP79" s="508"/>
      <c r="BQ79" s="508"/>
      <c r="BR79" s="508"/>
      <c r="BS79" s="508"/>
      <c r="BT79" s="509"/>
      <c r="BU79" s="506"/>
      <c r="BV79" s="510"/>
      <c r="BW79" s="511"/>
      <c r="BX79" s="511"/>
      <c r="BY79" s="511"/>
      <c r="BZ79" s="511"/>
      <c r="CA79" s="511"/>
      <c r="CB79" s="511"/>
      <c r="CC79" s="511"/>
      <c r="CD79" s="511"/>
      <c r="CE79" s="512"/>
      <c r="CF79" s="510"/>
      <c r="CG79" s="511"/>
      <c r="CH79" s="511"/>
      <c r="CI79" s="511"/>
      <c r="CJ79" s="511"/>
      <c r="CK79" s="511"/>
      <c r="CL79" s="511"/>
      <c r="CM79" s="512"/>
      <c r="CN79" s="510"/>
      <c r="CO79" s="511"/>
      <c r="CP79" s="511"/>
      <c r="CQ79" s="511"/>
      <c r="CR79" s="511"/>
      <c r="CS79" s="511"/>
      <c r="CT79" s="511"/>
      <c r="CU79" s="512"/>
      <c r="CV79" s="506"/>
      <c r="CW79" s="513"/>
      <c r="CX79" s="514"/>
      <c r="CY79" s="514"/>
      <c r="CZ79" s="514"/>
      <c r="DA79" s="514"/>
      <c r="DB79" s="514"/>
      <c r="DC79" s="514"/>
      <c r="DD79" s="514"/>
      <c r="DE79" s="514"/>
      <c r="DF79" s="515"/>
      <c r="DG79" s="513"/>
      <c r="DH79" s="514"/>
      <c r="DI79" s="514"/>
      <c r="DJ79" s="514"/>
      <c r="DK79" s="514"/>
      <c r="DL79" s="514"/>
      <c r="DM79" s="514"/>
      <c r="DN79" s="515"/>
      <c r="DO79" s="513"/>
      <c r="DP79" s="514"/>
      <c r="DQ79" s="514"/>
      <c r="DR79" s="514"/>
      <c r="DS79" s="514"/>
      <c r="DT79" s="514"/>
      <c r="DU79" s="514"/>
      <c r="DV79" s="515"/>
      <c r="DW79" s="516"/>
    </row>
    <row r="80" spans="1:127" ht="40.5" customHeight="1">
      <c r="A80" s="569"/>
      <c r="B80" s="411">
        <f>LARGE(B$9:B79,1)+1</f>
        <v>64</v>
      </c>
      <c r="C80" s="412" t="s">
        <v>107</v>
      </c>
      <c r="D80" s="521"/>
      <c r="E80" s="522" t="s">
        <v>1151</v>
      </c>
      <c r="F80" s="415">
        <v>3.63</v>
      </c>
      <c r="G80" s="416" t="s">
        <v>841</v>
      </c>
      <c r="H80" s="417">
        <v>33340</v>
      </c>
      <c r="I80" s="418" t="s">
        <v>386</v>
      </c>
      <c r="J80" s="419" t="s">
        <v>1131</v>
      </c>
      <c r="K80" s="420" t="s">
        <v>1055</v>
      </c>
      <c r="L80" s="444" t="s">
        <v>1038</v>
      </c>
      <c r="M80" s="444" t="s">
        <v>1039</v>
      </c>
      <c r="N80" s="445" t="s">
        <v>1040</v>
      </c>
      <c r="O80" s="446" t="s">
        <v>1041</v>
      </c>
      <c r="P80" s="571" t="s">
        <v>1042</v>
      </c>
      <c r="Q80" s="425">
        <f t="shared" si="5"/>
        <v>0</v>
      </c>
      <c r="R80" s="426"/>
      <c r="S80" s="448"/>
      <c r="T80" s="428"/>
      <c r="U80" s="429"/>
      <c r="V80" s="430"/>
      <c r="W80" s="429"/>
      <c r="X80" s="430"/>
      <c r="Y80" s="429"/>
      <c r="Z80" s="430"/>
      <c r="AA80" s="429"/>
      <c r="AB80" s="430"/>
      <c r="AC80" s="431"/>
      <c r="AD80" s="428"/>
      <c r="AE80" s="429"/>
      <c r="AF80" s="430"/>
      <c r="AG80" s="429"/>
      <c r="AH80" s="430"/>
      <c r="AI80" s="429"/>
      <c r="AJ80" s="430"/>
      <c r="AK80" s="431"/>
      <c r="AL80" s="428"/>
      <c r="AM80" s="429"/>
      <c r="AN80" s="430"/>
      <c r="AO80" s="429"/>
      <c r="AP80" s="430"/>
      <c r="AQ80" s="429"/>
      <c r="AR80" s="430"/>
      <c r="AS80" s="431"/>
      <c r="AT80" s="272"/>
      <c r="AU80" s="432"/>
      <c r="AV80" s="433"/>
      <c r="AW80" s="434"/>
      <c r="AX80" s="433"/>
      <c r="AY80" s="434"/>
      <c r="AZ80" s="433"/>
      <c r="BA80" s="434"/>
      <c r="BB80" s="433"/>
      <c r="BC80" s="434"/>
      <c r="BD80" s="435"/>
      <c r="BE80" s="432"/>
      <c r="BF80" s="433"/>
      <c r="BG80" s="434"/>
      <c r="BH80" s="433"/>
      <c r="BI80" s="434"/>
      <c r="BJ80" s="433"/>
      <c r="BK80" s="434"/>
      <c r="BL80" s="435"/>
      <c r="BM80" s="432"/>
      <c r="BN80" s="433"/>
      <c r="BO80" s="434"/>
      <c r="BP80" s="433"/>
      <c r="BQ80" s="434"/>
      <c r="BR80" s="433"/>
      <c r="BS80" s="434"/>
      <c r="BT80" s="435"/>
      <c r="BU80" s="272"/>
      <c r="BV80" s="436"/>
      <c r="BW80" s="437"/>
      <c r="BX80" s="438"/>
      <c r="BY80" s="437"/>
      <c r="BZ80" s="438"/>
      <c r="CA80" s="437"/>
      <c r="CB80" s="438"/>
      <c r="CC80" s="437"/>
      <c r="CD80" s="438"/>
      <c r="CE80" s="439"/>
      <c r="CF80" s="436"/>
      <c r="CG80" s="437"/>
      <c r="CH80" s="438"/>
      <c r="CI80" s="437"/>
      <c r="CJ80" s="438"/>
      <c r="CK80" s="437"/>
      <c r="CL80" s="438"/>
      <c r="CM80" s="439"/>
      <c r="CN80" s="436"/>
      <c r="CO80" s="437"/>
      <c r="CP80" s="438"/>
      <c r="CQ80" s="437"/>
      <c r="CR80" s="438"/>
      <c r="CS80" s="437"/>
      <c r="CT80" s="438"/>
      <c r="CU80" s="439"/>
      <c r="CV80" s="272"/>
      <c r="CW80" s="440"/>
      <c r="CX80" s="441"/>
      <c r="CY80" s="442"/>
      <c r="CZ80" s="441"/>
      <c r="DA80" s="442"/>
      <c r="DB80" s="441"/>
      <c r="DC80" s="442"/>
      <c r="DD80" s="441"/>
      <c r="DE80" s="442"/>
      <c r="DF80" s="443"/>
      <c r="DG80" s="440"/>
      <c r="DH80" s="441"/>
      <c r="DI80" s="442"/>
      <c r="DJ80" s="441"/>
      <c r="DK80" s="442"/>
      <c r="DL80" s="441"/>
      <c r="DM80" s="442"/>
      <c r="DN80" s="443"/>
      <c r="DO80" s="440"/>
      <c r="DP80" s="441"/>
      <c r="DQ80" s="442"/>
      <c r="DR80" s="441"/>
      <c r="DS80" s="442"/>
      <c r="DT80" s="441"/>
      <c r="DU80" s="442"/>
      <c r="DV80" s="443"/>
      <c r="DW80" s="272"/>
    </row>
    <row r="81" spans="1:127" s="303" customFormat="1" ht="13.5" customHeight="1">
      <c r="A81" s="569"/>
      <c r="B81" s="573"/>
      <c r="C81" s="574"/>
      <c r="D81" s="575"/>
      <c r="E81" s="576"/>
      <c r="F81" s="577"/>
      <c r="G81" s="578"/>
      <c r="H81" s="579"/>
      <c r="I81" s="580"/>
      <c r="J81" s="581"/>
      <c r="K81" s="582"/>
      <c r="L81" s="583"/>
      <c r="M81" s="583"/>
      <c r="N81" s="584"/>
      <c r="O81" s="585"/>
      <c r="P81" s="586"/>
      <c r="Q81" s="585"/>
      <c r="R81" s="585"/>
      <c r="S81" s="585"/>
      <c r="T81" s="503"/>
      <c r="U81" s="504"/>
      <c r="V81" s="504"/>
      <c r="W81" s="504"/>
      <c r="X81" s="504"/>
      <c r="Y81" s="504"/>
      <c r="Z81" s="504"/>
      <c r="AA81" s="504"/>
      <c r="AB81" s="504"/>
      <c r="AC81" s="505"/>
      <c r="AD81" s="503"/>
      <c r="AE81" s="504"/>
      <c r="AF81" s="504"/>
      <c r="AG81" s="504"/>
      <c r="AH81" s="504"/>
      <c r="AI81" s="504"/>
      <c r="AJ81" s="504"/>
      <c r="AK81" s="505"/>
      <c r="AL81" s="503"/>
      <c r="AM81" s="504"/>
      <c r="AN81" s="504"/>
      <c r="AO81" s="504"/>
      <c r="AP81" s="504"/>
      <c r="AQ81" s="504"/>
      <c r="AR81" s="504"/>
      <c r="AS81" s="505"/>
      <c r="AT81" s="506"/>
      <c r="AU81" s="507"/>
      <c r="AV81" s="508"/>
      <c r="AW81" s="508"/>
      <c r="AX81" s="508"/>
      <c r="AY81" s="508"/>
      <c r="AZ81" s="508"/>
      <c r="BA81" s="508"/>
      <c r="BB81" s="508"/>
      <c r="BC81" s="508"/>
      <c r="BD81" s="509"/>
      <c r="BE81" s="507"/>
      <c r="BF81" s="508"/>
      <c r="BG81" s="508"/>
      <c r="BH81" s="508"/>
      <c r="BI81" s="508"/>
      <c r="BJ81" s="508"/>
      <c r="BK81" s="508"/>
      <c r="BL81" s="509"/>
      <c r="BM81" s="507"/>
      <c r="BN81" s="508"/>
      <c r="BO81" s="508"/>
      <c r="BP81" s="508"/>
      <c r="BQ81" s="508"/>
      <c r="BR81" s="508"/>
      <c r="BS81" s="508"/>
      <c r="BT81" s="509"/>
      <c r="BU81" s="506"/>
      <c r="BV81" s="510"/>
      <c r="BW81" s="511"/>
      <c r="BX81" s="511"/>
      <c r="BY81" s="511"/>
      <c r="BZ81" s="511"/>
      <c r="CA81" s="511"/>
      <c r="CB81" s="511"/>
      <c r="CC81" s="511"/>
      <c r="CD81" s="511"/>
      <c r="CE81" s="512"/>
      <c r="CF81" s="510"/>
      <c r="CG81" s="511"/>
      <c r="CH81" s="511"/>
      <c r="CI81" s="511"/>
      <c r="CJ81" s="511"/>
      <c r="CK81" s="511"/>
      <c r="CL81" s="511"/>
      <c r="CM81" s="512"/>
      <c r="CN81" s="510"/>
      <c r="CO81" s="511"/>
      <c r="CP81" s="511"/>
      <c r="CQ81" s="511"/>
      <c r="CR81" s="511"/>
      <c r="CS81" s="511"/>
      <c r="CT81" s="511"/>
      <c r="CU81" s="512"/>
      <c r="CV81" s="506"/>
      <c r="CW81" s="513"/>
      <c r="CX81" s="514"/>
      <c r="CY81" s="514"/>
      <c r="CZ81" s="514"/>
      <c r="DA81" s="514"/>
      <c r="DB81" s="514"/>
      <c r="DC81" s="514"/>
      <c r="DD81" s="514"/>
      <c r="DE81" s="514"/>
      <c r="DF81" s="515"/>
      <c r="DG81" s="513"/>
      <c r="DH81" s="514"/>
      <c r="DI81" s="514"/>
      <c r="DJ81" s="514"/>
      <c r="DK81" s="514"/>
      <c r="DL81" s="514"/>
      <c r="DM81" s="514"/>
      <c r="DN81" s="515"/>
      <c r="DO81" s="513"/>
      <c r="DP81" s="514"/>
      <c r="DQ81" s="514"/>
      <c r="DR81" s="514"/>
      <c r="DS81" s="514"/>
      <c r="DT81" s="514"/>
      <c r="DU81" s="514"/>
      <c r="DV81" s="515"/>
      <c r="DW81" s="516"/>
    </row>
    <row r="82" spans="1:127" s="303" customFormat="1" ht="39.950000000000003" customHeight="1">
      <c r="A82" s="569"/>
      <c r="B82" s="411">
        <f>LARGE(B$9:B81,1)+1</f>
        <v>65</v>
      </c>
      <c r="C82" s="412" t="s">
        <v>108</v>
      </c>
      <c r="D82" s="521">
        <v>1</v>
      </c>
      <c r="E82" s="522" t="s">
        <v>1052</v>
      </c>
      <c r="F82" s="415">
        <v>1.71</v>
      </c>
      <c r="G82" s="416" t="s">
        <v>841</v>
      </c>
      <c r="H82" s="417" t="s">
        <v>109</v>
      </c>
      <c r="I82" s="418" t="s">
        <v>386</v>
      </c>
      <c r="J82" s="419" t="s">
        <v>1054</v>
      </c>
      <c r="K82" s="420" t="s">
        <v>1055</v>
      </c>
      <c r="L82" s="449" t="s">
        <v>1068</v>
      </c>
      <c r="M82" s="449"/>
      <c r="N82" s="450"/>
      <c r="O82" s="449"/>
      <c r="P82" s="572"/>
      <c r="Q82" s="425">
        <f t="shared" si="5"/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465"/>
    </row>
    <row r="83" spans="1:127" s="303" customFormat="1" ht="39.950000000000003" customHeight="1">
      <c r="A83" s="569"/>
      <c r="B83" s="411">
        <f>LARGE(B$9:B82,1)+1</f>
        <v>66</v>
      </c>
      <c r="C83" s="412" t="s">
        <v>110</v>
      </c>
      <c r="D83" s="521">
        <v>1</v>
      </c>
      <c r="E83" s="522" t="s">
        <v>1052</v>
      </c>
      <c r="F83" s="415">
        <v>2.88</v>
      </c>
      <c r="G83" s="416" t="s">
        <v>841</v>
      </c>
      <c r="H83" s="417" t="s">
        <v>1127</v>
      </c>
      <c r="I83" s="418" t="s">
        <v>386</v>
      </c>
      <c r="J83" s="419" t="s">
        <v>1054</v>
      </c>
      <c r="K83" s="420" t="s">
        <v>1055</v>
      </c>
      <c r="L83" s="449" t="s">
        <v>1068</v>
      </c>
      <c r="M83" s="449"/>
      <c r="N83" s="450"/>
      <c r="O83" s="449"/>
      <c r="P83" s="572"/>
      <c r="Q83" s="425">
        <f t="shared" si="5"/>
        <v>0</v>
      </c>
      <c r="R83" s="426"/>
      <c r="S83" s="448"/>
      <c r="T83" s="428"/>
      <c r="U83" s="429"/>
      <c r="V83" s="430"/>
      <c r="W83" s="429"/>
      <c r="X83" s="430"/>
      <c r="Y83" s="429"/>
      <c r="Z83" s="430"/>
      <c r="AA83" s="429"/>
      <c r="AB83" s="430"/>
      <c r="AC83" s="431"/>
      <c r="AD83" s="428"/>
      <c r="AE83" s="429"/>
      <c r="AF83" s="430"/>
      <c r="AG83" s="429"/>
      <c r="AH83" s="430"/>
      <c r="AI83" s="429"/>
      <c r="AJ83" s="430"/>
      <c r="AK83" s="431"/>
      <c r="AL83" s="428"/>
      <c r="AM83" s="429"/>
      <c r="AN83" s="430"/>
      <c r="AO83" s="429"/>
      <c r="AP83" s="430"/>
      <c r="AQ83" s="429"/>
      <c r="AR83" s="430"/>
      <c r="AS83" s="431"/>
      <c r="AT83" s="272"/>
      <c r="AU83" s="432"/>
      <c r="AV83" s="433"/>
      <c r="AW83" s="434"/>
      <c r="AX83" s="433"/>
      <c r="AY83" s="434"/>
      <c r="AZ83" s="433"/>
      <c r="BA83" s="434"/>
      <c r="BB83" s="433"/>
      <c r="BC83" s="434"/>
      <c r="BD83" s="435"/>
      <c r="BE83" s="432"/>
      <c r="BF83" s="433"/>
      <c r="BG83" s="434"/>
      <c r="BH83" s="433"/>
      <c r="BI83" s="434"/>
      <c r="BJ83" s="433"/>
      <c r="BK83" s="434"/>
      <c r="BL83" s="435"/>
      <c r="BM83" s="432"/>
      <c r="BN83" s="433"/>
      <c r="BO83" s="434"/>
      <c r="BP83" s="433"/>
      <c r="BQ83" s="434"/>
      <c r="BR83" s="433"/>
      <c r="BS83" s="434"/>
      <c r="BT83" s="435"/>
      <c r="BU83" s="272"/>
      <c r="BV83" s="436"/>
      <c r="BW83" s="437"/>
      <c r="BX83" s="438"/>
      <c r="BY83" s="437"/>
      <c r="BZ83" s="438"/>
      <c r="CA83" s="437"/>
      <c r="CB83" s="438"/>
      <c r="CC83" s="437"/>
      <c r="CD83" s="438"/>
      <c r="CE83" s="439"/>
      <c r="CF83" s="436"/>
      <c r="CG83" s="437"/>
      <c r="CH83" s="438"/>
      <c r="CI83" s="437"/>
      <c r="CJ83" s="438"/>
      <c r="CK83" s="437"/>
      <c r="CL83" s="438"/>
      <c r="CM83" s="439"/>
      <c r="CN83" s="436"/>
      <c r="CO83" s="437"/>
      <c r="CP83" s="438"/>
      <c r="CQ83" s="437"/>
      <c r="CR83" s="438"/>
      <c r="CS83" s="437"/>
      <c r="CT83" s="438"/>
      <c r="CU83" s="439"/>
      <c r="CV83" s="272"/>
      <c r="CW83" s="440"/>
      <c r="CX83" s="441"/>
      <c r="CY83" s="442"/>
      <c r="CZ83" s="441"/>
      <c r="DA83" s="442"/>
      <c r="DB83" s="441"/>
      <c r="DC83" s="442"/>
      <c r="DD83" s="441"/>
      <c r="DE83" s="442"/>
      <c r="DF83" s="443"/>
      <c r="DG83" s="440"/>
      <c r="DH83" s="441"/>
      <c r="DI83" s="442"/>
      <c r="DJ83" s="441"/>
      <c r="DK83" s="442"/>
      <c r="DL83" s="441"/>
      <c r="DM83" s="442"/>
      <c r="DN83" s="443"/>
      <c r="DO83" s="440"/>
      <c r="DP83" s="441"/>
      <c r="DQ83" s="442"/>
      <c r="DR83" s="441"/>
      <c r="DS83" s="442"/>
      <c r="DT83" s="441"/>
      <c r="DU83" s="442"/>
      <c r="DV83" s="443"/>
      <c r="DW83" s="479"/>
    </row>
    <row r="84" spans="1:127" s="303" customFormat="1" ht="13.5" customHeight="1">
      <c r="A84" s="569"/>
      <c r="B84" s="573"/>
      <c r="C84" s="574"/>
      <c r="D84" s="575"/>
      <c r="E84" s="576"/>
      <c r="F84" s="577"/>
      <c r="G84" s="578"/>
      <c r="H84" s="579"/>
      <c r="I84" s="580"/>
      <c r="J84" s="581"/>
      <c r="K84" s="582"/>
      <c r="L84" s="583"/>
      <c r="M84" s="583"/>
      <c r="N84" s="584"/>
      <c r="O84" s="585"/>
      <c r="P84" s="586"/>
      <c r="Q84" s="585"/>
      <c r="R84" s="585"/>
      <c r="S84" s="585"/>
      <c r="T84" s="503"/>
      <c r="U84" s="504"/>
      <c r="V84" s="504"/>
      <c r="W84" s="504"/>
      <c r="X84" s="504"/>
      <c r="Y84" s="504"/>
      <c r="Z84" s="504"/>
      <c r="AA84" s="504"/>
      <c r="AB84" s="504"/>
      <c r="AC84" s="505"/>
      <c r="AD84" s="503"/>
      <c r="AE84" s="504"/>
      <c r="AF84" s="504"/>
      <c r="AG84" s="504"/>
      <c r="AH84" s="504"/>
      <c r="AI84" s="504"/>
      <c r="AJ84" s="504"/>
      <c r="AK84" s="505"/>
      <c r="AL84" s="503"/>
      <c r="AM84" s="504"/>
      <c r="AN84" s="504"/>
      <c r="AO84" s="504"/>
      <c r="AP84" s="504"/>
      <c r="AQ84" s="504"/>
      <c r="AR84" s="504"/>
      <c r="AS84" s="505"/>
      <c r="AT84" s="506"/>
      <c r="AU84" s="507"/>
      <c r="AV84" s="508"/>
      <c r="AW84" s="508"/>
      <c r="AX84" s="508"/>
      <c r="AY84" s="508"/>
      <c r="AZ84" s="508"/>
      <c r="BA84" s="508"/>
      <c r="BB84" s="508"/>
      <c r="BC84" s="508"/>
      <c r="BD84" s="509"/>
      <c r="BE84" s="507"/>
      <c r="BF84" s="508"/>
      <c r="BG84" s="508"/>
      <c r="BH84" s="508"/>
      <c r="BI84" s="508"/>
      <c r="BJ84" s="508"/>
      <c r="BK84" s="508"/>
      <c r="BL84" s="509"/>
      <c r="BM84" s="507"/>
      <c r="BN84" s="508"/>
      <c r="BO84" s="508"/>
      <c r="BP84" s="508"/>
      <c r="BQ84" s="508"/>
      <c r="BR84" s="508"/>
      <c r="BS84" s="508"/>
      <c r="BT84" s="509"/>
      <c r="BU84" s="506"/>
      <c r="BV84" s="510"/>
      <c r="BW84" s="511"/>
      <c r="BX84" s="511"/>
      <c r="BY84" s="511"/>
      <c r="BZ84" s="511"/>
      <c r="CA84" s="511"/>
      <c r="CB84" s="511"/>
      <c r="CC84" s="511"/>
      <c r="CD84" s="511"/>
      <c r="CE84" s="512"/>
      <c r="CF84" s="510"/>
      <c r="CG84" s="511"/>
      <c r="CH84" s="511"/>
      <c r="CI84" s="511"/>
      <c r="CJ84" s="511"/>
      <c r="CK84" s="511"/>
      <c r="CL84" s="511"/>
      <c r="CM84" s="512"/>
      <c r="CN84" s="510"/>
      <c r="CO84" s="511"/>
      <c r="CP84" s="511"/>
      <c r="CQ84" s="511"/>
      <c r="CR84" s="511"/>
      <c r="CS84" s="511"/>
      <c r="CT84" s="511"/>
      <c r="CU84" s="512"/>
      <c r="CV84" s="506"/>
      <c r="CW84" s="513"/>
      <c r="CX84" s="514"/>
      <c r="CY84" s="514"/>
      <c r="CZ84" s="514"/>
      <c r="DA84" s="514"/>
      <c r="DB84" s="514"/>
      <c r="DC84" s="514"/>
      <c r="DD84" s="514"/>
      <c r="DE84" s="514"/>
      <c r="DF84" s="515"/>
      <c r="DG84" s="513"/>
      <c r="DH84" s="514"/>
      <c r="DI84" s="514"/>
      <c r="DJ84" s="514"/>
      <c r="DK84" s="514"/>
      <c r="DL84" s="514"/>
      <c r="DM84" s="514"/>
      <c r="DN84" s="515"/>
      <c r="DO84" s="513"/>
      <c r="DP84" s="514"/>
      <c r="DQ84" s="514"/>
      <c r="DR84" s="514"/>
      <c r="DS84" s="514"/>
      <c r="DT84" s="514"/>
      <c r="DU84" s="514"/>
      <c r="DV84" s="515"/>
      <c r="DW84" s="516"/>
    </row>
    <row r="85" spans="1:127" ht="57.75" customHeight="1">
      <c r="A85" s="569"/>
      <c r="B85" s="411">
        <f>LARGE(B$9:B84,1)+1</f>
        <v>67</v>
      </c>
      <c r="C85" s="412" t="s">
        <v>111</v>
      </c>
      <c r="D85" s="521" t="s">
        <v>1121</v>
      </c>
      <c r="E85" s="522" t="s">
        <v>1130</v>
      </c>
      <c r="F85" s="415">
        <v>0.52800000000000002</v>
      </c>
      <c r="G85" s="416" t="s">
        <v>841</v>
      </c>
      <c r="H85" s="417">
        <v>26211</v>
      </c>
      <c r="I85" s="418" t="s">
        <v>386</v>
      </c>
      <c r="J85" s="419" t="s">
        <v>1131</v>
      </c>
      <c r="K85" s="420" t="s">
        <v>1055</v>
      </c>
      <c r="L85" s="449" t="s">
        <v>1068</v>
      </c>
      <c r="M85" s="449"/>
      <c r="N85" s="450"/>
      <c r="O85" s="449"/>
      <c r="P85" s="572"/>
      <c r="Q85" s="425">
        <f t="shared" si="5"/>
        <v>0</v>
      </c>
      <c r="R85" s="426"/>
      <c r="S85" s="448"/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1:127" ht="40.5" customHeight="1">
      <c r="A86" s="569"/>
      <c r="B86" s="411">
        <f>LARGE(B$9:B85,1)+1</f>
        <v>68</v>
      </c>
      <c r="C86" s="412" t="s">
        <v>112</v>
      </c>
      <c r="D86" s="521">
        <v>1</v>
      </c>
      <c r="E86" s="522" t="s">
        <v>1052</v>
      </c>
      <c r="F86" s="415">
        <v>1.54</v>
      </c>
      <c r="G86" s="416" t="s">
        <v>841</v>
      </c>
      <c r="H86" s="417"/>
      <c r="I86" s="418" t="s">
        <v>386</v>
      </c>
      <c r="J86" s="419" t="s">
        <v>1054</v>
      </c>
      <c r="K86" s="420" t="s">
        <v>1055</v>
      </c>
      <c r="L86" s="449" t="s">
        <v>1068</v>
      </c>
      <c r="M86" s="449"/>
      <c r="N86" s="450"/>
      <c r="O86" s="449"/>
      <c r="P86" s="572"/>
      <c r="Q86" s="425">
        <f t="shared" si="5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ht="61.5" customHeight="1">
      <c r="A87" s="569"/>
      <c r="B87" s="411">
        <f>LARGE(B$9:B86,1)+1</f>
        <v>69</v>
      </c>
      <c r="C87" s="412" t="s">
        <v>113</v>
      </c>
      <c r="D87" s="521" t="s">
        <v>1121</v>
      </c>
      <c r="E87" s="522" t="s">
        <v>1154</v>
      </c>
      <c r="F87" s="415">
        <v>0.497</v>
      </c>
      <c r="G87" s="416" t="s">
        <v>841</v>
      </c>
      <c r="H87" s="417">
        <v>39604</v>
      </c>
      <c r="I87" s="418" t="s">
        <v>386</v>
      </c>
      <c r="J87" s="419" t="s">
        <v>1131</v>
      </c>
      <c r="K87" s="420" t="s">
        <v>1055</v>
      </c>
      <c r="L87" s="449" t="s">
        <v>1068</v>
      </c>
      <c r="M87" s="449"/>
      <c r="N87" s="450"/>
      <c r="O87" s="449"/>
      <c r="P87" s="572"/>
      <c r="Q87" s="425">
        <f t="shared" si="5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1:127" ht="40.5" customHeight="1">
      <c r="A88" s="569"/>
      <c r="B88" s="411">
        <f>LARGE(B$9:B87,1)+1</f>
        <v>70</v>
      </c>
      <c r="C88" s="412" t="s">
        <v>114</v>
      </c>
      <c r="D88" s="521">
        <v>1</v>
      </c>
      <c r="E88" s="522" t="s">
        <v>1052</v>
      </c>
      <c r="F88" s="415">
        <v>1.4</v>
      </c>
      <c r="G88" s="416" t="s">
        <v>841</v>
      </c>
      <c r="H88" s="417"/>
      <c r="I88" s="418" t="s">
        <v>386</v>
      </c>
      <c r="J88" s="419" t="s">
        <v>1054</v>
      </c>
      <c r="K88" s="420" t="s">
        <v>1055</v>
      </c>
      <c r="L88" s="449" t="s">
        <v>1068</v>
      </c>
      <c r="M88" s="449"/>
      <c r="N88" s="450"/>
      <c r="O88" s="449"/>
      <c r="P88" s="572"/>
      <c r="Q88" s="425">
        <f t="shared" si="5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ht="57" customHeight="1">
      <c r="A89" s="569"/>
      <c r="B89" s="411">
        <f>LARGE(B$9:B88,1)+1</f>
        <v>71</v>
      </c>
      <c r="C89" s="412" t="s">
        <v>115</v>
      </c>
      <c r="D89" s="521"/>
      <c r="E89" s="522" t="s">
        <v>1154</v>
      </c>
      <c r="F89" s="415">
        <v>0.54500000000000004</v>
      </c>
      <c r="G89" s="416" t="s">
        <v>841</v>
      </c>
      <c r="H89" s="417">
        <v>35547</v>
      </c>
      <c r="I89" s="418" t="s">
        <v>386</v>
      </c>
      <c r="J89" s="419" t="s">
        <v>1131</v>
      </c>
      <c r="K89" s="420" t="s">
        <v>1055</v>
      </c>
      <c r="L89" s="449" t="s">
        <v>1068</v>
      </c>
      <c r="M89" s="449"/>
      <c r="N89" s="450"/>
      <c r="O89" s="449"/>
      <c r="P89" s="572"/>
      <c r="Q89" s="425">
        <f t="shared" si="5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13.5" customHeight="1">
      <c r="A90" s="569"/>
      <c r="B90" s="573"/>
      <c r="C90" s="574"/>
      <c r="D90" s="575"/>
      <c r="E90" s="576"/>
      <c r="F90" s="577"/>
      <c r="G90" s="578"/>
      <c r="H90" s="579"/>
      <c r="I90" s="580"/>
      <c r="J90" s="581"/>
      <c r="K90" s="582"/>
      <c r="L90" s="583"/>
      <c r="M90" s="583"/>
      <c r="N90" s="584"/>
      <c r="O90" s="585"/>
      <c r="P90" s="586"/>
      <c r="Q90" s="585"/>
      <c r="R90" s="585"/>
      <c r="S90" s="585"/>
      <c r="T90" s="503"/>
      <c r="U90" s="504"/>
      <c r="V90" s="504"/>
      <c r="W90" s="504"/>
      <c r="X90" s="504"/>
      <c r="Y90" s="504"/>
      <c r="Z90" s="504"/>
      <c r="AA90" s="504"/>
      <c r="AB90" s="504"/>
      <c r="AC90" s="505"/>
      <c r="AD90" s="503"/>
      <c r="AE90" s="504"/>
      <c r="AF90" s="504"/>
      <c r="AG90" s="504"/>
      <c r="AH90" s="504"/>
      <c r="AI90" s="504"/>
      <c r="AJ90" s="504"/>
      <c r="AK90" s="505"/>
      <c r="AL90" s="503"/>
      <c r="AM90" s="504"/>
      <c r="AN90" s="504"/>
      <c r="AO90" s="504"/>
      <c r="AP90" s="504"/>
      <c r="AQ90" s="504"/>
      <c r="AR90" s="504"/>
      <c r="AS90" s="505"/>
      <c r="AT90" s="506"/>
      <c r="AU90" s="507"/>
      <c r="AV90" s="508"/>
      <c r="AW90" s="508"/>
      <c r="AX90" s="508"/>
      <c r="AY90" s="508"/>
      <c r="AZ90" s="508"/>
      <c r="BA90" s="508"/>
      <c r="BB90" s="508"/>
      <c r="BC90" s="508"/>
      <c r="BD90" s="509"/>
      <c r="BE90" s="507"/>
      <c r="BF90" s="508"/>
      <c r="BG90" s="508"/>
      <c r="BH90" s="508"/>
      <c r="BI90" s="508"/>
      <c r="BJ90" s="508"/>
      <c r="BK90" s="508"/>
      <c r="BL90" s="509"/>
      <c r="BM90" s="507"/>
      <c r="BN90" s="508"/>
      <c r="BO90" s="508"/>
      <c r="BP90" s="508"/>
      <c r="BQ90" s="508"/>
      <c r="BR90" s="508"/>
      <c r="BS90" s="508"/>
      <c r="BT90" s="509"/>
      <c r="BU90" s="506"/>
      <c r="BV90" s="510"/>
      <c r="BW90" s="511"/>
      <c r="BX90" s="511"/>
      <c r="BY90" s="511"/>
      <c r="BZ90" s="511"/>
      <c r="CA90" s="511"/>
      <c r="CB90" s="511"/>
      <c r="CC90" s="511"/>
      <c r="CD90" s="511"/>
      <c r="CE90" s="512"/>
      <c r="CF90" s="510"/>
      <c r="CG90" s="511"/>
      <c r="CH90" s="511"/>
      <c r="CI90" s="511"/>
      <c r="CJ90" s="511"/>
      <c r="CK90" s="511"/>
      <c r="CL90" s="511"/>
      <c r="CM90" s="512"/>
      <c r="CN90" s="510"/>
      <c r="CO90" s="511"/>
      <c r="CP90" s="511"/>
      <c r="CQ90" s="511"/>
      <c r="CR90" s="511"/>
      <c r="CS90" s="511"/>
      <c r="CT90" s="511"/>
      <c r="CU90" s="512"/>
      <c r="CV90" s="506"/>
      <c r="CW90" s="513"/>
      <c r="CX90" s="514"/>
      <c r="CY90" s="514"/>
      <c r="CZ90" s="514"/>
      <c r="DA90" s="514"/>
      <c r="DB90" s="514"/>
      <c r="DC90" s="514"/>
      <c r="DD90" s="514"/>
      <c r="DE90" s="514"/>
      <c r="DF90" s="515"/>
      <c r="DG90" s="513"/>
      <c r="DH90" s="514"/>
      <c r="DI90" s="514"/>
      <c r="DJ90" s="514"/>
      <c r="DK90" s="514"/>
      <c r="DL90" s="514"/>
      <c r="DM90" s="514"/>
      <c r="DN90" s="515"/>
      <c r="DO90" s="513"/>
      <c r="DP90" s="514"/>
      <c r="DQ90" s="514"/>
      <c r="DR90" s="514"/>
      <c r="DS90" s="514"/>
      <c r="DT90" s="514"/>
      <c r="DU90" s="514"/>
      <c r="DV90" s="515"/>
      <c r="DW90" s="516"/>
    </row>
    <row r="91" spans="1:127" ht="51" customHeight="1">
      <c r="A91" s="569"/>
      <c r="B91" s="411">
        <f>LARGE(B$9:B90,1)+1</f>
        <v>72</v>
      </c>
      <c r="C91" s="412" t="s">
        <v>1163</v>
      </c>
      <c r="D91" s="521"/>
      <c r="E91" s="522" t="s">
        <v>1139</v>
      </c>
      <c r="F91" s="415">
        <v>6.3</v>
      </c>
      <c r="G91" s="416" t="s">
        <v>841</v>
      </c>
      <c r="H91" s="417">
        <v>14455</v>
      </c>
      <c r="I91" s="418" t="s">
        <v>386</v>
      </c>
      <c r="J91" s="419" t="s">
        <v>1140</v>
      </c>
      <c r="K91" s="570" t="s">
        <v>1141</v>
      </c>
      <c r="L91" s="449" t="s">
        <v>1068</v>
      </c>
      <c r="M91" s="449"/>
      <c r="N91" s="450"/>
      <c r="O91" s="449"/>
      <c r="P91" s="572"/>
      <c r="Q91" s="425">
        <f t="shared" si="5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1:127" s="303" customFormat="1" ht="13.5" customHeight="1">
      <c r="A92" s="569"/>
      <c r="B92" s="573"/>
      <c r="C92" s="574"/>
      <c r="D92" s="575"/>
      <c r="E92" s="576"/>
      <c r="F92" s="577"/>
      <c r="G92" s="578"/>
      <c r="H92" s="579"/>
      <c r="I92" s="580"/>
      <c r="J92" s="581"/>
      <c r="K92" s="582"/>
      <c r="L92" s="583"/>
      <c r="M92" s="583"/>
      <c r="N92" s="584"/>
      <c r="O92" s="585"/>
      <c r="P92" s="586"/>
      <c r="Q92" s="585"/>
      <c r="R92" s="585"/>
      <c r="S92" s="585"/>
      <c r="T92" s="503"/>
      <c r="U92" s="504"/>
      <c r="V92" s="504"/>
      <c r="W92" s="504"/>
      <c r="X92" s="504"/>
      <c r="Y92" s="504"/>
      <c r="Z92" s="504"/>
      <c r="AA92" s="504"/>
      <c r="AB92" s="504"/>
      <c r="AC92" s="505"/>
      <c r="AD92" s="503"/>
      <c r="AE92" s="504"/>
      <c r="AF92" s="504"/>
      <c r="AG92" s="504"/>
      <c r="AH92" s="504"/>
      <c r="AI92" s="504"/>
      <c r="AJ92" s="504"/>
      <c r="AK92" s="505"/>
      <c r="AL92" s="503"/>
      <c r="AM92" s="504"/>
      <c r="AN92" s="504"/>
      <c r="AO92" s="504"/>
      <c r="AP92" s="504"/>
      <c r="AQ92" s="504"/>
      <c r="AR92" s="504"/>
      <c r="AS92" s="505"/>
      <c r="AT92" s="506"/>
      <c r="AU92" s="507"/>
      <c r="AV92" s="508"/>
      <c r="AW92" s="508"/>
      <c r="AX92" s="508"/>
      <c r="AY92" s="508"/>
      <c r="AZ92" s="508"/>
      <c r="BA92" s="508"/>
      <c r="BB92" s="508"/>
      <c r="BC92" s="508"/>
      <c r="BD92" s="509"/>
      <c r="BE92" s="507"/>
      <c r="BF92" s="508"/>
      <c r="BG92" s="508"/>
      <c r="BH92" s="508"/>
      <c r="BI92" s="508"/>
      <c r="BJ92" s="508"/>
      <c r="BK92" s="508"/>
      <c r="BL92" s="509"/>
      <c r="BM92" s="507"/>
      <c r="BN92" s="508"/>
      <c r="BO92" s="508"/>
      <c r="BP92" s="508"/>
      <c r="BQ92" s="508"/>
      <c r="BR92" s="508"/>
      <c r="BS92" s="508"/>
      <c r="BT92" s="509"/>
      <c r="BU92" s="506"/>
      <c r="BV92" s="510"/>
      <c r="BW92" s="511"/>
      <c r="BX92" s="511"/>
      <c r="BY92" s="511"/>
      <c r="BZ92" s="511"/>
      <c r="CA92" s="511"/>
      <c r="CB92" s="511"/>
      <c r="CC92" s="511"/>
      <c r="CD92" s="511"/>
      <c r="CE92" s="512"/>
      <c r="CF92" s="510"/>
      <c r="CG92" s="511"/>
      <c r="CH92" s="511"/>
      <c r="CI92" s="511"/>
      <c r="CJ92" s="511"/>
      <c r="CK92" s="511"/>
      <c r="CL92" s="511"/>
      <c r="CM92" s="512"/>
      <c r="CN92" s="510"/>
      <c r="CO92" s="511"/>
      <c r="CP92" s="511"/>
      <c r="CQ92" s="511"/>
      <c r="CR92" s="511"/>
      <c r="CS92" s="511"/>
      <c r="CT92" s="511"/>
      <c r="CU92" s="512"/>
      <c r="CV92" s="506"/>
      <c r="CW92" s="513"/>
      <c r="CX92" s="514"/>
      <c r="CY92" s="514"/>
      <c r="CZ92" s="514"/>
      <c r="DA92" s="514"/>
      <c r="DB92" s="514"/>
      <c r="DC92" s="514"/>
      <c r="DD92" s="514"/>
      <c r="DE92" s="514"/>
      <c r="DF92" s="515"/>
      <c r="DG92" s="513"/>
      <c r="DH92" s="514"/>
      <c r="DI92" s="514"/>
      <c r="DJ92" s="514"/>
      <c r="DK92" s="514"/>
      <c r="DL92" s="514"/>
      <c r="DM92" s="514"/>
      <c r="DN92" s="515"/>
      <c r="DO92" s="513"/>
      <c r="DP92" s="514"/>
      <c r="DQ92" s="514"/>
      <c r="DR92" s="514"/>
      <c r="DS92" s="514"/>
      <c r="DT92" s="514"/>
      <c r="DU92" s="514"/>
      <c r="DV92" s="515"/>
      <c r="DW92" s="516"/>
    </row>
    <row r="93" spans="1:127" ht="40.5" customHeight="1">
      <c r="A93" s="569"/>
      <c r="B93" s="411">
        <f>LARGE(B$9:B92,1)+1</f>
        <v>73</v>
      </c>
      <c r="C93" s="412" t="s">
        <v>117</v>
      </c>
      <c r="D93" s="521" t="s">
        <v>1121</v>
      </c>
      <c r="E93" s="522" t="s">
        <v>118</v>
      </c>
      <c r="F93" s="415">
        <v>1.3</v>
      </c>
      <c r="G93" s="416" t="s">
        <v>841</v>
      </c>
      <c r="H93" s="417">
        <v>33764</v>
      </c>
      <c r="I93" s="418" t="s">
        <v>386</v>
      </c>
      <c r="J93" s="419" t="s">
        <v>1131</v>
      </c>
      <c r="K93" s="570" t="s">
        <v>1141</v>
      </c>
      <c r="L93" s="444"/>
      <c r="M93" s="444"/>
      <c r="N93" s="445"/>
      <c r="O93" s="446" t="s">
        <v>1041</v>
      </c>
      <c r="P93" s="571" t="s">
        <v>1042</v>
      </c>
      <c r="Q93" s="425">
        <f t="shared" si="5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272"/>
    </row>
    <row r="94" spans="1:127" ht="40.5" customHeight="1">
      <c r="A94" s="569"/>
      <c r="B94" s="411">
        <f>LARGE(B$9:B93,1)+1</f>
        <v>74</v>
      </c>
      <c r="C94" s="412" t="s">
        <v>119</v>
      </c>
      <c r="D94" s="521"/>
      <c r="E94" s="522" t="s">
        <v>1151</v>
      </c>
      <c r="F94" s="415">
        <v>0.56100000000000005</v>
      </c>
      <c r="G94" s="416" t="s">
        <v>841</v>
      </c>
      <c r="H94" s="417">
        <v>33710</v>
      </c>
      <c r="I94" s="418" t="s">
        <v>386</v>
      </c>
      <c r="J94" s="419" t="s">
        <v>1131</v>
      </c>
      <c r="K94" s="420" t="s">
        <v>1055</v>
      </c>
      <c r="L94" s="444" t="s">
        <v>1038</v>
      </c>
      <c r="M94" s="444" t="s">
        <v>1039</v>
      </c>
      <c r="N94" s="445" t="s">
        <v>1040</v>
      </c>
      <c r="O94" s="446" t="s">
        <v>1041</v>
      </c>
      <c r="P94" s="571" t="s">
        <v>1042</v>
      </c>
      <c r="Q94" s="425">
        <f t="shared" si="5"/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1:127" ht="40.5" customHeight="1">
      <c r="A95" s="569"/>
      <c r="B95" s="411">
        <f>LARGE(B$9:B94,1)+1</f>
        <v>75</v>
      </c>
      <c r="C95" s="412" t="s">
        <v>120</v>
      </c>
      <c r="D95" s="521"/>
      <c r="E95" s="522" t="s">
        <v>1139</v>
      </c>
      <c r="F95" s="415">
        <v>3.214</v>
      </c>
      <c r="G95" s="416" t="s">
        <v>841</v>
      </c>
      <c r="H95" s="417">
        <v>25061</v>
      </c>
      <c r="I95" s="418" t="s">
        <v>386</v>
      </c>
      <c r="J95" s="419" t="s">
        <v>1140</v>
      </c>
      <c r="K95" s="570" t="s">
        <v>1141</v>
      </c>
      <c r="L95" s="444" t="s">
        <v>1038</v>
      </c>
      <c r="M95" s="444" t="s">
        <v>1039</v>
      </c>
      <c r="N95" s="445" t="s">
        <v>1040</v>
      </c>
      <c r="O95" s="446" t="s">
        <v>1041</v>
      </c>
      <c r="P95" s="571" t="s">
        <v>1042</v>
      </c>
      <c r="Q95" s="425">
        <f t="shared" si="5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1:127" s="303" customFormat="1" ht="13.5" customHeight="1">
      <c r="A96" s="569"/>
      <c r="B96" s="573"/>
      <c r="C96" s="574"/>
      <c r="D96" s="575"/>
      <c r="E96" s="576"/>
      <c r="F96" s="577"/>
      <c r="G96" s="578"/>
      <c r="H96" s="579"/>
      <c r="I96" s="580"/>
      <c r="J96" s="581"/>
      <c r="K96" s="582"/>
      <c r="L96" s="583"/>
      <c r="M96" s="583"/>
      <c r="N96" s="584"/>
      <c r="O96" s="585"/>
      <c r="P96" s="586"/>
      <c r="Q96" s="585"/>
      <c r="R96" s="585"/>
      <c r="S96" s="585"/>
      <c r="T96" s="503"/>
      <c r="U96" s="504"/>
      <c r="V96" s="504"/>
      <c r="W96" s="504"/>
      <c r="X96" s="504"/>
      <c r="Y96" s="504"/>
      <c r="Z96" s="504"/>
      <c r="AA96" s="504"/>
      <c r="AB96" s="504"/>
      <c r="AC96" s="505"/>
      <c r="AD96" s="503"/>
      <c r="AE96" s="504"/>
      <c r="AF96" s="504"/>
      <c r="AG96" s="504"/>
      <c r="AH96" s="504"/>
      <c r="AI96" s="504"/>
      <c r="AJ96" s="504"/>
      <c r="AK96" s="505"/>
      <c r="AL96" s="503"/>
      <c r="AM96" s="504"/>
      <c r="AN96" s="504"/>
      <c r="AO96" s="504"/>
      <c r="AP96" s="504"/>
      <c r="AQ96" s="504"/>
      <c r="AR96" s="504"/>
      <c r="AS96" s="505"/>
      <c r="AT96" s="506"/>
      <c r="AU96" s="507"/>
      <c r="AV96" s="508"/>
      <c r="AW96" s="508"/>
      <c r="AX96" s="508"/>
      <c r="AY96" s="508"/>
      <c r="AZ96" s="508"/>
      <c r="BA96" s="508"/>
      <c r="BB96" s="508"/>
      <c r="BC96" s="508"/>
      <c r="BD96" s="509"/>
      <c r="BE96" s="507"/>
      <c r="BF96" s="508"/>
      <c r="BG96" s="508"/>
      <c r="BH96" s="508"/>
      <c r="BI96" s="508"/>
      <c r="BJ96" s="508"/>
      <c r="BK96" s="508"/>
      <c r="BL96" s="509"/>
      <c r="BM96" s="507"/>
      <c r="BN96" s="508"/>
      <c r="BO96" s="508"/>
      <c r="BP96" s="508"/>
      <c r="BQ96" s="508"/>
      <c r="BR96" s="508"/>
      <c r="BS96" s="508"/>
      <c r="BT96" s="509"/>
      <c r="BU96" s="506"/>
      <c r="BV96" s="510"/>
      <c r="BW96" s="511"/>
      <c r="BX96" s="511"/>
      <c r="BY96" s="511"/>
      <c r="BZ96" s="511"/>
      <c r="CA96" s="511"/>
      <c r="CB96" s="511"/>
      <c r="CC96" s="511"/>
      <c r="CD96" s="511"/>
      <c r="CE96" s="512"/>
      <c r="CF96" s="510"/>
      <c r="CG96" s="511"/>
      <c r="CH96" s="511"/>
      <c r="CI96" s="511"/>
      <c r="CJ96" s="511"/>
      <c r="CK96" s="511"/>
      <c r="CL96" s="511"/>
      <c r="CM96" s="512"/>
      <c r="CN96" s="510"/>
      <c r="CO96" s="511"/>
      <c r="CP96" s="511"/>
      <c r="CQ96" s="511"/>
      <c r="CR96" s="511"/>
      <c r="CS96" s="511"/>
      <c r="CT96" s="511"/>
      <c r="CU96" s="512"/>
      <c r="CV96" s="506"/>
      <c r="CW96" s="513"/>
      <c r="CX96" s="514"/>
      <c r="CY96" s="514"/>
      <c r="CZ96" s="514"/>
      <c r="DA96" s="514"/>
      <c r="DB96" s="514"/>
      <c r="DC96" s="514"/>
      <c r="DD96" s="514"/>
      <c r="DE96" s="514"/>
      <c r="DF96" s="515"/>
      <c r="DG96" s="513"/>
      <c r="DH96" s="514"/>
      <c r="DI96" s="514"/>
      <c r="DJ96" s="514"/>
      <c r="DK96" s="514"/>
      <c r="DL96" s="514"/>
      <c r="DM96" s="514"/>
      <c r="DN96" s="515"/>
      <c r="DO96" s="513"/>
      <c r="DP96" s="514"/>
      <c r="DQ96" s="514"/>
      <c r="DR96" s="514"/>
      <c r="DS96" s="514"/>
      <c r="DT96" s="514"/>
      <c r="DU96" s="514"/>
      <c r="DV96" s="515"/>
      <c r="DW96" s="516"/>
    </row>
    <row r="97" spans="1:127" ht="40.5" customHeight="1">
      <c r="A97" s="569"/>
      <c r="B97" s="411">
        <f>LARGE(B$9:B96,1)+1</f>
        <v>76</v>
      </c>
      <c r="C97" s="412" t="s">
        <v>121</v>
      </c>
      <c r="D97" s="521" t="s">
        <v>1121</v>
      </c>
      <c r="E97" s="522" t="s">
        <v>1154</v>
      </c>
      <c r="F97" s="415">
        <v>1.62</v>
      </c>
      <c r="G97" s="416" t="s">
        <v>841</v>
      </c>
      <c r="H97" s="417">
        <v>31251</v>
      </c>
      <c r="I97" s="418" t="s">
        <v>386</v>
      </c>
      <c r="J97" s="419" t="s">
        <v>1131</v>
      </c>
      <c r="K97" s="420" t="s">
        <v>1055</v>
      </c>
      <c r="L97" s="449" t="s">
        <v>1068</v>
      </c>
      <c r="M97" s="449"/>
      <c r="N97" s="450"/>
      <c r="O97" s="449"/>
      <c r="P97" s="572"/>
      <c r="Q97" s="425">
        <f t="shared" si="5"/>
        <v>0</v>
      </c>
      <c r="R97" s="426"/>
      <c r="S97" s="448"/>
      <c r="T97" s="428"/>
      <c r="U97" s="429"/>
      <c r="V97" s="430"/>
      <c r="W97" s="429"/>
      <c r="X97" s="430"/>
      <c r="Y97" s="429"/>
      <c r="Z97" s="430"/>
      <c r="AA97" s="429"/>
      <c r="AB97" s="430"/>
      <c r="AC97" s="431"/>
      <c r="AD97" s="428"/>
      <c r="AE97" s="429"/>
      <c r="AF97" s="430"/>
      <c r="AG97" s="429"/>
      <c r="AH97" s="430"/>
      <c r="AI97" s="429"/>
      <c r="AJ97" s="430"/>
      <c r="AK97" s="431"/>
      <c r="AL97" s="428"/>
      <c r="AM97" s="429"/>
      <c r="AN97" s="430"/>
      <c r="AO97" s="429"/>
      <c r="AP97" s="430"/>
      <c r="AQ97" s="429"/>
      <c r="AR97" s="430"/>
      <c r="AS97" s="431"/>
      <c r="AT97" s="272"/>
      <c r="AU97" s="432"/>
      <c r="AV97" s="433"/>
      <c r="AW97" s="434"/>
      <c r="AX97" s="433"/>
      <c r="AY97" s="434"/>
      <c r="AZ97" s="433"/>
      <c r="BA97" s="434"/>
      <c r="BB97" s="433"/>
      <c r="BC97" s="434"/>
      <c r="BD97" s="435"/>
      <c r="BE97" s="432"/>
      <c r="BF97" s="433"/>
      <c r="BG97" s="434"/>
      <c r="BH97" s="433"/>
      <c r="BI97" s="434"/>
      <c r="BJ97" s="433"/>
      <c r="BK97" s="434"/>
      <c r="BL97" s="435"/>
      <c r="BM97" s="432"/>
      <c r="BN97" s="433"/>
      <c r="BO97" s="434"/>
      <c r="BP97" s="433"/>
      <c r="BQ97" s="434"/>
      <c r="BR97" s="433"/>
      <c r="BS97" s="434"/>
      <c r="BT97" s="435"/>
      <c r="BU97" s="272"/>
      <c r="BV97" s="436"/>
      <c r="BW97" s="437"/>
      <c r="BX97" s="438"/>
      <c r="BY97" s="437"/>
      <c r="BZ97" s="438"/>
      <c r="CA97" s="437"/>
      <c r="CB97" s="438"/>
      <c r="CC97" s="437"/>
      <c r="CD97" s="438"/>
      <c r="CE97" s="439"/>
      <c r="CF97" s="436"/>
      <c r="CG97" s="437"/>
      <c r="CH97" s="438"/>
      <c r="CI97" s="437"/>
      <c r="CJ97" s="438"/>
      <c r="CK97" s="437"/>
      <c r="CL97" s="438"/>
      <c r="CM97" s="439"/>
      <c r="CN97" s="436"/>
      <c r="CO97" s="437"/>
      <c r="CP97" s="438"/>
      <c r="CQ97" s="437"/>
      <c r="CR97" s="438"/>
      <c r="CS97" s="437"/>
      <c r="CT97" s="438"/>
      <c r="CU97" s="439"/>
      <c r="CV97" s="272"/>
      <c r="CW97" s="440"/>
      <c r="CX97" s="441"/>
      <c r="CY97" s="442"/>
      <c r="CZ97" s="441"/>
      <c r="DA97" s="442"/>
      <c r="DB97" s="441"/>
      <c r="DC97" s="442"/>
      <c r="DD97" s="441"/>
      <c r="DE97" s="442"/>
      <c r="DF97" s="443"/>
      <c r="DG97" s="440"/>
      <c r="DH97" s="441"/>
      <c r="DI97" s="442"/>
      <c r="DJ97" s="441"/>
      <c r="DK97" s="442"/>
      <c r="DL97" s="441"/>
      <c r="DM97" s="442"/>
      <c r="DN97" s="443"/>
      <c r="DO97" s="440"/>
      <c r="DP97" s="441"/>
      <c r="DQ97" s="442"/>
      <c r="DR97" s="441"/>
      <c r="DS97" s="442"/>
      <c r="DT97" s="441"/>
      <c r="DU97" s="442"/>
      <c r="DV97" s="443"/>
      <c r="DW97" s="272"/>
    </row>
    <row r="98" spans="1:127" s="303" customFormat="1" ht="13.5" customHeight="1">
      <c r="A98" s="569"/>
      <c r="B98" s="573"/>
      <c r="C98" s="574"/>
      <c r="D98" s="575"/>
      <c r="E98" s="576"/>
      <c r="F98" s="577"/>
      <c r="G98" s="578"/>
      <c r="H98" s="579"/>
      <c r="I98" s="580"/>
      <c r="J98" s="581"/>
      <c r="K98" s="582"/>
      <c r="L98" s="583"/>
      <c r="M98" s="583"/>
      <c r="N98" s="584"/>
      <c r="O98" s="585"/>
      <c r="P98" s="586"/>
      <c r="Q98" s="585"/>
      <c r="R98" s="585"/>
      <c r="S98" s="585"/>
      <c r="T98" s="503"/>
      <c r="U98" s="504"/>
      <c r="V98" s="504"/>
      <c r="W98" s="504"/>
      <c r="X98" s="504"/>
      <c r="Y98" s="504"/>
      <c r="Z98" s="504"/>
      <c r="AA98" s="504"/>
      <c r="AB98" s="504"/>
      <c r="AC98" s="505"/>
      <c r="AD98" s="503"/>
      <c r="AE98" s="504"/>
      <c r="AF98" s="504"/>
      <c r="AG98" s="504"/>
      <c r="AH98" s="504"/>
      <c r="AI98" s="504"/>
      <c r="AJ98" s="504"/>
      <c r="AK98" s="505"/>
      <c r="AL98" s="503"/>
      <c r="AM98" s="504"/>
      <c r="AN98" s="504"/>
      <c r="AO98" s="504"/>
      <c r="AP98" s="504"/>
      <c r="AQ98" s="504"/>
      <c r="AR98" s="504"/>
      <c r="AS98" s="505"/>
      <c r="AT98" s="506"/>
      <c r="AU98" s="507"/>
      <c r="AV98" s="508"/>
      <c r="AW98" s="508"/>
      <c r="AX98" s="508"/>
      <c r="AY98" s="508"/>
      <c r="AZ98" s="508"/>
      <c r="BA98" s="508"/>
      <c r="BB98" s="508"/>
      <c r="BC98" s="508"/>
      <c r="BD98" s="509"/>
      <c r="BE98" s="507"/>
      <c r="BF98" s="508"/>
      <c r="BG98" s="508"/>
      <c r="BH98" s="508"/>
      <c r="BI98" s="508"/>
      <c r="BJ98" s="508"/>
      <c r="BK98" s="508"/>
      <c r="BL98" s="509"/>
      <c r="BM98" s="507"/>
      <c r="BN98" s="508"/>
      <c r="BO98" s="508"/>
      <c r="BP98" s="508"/>
      <c r="BQ98" s="508"/>
      <c r="BR98" s="508"/>
      <c r="BS98" s="508"/>
      <c r="BT98" s="509"/>
      <c r="BU98" s="506"/>
      <c r="BV98" s="510"/>
      <c r="BW98" s="511"/>
      <c r="BX98" s="511"/>
      <c r="BY98" s="511"/>
      <c r="BZ98" s="511"/>
      <c r="CA98" s="511"/>
      <c r="CB98" s="511"/>
      <c r="CC98" s="511"/>
      <c r="CD98" s="511"/>
      <c r="CE98" s="512"/>
      <c r="CF98" s="510"/>
      <c r="CG98" s="511"/>
      <c r="CH98" s="511"/>
      <c r="CI98" s="511"/>
      <c r="CJ98" s="511"/>
      <c r="CK98" s="511"/>
      <c r="CL98" s="511"/>
      <c r="CM98" s="512"/>
      <c r="CN98" s="510"/>
      <c r="CO98" s="511"/>
      <c r="CP98" s="511"/>
      <c r="CQ98" s="511"/>
      <c r="CR98" s="511"/>
      <c r="CS98" s="511"/>
      <c r="CT98" s="511"/>
      <c r="CU98" s="512"/>
      <c r="CV98" s="506"/>
      <c r="CW98" s="513"/>
      <c r="CX98" s="514"/>
      <c r="CY98" s="514"/>
      <c r="CZ98" s="514"/>
      <c r="DA98" s="514"/>
      <c r="DB98" s="514"/>
      <c r="DC98" s="514"/>
      <c r="DD98" s="514"/>
      <c r="DE98" s="514"/>
      <c r="DF98" s="515"/>
      <c r="DG98" s="513"/>
      <c r="DH98" s="514"/>
      <c r="DI98" s="514"/>
      <c r="DJ98" s="514"/>
      <c r="DK98" s="514"/>
      <c r="DL98" s="514"/>
      <c r="DM98" s="514"/>
      <c r="DN98" s="515"/>
      <c r="DO98" s="513"/>
      <c r="DP98" s="514"/>
      <c r="DQ98" s="514"/>
      <c r="DR98" s="514"/>
      <c r="DS98" s="514"/>
      <c r="DT98" s="514"/>
      <c r="DU98" s="514"/>
      <c r="DV98" s="515"/>
      <c r="DW98" s="516"/>
    </row>
    <row r="99" spans="1:127" ht="40.5" customHeight="1">
      <c r="A99" s="569"/>
      <c r="B99" s="411">
        <f>LARGE(B$9:B98,1)+1</f>
        <v>77</v>
      </c>
      <c r="C99" s="412" t="s">
        <v>122</v>
      </c>
      <c r="D99" s="521">
        <v>10</v>
      </c>
      <c r="E99" s="522" t="s">
        <v>1052</v>
      </c>
      <c r="F99" s="415">
        <v>2.2000000000000002</v>
      </c>
      <c r="G99" s="416" t="s">
        <v>841</v>
      </c>
      <c r="H99" s="417"/>
      <c r="I99" s="418" t="s">
        <v>386</v>
      </c>
      <c r="J99" s="419" t="s">
        <v>1054</v>
      </c>
      <c r="K99" s="420" t="s">
        <v>1055</v>
      </c>
      <c r="L99" s="449" t="s">
        <v>1068</v>
      </c>
      <c r="M99" s="449"/>
      <c r="N99" s="450"/>
      <c r="O99" s="449"/>
      <c r="P99" s="572"/>
      <c r="Q99" s="425">
        <f t="shared" si="5"/>
        <v>0</v>
      </c>
      <c r="R99" s="426"/>
      <c r="S99" s="448"/>
      <c r="T99" s="428"/>
      <c r="U99" s="429"/>
      <c r="V99" s="430"/>
      <c r="W99" s="429"/>
      <c r="X99" s="430"/>
      <c r="Y99" s="429"/>
      <c r="Z99" s="430"/>
      <c r="AA99" s="429"/>
      <c r="AB99" s="430"/>
      <c r="AC99" s="431"/>
      <c r="AD99" s="428"/>
      <c r="AE99" s="429"/>
      <c r="AF99" s="430"/>
      <c r="AG99" s="429"/>
      <c r="AH99" s="430"/>
      <c r="AI99" s="429"/>
      <c r="AJ99" s="430"/>
      <c r="AK99" s="431"/>
      <c r="AL99" s="428"/>
      <c r="AM99" s="429"/>
      <c r="AN99" s="430"/>
      <c r="AO99" s="429"/>
      <c r="AP99" s="430"/>
      <c r="AQ99" s="429"/>
      <c r="AR99" s="430"/>
      <c r="AS99" s="431"/>
      <c r="AT99" s="272"/>
      <c r="AU99" s="432"/>
      <c r="AV99" s="433"/>
      <c r="AW99" s="434"/>
      <c r="AX99" s="433"/>
      <c r="AY99" s="434"/>
      <c r="AZ99" s="433"/>
      <c r="BA99" s="434"/>
      <c r="BB99" s="433"/>
      <c r="BC99" s="434"/>
      <c r="BD99" s="435"/>
      <c r="BE99" s="432"/>
      <c r="BF99" s="433"/>
      <c r="BG99" s="434"/>
      <c r="BH99" s="433"/>
      <c r="BI99" s="434"/>
      <c r="BJ99" s="433"/>
      <c r="BK99" s="434"/>
      <c r="BL99" s="435"/>
      <c r="BM99" s="432"/>
      <c r="BN99" s="433"/>
      <c r="BO99" s="434"/>
      <c r="BP99" s="433"/>
      <c r="BQ99" s="434"/>
      <c r="BR99" s="433"/>
      <c r="BS99" s="434"/>
      <c r="BT99" s="435"/>
      <c r="BU99" s="272"/>
      <c r="BV99" s="436"/>
      <c r="BW99" s="437"/>
      <c r="BX99" s="438"/>
      <c r="BY99" s="437"/>
      <c r="BZ99" s="438"/>
      <c r="CA99" s="437"/>
      <c r="CB99" s="438"/>
      <c r="CC99" s="437"/>
      <c r="CD99" s="438"/>
      <c r="CE99" s="439"/>
      <c r="CF99" s="436"/>
      <c r="CG99" s="437"/>
      <c r="CH99" s="438"/>
      <c r="CI99" s="437"/>
      <c r="CJ99" s="438"/>
      <c r="CK99" s="437"/>
      <c r="CL99" s="438"/>
      <c r="CM99" s="439"/>
      <c r="CN99" s="436"/>
      <c r="CO99" s="437"/>
      <c r="CP99" s="438"/>
      <c r="CQ99" s="437"/>
      <c r="CR99" s="438"/>
      <c r="CS99" s="437"/>
      <c r="CT99" s="438"/>
      <c r="CU99" s="439"/>
      <c r="CV99" s="272"/>
      <c r="CW99" s="440"/>
      <c r="CX99" s="441"/>
      <c r="CY99" s="442"/>
      <c r="CZ99" s="441"/>
      <c r="DA99" s="442"/>
      <c r="DB99" s="441"/>
      <c r="DC99" s="442"/>
      <c r="DD99" s="441"/>
      <c r="DE99" s="442"/>
      <c r="DF99" s="443"/>
      <c r="DG99" s="440"/>
      <c r="DH99" s="441"/>
      <c r="DI99" s="442"/>
      <c r="DJ99" s="441"/>
      <c r="DK99" s="442"/>
      <c r="DL99" s="441"/>
      <c r="DM99" s="442"/>
      <c r="DN99" s="443"/>
      <c r="DO99" s="440"/>
      <c r="DP99" s="441"/>
      <c r="DQ99" s="442"/>
      <c r="DR99" s="441"/>
      <c r="DS99" s="442"/>
      <c r="DT99" s="441"/>
      <c r="DU99" s="442"/>
      <c r="DV99" s="443"/>
      <c r="DW99" s="516"/>
    </row>
    <row r="100" spans="1:127" ht="40.5" customHeight="1">
      <c r="A100" s="569"/>
      <c r="B100" s="411">
        <f>LARGE(B$9:B99,1)+1</f>
        <v>78</v>
      </c>
      <c r="C100" s="412" t="s">
        <v>123</v>
      </c>
      <c r="D100" s="521" t="s">
        <v>1121</v>
      </c>
      <c r="E100" s="522" t="s">
        <v>1154</v>
      </c>
      <c r="F100" s="415">
        <v>2.4900000000000002</v>
      </c>
      <c r="G100" s="416" t="s">
        <v>841</v>
      </c>
      <c r="H100" s="417">
        <v>38234</v>
      </c>
      <c r="I100" s="418" t="s">
        <v>386</v>
      </c>
      <c r="J100" s="419" t="s">
        <v>1131</v>
      </c>
      <c r="K100" s="570" t="s">
        <v>1141</v>
      </c>
      <c r="L100" s="444"/>
      <c r="M100" s="444"/>
      <c r="N100" s="445" t="s">
        <v>1040</v>
      </c>
      <c r="O100" s="446" t="s">
        <v>1041</v>
      </c>
      <c r="P100" s="571" t="s">
        <v>1042</v>
      </c>
      <c r="Q100" s="425">
        <f t="shared" si="5"/>
        <v>0</v>
      </c>
      <c r="R100" s="426"/>
      <c r="S100" s="448"/>
      <c r="T100" s="428"/>
      <c r="U100" s="429"/>
      <c r="V100" s="430"/>
      <c r="W100" s="429"/>
      <c r="X100" s="430"/>
      <c r="Y100" s="429"/>
      <c r="Z100" s="430"/>
      <c r="AA100" s="429"/>
      <c r="AB100" s="430"/>
      <c r="AC100" s="431"/>
      <c r="AD100" s="428"/>
      <c r="AE100" s="429"/>
      <c r="AF100" s="430"/>
      <c r="AG100" s="429"/>
      <c r="AH100" s="430"/>
      <c r="AI100" s="429"/>
      <c r="AJ100" s="430"/>
      <c r="AK100" s="431"/>
      <c r="AL100" s="428"/>
      <c r="AM100" s="429"/>
      <c r="AN100" s="430"/>
      <c r="AO100" s="429"/>
      <c r="AP100" s="430"/>
      <c r="AQ100" s="429"/>
      <c r="AR100" s="430"/>
      <c r="AS100" s="431"/>
      <c r="AT100" s="272"/>
      <c r="AU100" s="432"/>
      <c r="AV100" s="433"/>
      <c r="AW100" s="434"/>
      <c r="AX100" s="433"/>
      <c r="AY100" s="434"/>
      <c r="AZ100" s="433"/>
      <c r="BA100" s="434"/>
      <c r="BB100" s="433"/>
      <c r="BC100" s="434"/>
      <c r="BD100" s="435"/>
      <c r="BE100" s="432"/>
      <c r="BF100" s="433"/>
      <c r="BG100" s="434"/>
      <c r="BH100" s="433"/>
      <c r="BI100" s="434"/>
      <c r="BJ100" s="433"/>
      <c r="BK100" s="434"/>
      <c r="BL100" s="435"/>
      <c r="BM100" s="432"/>
      <c r="BN100" s="433"/>
      <c r="BO100" s="434"/>
      <c r="BP100" s="433"/>
      <c r="BQ100" s="434"/>
      <c r="BR100" s="433"/>
      <c r="BS100" s="434"/>
      <c r="BT100" s="435"/>
      <c r="BU100" s="272"/>
      <c r="BV100" s="436"/>
      <c r="BW100" s="437"/>
      <c r="BX100" s="438"/>
      <c r="BY100" s="437"/>
      <c r="BZ100" s="438"/>
      <c r="CA100" s="437"/>
      <c r="CB100" s="438"/>
      <c r="CC100" s="437"/>
      <c r="CD100" s="438"/>
      <c r="CE100" s="439"/>
      <c r="CF100" s="436"/>
      <c r="CG100" s="437"/>
      <c r="CH100" s="438"/>
      <c r="CI100" s="437"/>
      <c r="CJ100" s="438"/>
      <c r="CK100" s="437"/>
      <c r="CL100" s="438"/>
      <c r="CM100" s="439"/>
      <c r="CN100" s="436"/>
      <c r="CO100" s="437"/>
      <c r="CP100" s="438"/>
      <c r="CQ100" s="437"/>
      <c r="CR100" s="438"/>
      <c r="CS100" s="437"/>
      <c r="CT100" s="438"/>
      <c r="CU100" s="439"/>
      <c r="CV100" s="272"/>
      <c r="CW100" s="440"/>
      <c r="CX100" s="441"/>
      <c r="CY100" s="442"/>
      <c r="CZ100" s="441"/>
      <c r="DA100" s="442"/>
      <c r="DB100" s="441"/>
      <c r="DC100" s="442"/>
      <c r="DD100" s="441"/>
      <c r="DE100" s="442"/>
      <c r="DF100" s="443"/>
      <c r="DG100" s="440"/>
      <c r="DH100" s="441"/>
      <c r="DI100" s="442"/>
      <c r="DJ100" s="441"/>
      <c r="DK100" s="442"/>
      <c r="DL100" s="441"/>
      <c r="DM100" s="442"/>
      <c r="DN100" s="443"/>
      <c r="DO100" s="440"/>
      <c r="DP100" s="441"/>
      <c r="DQ100" s="442"/>
      <c r="DR100" s="441"/>
      <c r="DS100" s="442"/>
      <c r="DT100" s="441"/>
      <c r="DU100" s="442"/>
      <c r="DV100" s="443"/>
      <c r="DW100" s="272"/>
    </row>
    <row r="101" spans="1:127" ht="40.5" customHeight="1">
      <c r="A101" s="569"/>
      <c r="B101" s="411">
        <f>LARGE(B$9:B100,1)+1</f>
        <v>79</v>
      </c>
      <c r="C101" s="412" t="s">
        <v>1165</v>
      </c>
      <c r="D101" s="521" t="s">
        <v>1166</v>
      </c>
      <c r="E101" s="522" t="s">
        <v>1167</v>
      </c>
      <c r="F101" s="415">
        <v>2.7450000000000001</v>
      </c>
      <c r="G101" s="416" t="s">
        <v>841</v>
      </c>
      <c r="H101" s="417">
        <v>1900</v>
      </c>
      <c r="I101" s="418" t="s">
        <v>386</v>
      </c>
      <c r="J101" s="419" t="s">
        <v>1140</v>
      </c>
      <c r="K101" s="420" t="s">
        <v>1055</v>
      </c>
      <c r="L101" s="449" t="s">
        <v>1068</v>
      </c>
      <c r="M101" s="449"/>
      <c r="N101" s="450"/>
      <c r="O101" s="449"/>
      <c r="P101" s="572"/>
      <c r="Q101" s="425">
        <f t="shared" si="5"/>
        <v>0</v>
      </c>
      <c r="R101" s="426"/>
      <c r="S101" s="448"/>
      <c r="T101" s="428"/>
      <c r="U101" s="429"/>
      <c r="V101" s="430"/>
      <c r="W101" s="429"/>
      <c r="X101" s="430"/>
      <c r="Y101" s="429"/>
      <c r="Z101" s="430"/>
      <c r="AA101" s="429"/>
      <c r="AB101" s="430"/>
      <c r="AC101" s="431"/>
      <c r="AD101" s="428"/>
      <c r="AE101" s="429"/>
      <c r="AF101" s="430"/>
      <c r="AG101" s="429"/>
      <c r="AH101" s="430"/>
      <c r="AI101" s="429"/>
      <c r="AJ101" s="430"/>
      <c r="AK101" s="431"/>
      <c r="AL101" s="428"/>
      <c r="AM101" s="429"/>
      <c r="AN101" s="430"/>
      <c r="AO101" s="429"/>
      <c r="AP101" s="430"/>
      <c r="AQ101" s="429"/>
      <c r="AR101" s="430"/>
      <c r="AS101" s="431"/>
      <c r="AT101" s="272"/>
      <c r="AU101" s="432"/>
      <c r="AV101" s="433"/>
      <c r="AW101" s="434"/>
      <c r="AX101" s="433"/>
      <c r="AY101" s="434"/>
      <c r="AZ101" s="433"/>
      <c r="BA101" s="434"/>
      <c r="BB101" s="433"/>
      <c r="BC101" s="434"/>
      <c r="BD101" s="435"/>
      <c r="BE101" s="432"/>
      <c r="BF101" s="433"/>
      <c r="BG101" s="434"/>
      <c r="BH101" s="433"/>
      <c r="BI101" s="434"/>
      <c r="BJ101" s="433"/>
      <c r="BK101" s="434"/>
      <c r="BL101" s="435"/>
      <c r="BM101" s="432"/>
      <c r="BN101" s="433"/>
      <c r="BO101" s="434"/>
      <c r="BP101" s="433"/>
      <c r="BQ101" s="434"/>
      <c r="BR101" s="433"/>
      <c r="BS101" s="434"/>
      <c r="BT101" s="435"/>
      <c r="BU101" s="272"/>
      <c r="BV101" s="436"/>
      <c r="BW101" s="437"/>
      <c r="BX101" s="438"/>
      <c r="BY101" s="437"/>
      <c r="BZ101" s="438"/>
      <c r="CA101" s="437"/>
      <c r="CB101" s="438"/>
      <c r="CC101" s="437"/>
      <c r="CD101" s="438"/>
      <c r="CE101" s="439"/>
      <c r="CF101" s="436"/>
      <c r="CG101" s="437"/>
      <c r="CH101" s="438"/>
      <c r="CI101" s="437"/>
      <c r="CJ101" s="438"/>
      <c r="CK101" s="437"/>
      <c r="CL101" s="438"/>
      <c r="CM101" s="439"/>
      <c r="CN101" s="436"/>
      <c r="CO101" s="437"/>
      <c r="CP101" s="438"/>
      <c r="CQ101" s="437"/>
      <c r="CR101" s="438"/>
      <c r="CS101" s="437"/>
      <c r="CT101" s="438"/>
      <c r="CU101" s="439"/>
      <c r="CV101" s="272"/>
      <c r="CW101" s="440"/>
      <c r="CX101" s="441"/>
      <c r="CY101" s="442"/>
      <c r="CZ101" s="441"/>
      <c r="DA101" s="442"/>
      <c r="DB101" s="441"/>
      <c r="DC101" s="442"/>
      <c r="DD101" s="441"/>
      <c r="DE101" s="442"/>
      <c r="DF101" s="443"/>
      <c r="DG101" s="440"/>
      <c r="DH101" s="441"/>
      <c r="DI101" s="442"/>
      <c r="DJ101" s="441"/>
      <c r="DK101" s="442"/>
      <c r="DL101" s="441"/>
      <c r="DM101" s="442"/>
      <c r="DN101" s="443"/>
      <c r="DO101" s="440"/>
      <c r="DP101" s="441"/>
      <c r="DQ101" s="442"/>
      <c r="DR101" s="441"/>
      <c r="DS101" s="442"/>
      <c r="DT101" s="441"/>
      <c r="DU101" s="442"/>
      <c r="DV101" s="443"/>
      <c r="DW101" s="272"/>
    </row>
    <row r="102" spans="1:127" ht="49.5" customHeight="1">
      <c r="A102" s="569"/>
      <c r="B102" s="411">
        <f>LARGE(B$9:B101,1)+1</f>
        <v>80</v>
      </c>
      <c r="C102" s="412" t="s">
        <v>124</v>
      </c>
      <c r="D102" s="521">
        <v>1</v>
      </c>
      <c r="E102" s="522" t="s">
        <v>1052</v>
      </c>
      <c r="F102" s="415">
        <v>2.85</v>
      </c>
      <c r="G102" s="416" t="s">
        <v>841</v>
      </c>
      <c r="H102" s="417" t="s">
        <v>1127</v>
      </c>
      <c r="I102" s="418" t="s">
        <v>386</v>
      </c>
      <c r="J102" s="419" t="s">
        <v>1054</v>
      </c>
      <c r="K102" s="420" t="s">
        <v>1055</v>
      </c>
      <c r="L102" s="449" t="s">
        <v>1068</v>
      </c>
      <c r="M102" s="449"/>
      <c r="N102" s="450"/>
      <c r="O102" s="449"/>
      <c r="P102" s="572"/>
      <c r="Q102" s="425">
        <f t="shared" si="5"/>
        <v>0</v>
      </c>
      <c r="R102" s="426"/>
      <c r="S102" s="448"/>
      <c r="T102" s="428"/>
      <c r="U102" s="429"/>
      <c r="V102" s="430"/>
      <c r="W102" s="429"/>
      <c r="X102" s="430"/>
      <c r="Y102" s="429"/>
      <c r="Z102" s="430"/>
      <c r="AA102" s="429"/>
      <c r="AB102" s="430"/>
      <c r="AC102" s="431"/>
      <c r="AD102" s="428"/>
      <c r="AE102" s="429"/>
      <c r="AF102" s="430"/>
      <c r="AG102" s="429"/>
      <c r="AH102" s="430"/>
      <c r="AI102" s="429"/>
      <c r="AJ102" s="430"/>
      <c r="AK102" s="431"/>
      <c r="AL102" s="428"/>
      <c r="AM102" s="429"/>
      <c r="AN102" s="430"/>
      <c r="AO102" s="429"/>
      <c r="AP102" s="430"/>
      <c r="AQ102" s="429"/>
      <c r="AR102" s="430"/>
      <c r="AS102" s="431"/>
      <c r="AT102" s="272"/>
      <c r="AU102" s="432"/>
      <c r="AV102" s="433"/>
      <c r="AW102" s="434"/>
      <c r="AX102" s="433"/>
      <c r="AY102" s="434"/>
      <c r="AZ102" s="433"/>
      <c r="BA102" s="434"/>
      <c r="BB102" s="433"/>
      <c r="BC102" s="434"/>
      <c r="BD102" s="435"/>
      <c r="BE102" s="432"/>
      <c r="BF102" s="433"/>
      <c r="BG102" s="434"/>
      <c r="BH102" s="433"/>
      <c r="BI102" s="434"/>
      <c r="BJ102" s="433"/>
      <c r="BK102" s="434"/>
      <c r="BL102" s="435"/>
      <c r="BM102" s="432"/>
      <c r="BN102" s="433"/>
      <c r="BO102" s="434"/>
      <c r="BP102" s="433"/>
      <c r="BQ102" s="434"/>
      <c r="BR102" s="433"/>
      <c r="BS102" s="434"/>
      <c r="BT102" s="435"/>
      <c r="BU102" s="272"/>
      <c r="BV102" s="436"/>
      <c r="BW102" s="437"/>
      <c r="BX102" s="438"/>
      <c r="BY102" s="437"/>
      <c r="BZ102" s="438"/>
      <c r="CA102" s="437"/>
      <c r="CB102" s="438"/>
      <c r="CC102" s="437"/>
      <c r="CD102" s="438"/>
      <c r="CE102" s="439"/>
      <c r="CF102" s="436"/>
      <c r="CG102" s="437"/>
      <c r="CH102" s="438"/>
      <c r="CI102" s="437"/>
      <c r="CJ102" s="438"/>
      <c r="CK102" s="437"/>
      <c r="CL102" s="438"/>
      <c r="CM102" s="439"/>
      <c r="CN102" s="436"/>
      <c r="CO102" s="437"/>
      <c r="CP102" s="438"/>
      <c r="CQ102" s="437"/>
      <c r="CR102" s="438"/>
      <c r="CS102" s="437"/>
      <c r="CT102" s="438"/>
      <c r="CU102" s="439"/>
      <c r="CV102" s="272"/>
      <c r="CW102" s="440"/>
      <c r="CX102" s="441"/>
      <c r="CY102" s="442"/>
      <c r="CZ102" s="441"/>
      <c r="DA102" s="442"/>
      <c r="DB102" s="441"/>
      <c r="DC102" s="442"/>
      <c r="DD102" s="441"/>
      <c r="DE102" s="442"/>
      <c r="DF102" s="443"/>
      <c r="DG102" s="440"/>
      <c r="DH102" s="441"/>
      <c r="DI102" s="442"/>
      <c r="DJ102" s="441"/>
      <c r="DK102" s="442"/>
      <c r="DL102" s="441"/>
      <c r="DM102" s="442"/>
      <c r="DN102" s="443"/>
      <c r="DO102" s="440"/>
      <c r="DP102" s="441"/>
      <c r="DQ102" s="442"/>
      <c r="DR102" s="441"/>
      <c r="DS102" s="442"/>
      <c r="DT102" s="441"/>
      <c r="DU102" s="442"/>
      <c r="DV102" s="443"/>
      <c r="DW102" s="272"/>
    </row>
    <row r="103" spans="1:127" s="303" customFormat="1" ht="13.5" customHeight="1">
      <c r="A103" s="569"/>
      <c r="B103" s="573"/>
      <c r="C103" s="574"/>
      <c r="D103" s="575"/>
      <c r="E103" s="576"/>
      <c r="F103" s="577"/>
      <c r="G103" s="578"/>
      <c r="H103" s="579"/>
      <c r="I103" s="580"/>
      <c r="J103" s="581"/>
      <c r="K103" s="582"/>
      <c r="L103" s="583"/>
      <c r="M103" s="583"/>
      <c r="N103" s="584"/>
      <c r="O103" s="585"/>
      <c r="P103" s="586"/>
      <c r="Q103" s="585"/>
      <c r="R103" s="585"/>
      <c r="S103" s="585"/>
      <c r="T103" s="503"/>
      <c r="U103" s="504"/>
      <c r="V103" s="504"/>
      <c r="W103" s="504"/>
      <c r="X103" s="504"/>
      <c r="Y103" s="504"/>
      <c r="Z103" s="504"/>
      <c r="AA103" s="504"/>
      <c r="AB103" s="504"/>
      <c r="AC103" s="505"/>
      <c r="AD103" s="503"/>
      <c r="AE103" s="504"/>
      <c r="AF103" s="504"/>
      <c r="AG103" s="504"/>
      <c r="AH103" s="504"/>
      <c r="AI103" s="504"/>
      <c r="AJ103" s="504"/>
      <c r="AK103" s="505"/>
      <c r="AL103" s="503"/>
      <c r="AM103" s="504"/>
      <c r="AN103" s="504"/>
      <c r="AO103" s="504"/>
      <c r="AP103" s="504"/>
      <c r="AQ103" s="504"/>
      <c r="AR103" s="504"/>
      <c r="AS103" s="505"/>
      <c r="AT103" s="506"/>
      <c r="AU103" s="507"/>
      <c r="AV103" s="508"/>
      <c r="AW103" s="508"/>
      <c r="AX103" s="508"/>
      <c r="AY103" s="508"/>
      <c r="AZ103" s="508"/>
      <c r="BA103" s="508"/>
      <c r="BB103" s="508"/>
      <c r="BC103" s="508"/>
      <c r="BD103" s="509"/>
      <c r="BE103" s="507"/>
      <c r="BF103" s="508"/>
      <c r="BG103" s="508"/>
      <c r="BH103" s="508"/>
      <c r="BI103" s="508"/>
      <c r="BJ103" s="508"/>
      <c r="BK103" s="508"/>
      <c r="BL103" s="509"/>
      <c r="BM103" s="507"/>
      <c r="BN103" s="508"/>
      <c r="BO103" s="508"/>
      <c r="BP103" s="508"/>
      <c r="BQ103" s="508"/>
      <c r="BR103" s="508"/>
      <c r="BS103" s="508"/>
      <c r="BT103" s="509"/>
      <c r="BU103" s="506"/>
      <c r="BV103" s="510"/>
      <c r="BW103" s="511"/>
      <c r="BX103" s="511"/>
      <c r="BY103" s="511"/>
      <c r="BZ103" s="511"/>
      <c r="CA103" s="511"/>
      <c r="CB103" s="511"/>
      <c r="CC103" s="511"/>
      <c r="CD103" s="511"/>
      <c r="CE103" s="512"/>
      <c r="CF103" s="510"/>
      <c r="CG103" s="511"/>
      <c r="CH103" s="511"/>
      <c r="CI103" s="511"/>
      <c r="CJ103" s="511"/>
      <c r="CK103" s="511"/>
      <c r="CL103" s="511"/>
      <c r="CM103" s="512"/>
      <c r="CN103" s="510"/>
      <c r="CO103" s="511"/>
      <c r="CP103" s="511"/>
      <c r="CQ103" s="511"/>
      <c r="CR103" s="511"/>
      <c r="CS103" s="511"/>
      <c r="CT103" s="511"/>
      <c r="CU103" s="512"/>
      <c r="CV103" s="506"/>
      <c r="CW103" s="513"/>
      <c r="CX103" s="514"/>
      <c r="CY103" s="514"/>
      <c r="CZ103" s="514"/>
      <c r="DA103" s="514"/>
      <c r="DB103" s="514"/>
      <c r="DC103" s="514"/>
      <c r="DD103" s="514"/>
      <c r="DE103" s="514"/>
      <c r="DF103" s="515"/>
      <c r="DG103" s="513"/>
      <c r="DH103" s="514"/>
      <c r="DI103" s="514"/>
      <c r="DJ103" s="514"/>
      <c r="DK103" s="514"/>
      <c r="DL103" s="514"/>
      <c r="DM103" s="514"/>
      <c r="DN103" s="515"/>
      <c r="DO103" s="513"/>
      <c r="DP103" s="514"/>
      <c r="DQ103" s="514"/>
      <c r="DR103" s="514"/>
      <c r="DS103" s="514"/>
      <c r="DT103" s="514"/>
      <c r="DU103" s="514"/>
      <c r="DV103" s="515"/>
      <c r="DW103" s="516"/>
    </row>
    <row r="104" spans="1:127" s="303" customFormat="1" ht="39.75" customHeight="1">
      <c r="A104" s="569"/>
      <c r="B104" s="411">
        <f>LARGE(B$9:B103,1)+1</f>
        <v>81</v>
      </c>
      <c r="C104" s="412" t="s">
        <v>125</v>
      </c>
      <c r="D104" s="521">
        <v>1</v>
      </c>
      <c r="E104" s="522" t="s">
        <v>1052</v>
      </c>
      <c r="F104" s="415">
        <v>3.72</v>
      </c>
      <c r="G104" s="416" t="s">
        <v>841</v>
      </c>
      <c r="H104" s="417"/>
      <c r="I104" s="418" t="s">
        <v>386</v>
      </c>
      <c r="J104" s="419" t="s">
        <v>1054</v>
      </c>
      <c r="K104" s="420" t="s">
        <v>1055</v>
      </c>
      <c r="L104" s="449" t="s">
        <v>1068</v>
      </c>
      <c r="M104" s="449"/>
      <c r="N104" s="450"/>
      <c r="O104" s="449"/>
      <c r="P104" s="572"/>
      <c r="Q104" s="425">
        <f t="shared" si="5"/>
        <v>0</v>
      </c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465"/>
    </row>
    <row r="105" spans="1:127" s="303" customFormat="1" ht="39.950000000000003" customHeight="1">
      <c r="A105" s="569"/>
      <c r="B105" s="411">
        <f>LARGE(B$9:B104,1)+1</f>
        <v>82</v>
      </c>
      <c r="C105" s="412" t="s">
        <v>126</v>
      </c>
      <c r="D105" s="521">
        <v>1</v>
      </c>
      <c r="E105" s="522" t="s">
        <v>1052</v>
      </c>
      <c r="F105" s="415">
        <v>3.72</v>
      </c>
      <c r="G105" s="416" t="s">
        <v>841</v>
      </c>
      <c r="H105" s="417"/>
      <c r="I105" s="418" t="s">
        <v>386</v>
      </c>
      <c r="J105" s="419" t="s">
        <v>1054</v>
      </c>
      <c r="K105" s="420" t="s">
        <v>1055</v>
      </c>
      <c r="L105" s="449" t="s">
        <v>1068</v>
      </c>
      <c r="M105" s="449"/>
      <c r="N105" s="450"/>
      <c r="O105" s="449"/>
      <c r="P105" s="572"/>
      <c r="Q105" s="425">
        <f t="shared" si="5"/>
        <v>0</v>
      </c>
      <c r="R105" s="426"/>
      <c r="S105" s="448"/>
      <c r="T105" s="428"/>
      <c r="U105" s="429"/>
      <c r="V105" s="430"/>
      <c r="W105" s="429"/>
      <c r="X105" s="430"/>
      <c r="Y105" s="429"/>
      <c r="Z105" s="430"/>
      <c r="AA105" s="429"/>
      <c r="AB105" s="430"/>
      <c r="AC105" s="431"/>
      <c r="AD105" s="428"/>
      <c r="AE105" s="429"/>
      <c r="AF105" s="430"/>
      <c r="AG105" s="429"/>
      <c r="AH105" s="430"/>
      <c r="AI105" s="429"/>
      <c r="AJ105" s="430"/>
      <c r="AK105" s="431"/>
      <c r="AL105" s="428"/>
      <c r="AM105" s="429"/>
      <c r="AN105" s="430"/>
      <c r="AO105" s="429"/>
      <c r="AP105" s="430"/>
      <c r="AQ105" s="429"/>
      <c r="AR105" s="430"/>
      <c r="AS105" s="431"/>
      <c r="AT105" s="272"/>
      <c r="AU105" s="432"/>
      <c r="AV105" s="433"/>
      <c r="AW105" s="434"/>
      <c r="AX105" s="433"/>
      <c r="AY105" s="434"/>
      <c r="AZ105" s="433"/>
      <c r="BA105" s="434"/>
      <c r="BB105" s="433"/>
      <c r="BC105" s="434"/>
      <c r="BD105" s="435"/>
      <c r="BE105" s="432"/>
      <c r="BF105" s="433"/>
      <c r="BG105" s="434"/>
      <c r="BH105" s="433"/>
      <c r="BI105" s="434"/>
      <c r="BJ105" s="433"/>
      <c r="BK105" s="434"/>
      <c r="BL105" s="435"/>
      <c r="BM105" s="432"/>
      <c r="BN105" s="433"/>
      <c r="BO105" s="434"/>
      <c r="BP105" s="433"/>
      <c r="BQ105" s="434"/>
      <c r="BR105" s="433"/>
      <c r="BS105" s="434"/>
      <c r="BT105" s="435"/>
      <c r="BU105" s="272"/>
      <c r="BV105" s="436"/>
      <c r="BW105" s="437"/>
      <c r="BX105" s="438"/>
      <c r="BY105" s="437"/>
      <c r="BZ105" s="438"/>
      <c r="CA105" s="437"/>
      <c r="CB105" s="438"/>
      <c r="CC105" s="437"/>
      <c r="CD105" s="438"/>
      <c r="CE105" s="439"/>
      <c r="CF105" s="436"/>
      <c r="CG105" s="437"/>
      <c r="CH105" s="438"/>
      <c r="CI105" s="437"/>
      <c r="CJ105" s="438"/>
      <c r="CK105" s="437"/>
      <c r="CL105" s="438"/>
      <c r="CM105" s="439"/>
      <c r="CN105" s="436"/>
      <c r="CO105" s="437"/>
      <c r="CP105" s="438"/>
      <c r="CQ105" s="437"/>
      <c r="CR105" s="438"/>
      <c r="CS105" s="437"/>
      <c r="CT105" s="438"/>
      <c r="CU105" s="439"/>
      <c r="CV105" s="272"/>
      <c r="CW105" s="440"/>
      <c r="CX105" s="441"/>
      <c r="CY105" s="442"/>
      <c r="CZ105" s="441"/>
      <c r="DA105" s="442"/>
      <c r="DB105" s="441"/>
      <c r="DC105" s="442"/>
      <c r="DD105" s="441"/>
      <c r="DE105" s="442"/>
      <c r="DF105" s="443"/>
      <c r="DG105" s="440"/>
      <c r="DH105" s="441"/>
      <c r="DI105" s="442"/>
      <c r="DJ105" s="441"/>
      <c r="DK105" s="442"/>
      <c r="DL105" s="441"/>
      <c r="DM105" s="442"/>
      <c r="DN105" s="443"/>
      <c r="DO105" s="440"/>
      <c r="DP105" s="441"/>
      <c r="DQ105" s="442"/>
      <c r="DR105" s="441"/>
      <c r="DS105" s="442"/>
      <c r="DT105" s="441"/>
      <c r="DU105" s="442"/>
      <c r="DV105" s="443"/>
      <c r="DW105" s="479"/>
    </row>
    <row r="106" spans="1:127" ht="40.5" customHeight="1">
      <c r="A106" s="569"/>
      <c r="B106" s="411">
        <f>LARGE(B$9:B105,1)+1</f>
        <v>83</v>
      </c>
      <c r="C106" s="412" t="s">
        <v>127</v>
      </c>
      <c r="D106" s="521" t="s">
        <v>128</v>
      </c>
      <c r="E106" s="522" t="s">
        <v>1139</v>
      </c>
      <c r="F106" s="415">
        <v>4.18</v>
      </c>
      <c r="G106" s="416" t="s">
        <v>841</v>
      </c>
      <c r="H106" s="417">
        <v>39084</v>
      </c>
      <c r="I106" s="418" t="s">
        <v>386</v>
      </c>
      <c r="J106" s="419" t="s">
        <v>1140</v>
      </c>
      <c r="K106" s="570" t="s">
        <v>1141</v>
      </c>
      <c r="L106" s="449" t="s">
        <v>1068</v>
      </c>
      <c r="M106" s="449"/>
      <c r="N106" s="450"/>
      <c r="O106" s="449"/>
      <c r="P106" s="572"/>
      <c r="Q106" s="425">
        <f t="shared" si="5"/>
        <v>0</v>
      </c>
      <c r="R106" s="426"/>
      <c r="S106" s="448"/>
      <c r="T106" s="428"/>
      <c r="U106" s="429"/>
      <c r="V106" s="430"/>
      <c r="W106" s="429"/>
      <c r="X106" s="430"/>
      <c r="Y106" s="429"/>
      <c r="Z106" s="430"/>
      <c r="AA106" s="429"/>
      <c r="AB106" s="430"/>
      <c r="AC106" s="431"/>
      <c r="AD106" s="428"/>
      <c r="AE106" s="429"/>
      <c r="AF106" s="430"/>
      <c r="AG106" s="429"/>
      <c r="AH106" s="430"/>
      <c r="AI106" s="429"/>
      <c r="AJ106" s="430"/>
      <c r="AK106" s="431"/>
      <c r="AL106" s="428"/>
      <c r="AM106" s="429"/>
      <c r="AN106" s="430"/>
      <c r="AO106" s="429"/>
      <c r="AP106" s="430"/>
      <c r="AQ106" s="429"/>
      <c r="AR106" s="430"/>
      <c r="AS106" s="431"/>
      <c r="AT106" s="272"/>
      <c r="AU106" s="432"/>
      <c r="AV106" s="433"/>
      <c r="AW106" s="434"/>
      <c r="AX106" s="433"/>
      <c r="AY106" s="434"/>
      <c r="AZ106" s="433"/>
      <c r="BA106" s="434"/>
      <c r="BB106" s="433"/>
      <c r="BC106" s="434"/>
      <c r="BD106" s="435"/>
      <c r="BE106" s="432"/>
      <c r="BF106" s="433"/>
      <c r="BG106" s="434"/>
      <c r="BH106" s="433"/>
      <c r="BI106" s="434"/>
      <c r="BJ106" s="433"/>
      <c r="BK106" s="434"/>
      <c r="BL106" s="435"/>
      <c r="BM106" s="432"/>
      <c r="BN106" s="433"/>
      <c r="BO106" s="434"/>
      <c r="BP106" s="433"/>
      <c r="BQ106" s="434"/>
      <c r="BR106" s="433"/>
      <c r="BS106" s="434"/>
      <c r="BT106" s="435"/>
      <c r="BU106" s="272"/>
      <c r="BV106" s="436"/>
      <c r="BW106" s="437"/>
      <c r="BX106" s="438"/>
      <c r="BY106" s="437"/>
      <c r="BZ106" s="438"/>
      <c r="CA106" s="437"/>
      <c r="CB106" s="438"/>
      <c r="CC106" s="437"/>
      <c r="CD106" s="438"/>
      <c r="CE106" s="439"/>
      <c r="CF106" s="436"/>
      <c r="CG106" s="437"/>
      <c r="CH106" s="438"/>
      <c r="CI106" s="437"/>
      <c r="CJ106" s="438"/>
      <c r="CK106" s="437"/>
      <c r="CL106" s="438"/>
      <c r="CM106" s="439"/>
      <c r="CN106" s="436"/>
      <c r="CO106" s="437"/>
      <c r="CP106" s="438"/>
      <c r="CQ106" s="437"/>
      <c r="CR106" s="438"/>
      <c r="CS106" s="437"/>
      <c r="CT106" s="438"/>
      <c r="CU106" s="439"/>
      <c r="CV106" s="272"/>
      <c r="CW106" s="440"/>
      <c r="CX106" s="441"/>
      <c r="CY106" s="442"/>
      <c r="CZ106" s="441"/>
      <c r="DA106" s="442"/>
      <c r="DB106" s="441"/>
      <c r="DC106" s="442"/>
      <c r="DD106" s="441"/>
      <c r="DE106" s="442"/>
      <c r="DF106" s="443"/>
      <c r="DG106" s="440"/>
      <c r="DH106" s="441"/>
      <c r="DI106" s="442"/>
      <c r="DJ106" s="441"/>
      <c r="DK106" s="442"/>
      <c r="DL106" s="441"/>
      <c r="DM106" s="442"/>
      <c r="DN106" s="443"/>
      <c r="DO106" s="440"/>
      <c r="DP106" s="441"/>
      <c r="DQ106" s="442"/>
      <c r="DR106" s="441"/>
      <c r="DS106" s="442"/>
      <c r="DT106" s="441"/>
      <c r="DU106" s="442"/>
      <c r="DV106" s="443"/>
      <c r="DW106" s="272"/>
    </row>
    <row r="107" spans="1:127" s="303" customFormat="1" ht="13.5" customHeight="1">
      <c r="A107" s="569"/>
      <c r="B107" s="573"/>
      <c r="C107" s="574"/>
      <c r="D107" s="575"/>
      <c r="E107" s="576"/>
      <c r="F107" s="577"/>
      <c r="G107" s="578"/>
      <c r="H107" s="579"/>
      <c r="I107" s="580"/>
      <c r="J107" s="581"/>
      <c r="K107" s="582"/>
      <c r="L107" s="583"/>
      <c r="M107" s="583"/>
      <c r="N107" s="584"/>
      <c r="O107" s="585"/>
      <c r="P107" s="586"/>
      <c r="Q107" s="585"/>
      <c r="R107" s="585"/>
      <c r="S107" s="585"/>
      <c r="T107" s="503"/>
      <c r="U107" s="504"/>
      <c r="V107" s="504"/>
      <c r="W107" s="504"/>
      <c r="X107" s="504"/>
      <c r="Y107" s="504"/>
      <c r="Z107" s="504"/>
      <c r="AA107" s="504"/>
      <c r="AB107" s="504"/>
      <c r="AC107" s="505"/>
      <c r="AD107" s="503"/>
      <c r="AE107" s="504"/>
      <c r="AF107" s="504"/>
      <c r="AG107" s="504"/>
      <c r="AH107" s="504"/>
      <c r="AI107" s="504"/>
      <c r="AJ107" s="504"/>
      <c r="AK107" s="505"/>
      <c r="AL107" s="503"/>
      <c r="AM107" s="504"/>
      <c r="AN107" s="504"/>
      <c r="AO107" s="504"/>
      <c r="AP107" s="504"/>
      <c r="AQ107" s="504"/>
      <c r="AR107" s="504"/>
      <c r="AS107" s="505"/>
      <c r="AT107" s="506"/>
      <c r="AU107" s="507"/>
      <c r="AV107" s="508"/>
      <c r="AW107" s="508"/>
      <c r="AX107" s="508"/>
      <c r="AY107" s="508"/>
      <c r="AZ107" s="508"/>
      <c r="BA107" s="508"/>
      <c r="BB107" s="508"/>
      <c r="BC107" s="508"/>
      <c r="BD107" s="509"/>
      <c r="BE107" s="507"/>
      <c r="BF107" s="508"/>
      <c r="BG107" s="508"/>
      <c r="BH107" s="508"/>
      <c r="BI107" s="508"/>
      <c r="BJ107" s="508"/>
      <c r="BK107" s="508"/>
      <c r="BL107" s="509"/>
      <c r="BM107" s="507"/>
      <c r="BN107" s="508"/>
      <c r="BO107" s="508"/>
      <c r="BP107" s="508"/>
      <c r="BQ107" s="508"/>
      <c r="BR107" s="508"/>
      <c r="BS107" s="508"/>
      <c r="BT107" s="509"/>
      <c r="BU107" s="506"/>
      <c r="BV107" s="510"/>
      <c r="BW107" s="511"/>
      <c r="BX107" s="511"/>
      <c r="BY107" s="511"/>
      <c r="BZ107" s="511"/>
      <c r="CA107" s="511"/>
      <c r="CB107" s="511"/>
      <c r="CC107" s="511"/>
      <c r="CD107" s="511"/>
      <c r="CE107" s="512"/>
      <c r="CF107" s="510"/>
      <c r="CG107" s="511"/>
      <c r="CH107" s="511"/>
      <c r="CI107" s="511"/>
      <c r="CJ107" s="511"/>
      <c r="CK107" s="511"/>
      <c r="CL107" s="511"/>
      <c r="CM107" s="512"/>
      <c r="CN107" s="510"/>
      <c r="CO107" s="511"/>
      <c r="CP107" s="511"/>
      <c r="CQ107" s="511"/>
      <c r="CR107" s="511"/>
      <c r="CS107" s="511"/>
      <c r="CT107" s="511"/>
      <c r="CU107" s="512"/>
      <c r="CV107" s="506"/>
      <c r="CW107" s="513"/>
      <c r="CX107" s="514"/>
      <c r="CY107" s="514"/>
      <c r="CZ107" s="514"/>
      <c r="DA107" s="514"/>
      <c r="DB107" s="514"/>
      <c r="DC107" s="514"/>
      <c r="DD107" s="514"/>
      <c r="DE107" s="514"/>
      <c r="DF107" s="515"/>
      <c r="DG107" s="513"/>
      <c r="DH107" s="514"/>
      <c r="DI107" s="514"/>
      <c r="DJ107" s="514"/>
      <c r="DK107" s="514"/>
      <c r="DL107" s="514"/>
      <c r="DM107" s="514"/>
      <c r="DN107" s="515"/>
      <c r="DO107" s="513"/>
      <c r="DP107" s="514"/>
      <c r="DQ107" s="514"/>
      <c r="DR107" s="514"/>
      <c r="DS107" s="514"/>
      <c r="DT107" s="514"/>
      <c r="DU107" s="514"/>
      <c r="DV107" s="515"/>
      <c r="DW107" s="516"/>
    </row>
    <row r="108" spans="1:127" ht="40.5" customHeight="1">
      <c r="A108" s="569"/>
      <c r="B108" s="411">
        <f>LARGE(B$9:B107,1)+1</f>
        <v>84</v>
      </c>
      <c r="C108" s="412" t="s">
        <v>129</v>
      </c>
      <c r="D108" s="521" t="s">
        <v>1121</v>
      </c>
      <c r="E108" s="522" t="s">
        <v>1151</v>
      </c>
      <c r="F108" s="415">
        <v>1.59</v>
      </c>
      <c r="G108" s="416" t="s">
        <v>841</v>
      </c>
      <c r="H108" s="417">
        <v>33765</v>
      </c>
      <c r="I108" s="418" t="s">
        <v>386</v>
      </c>
      <c r="J108" s="419" t="s">
        <v>1131</v>
      </c>
      <c r="K108" s="570" t="s">
        <v>1141</v>
      </c>
      <c r="L108" s="444" t="s">
        <v>1038</v>
      </c>
      <c r="M108" s="444" t="s">
        <v>1039</v>
      </c>
      <c r="N108" s="445" t="s">
        <v>1040</v>
      </c>
      <c r="O108" s="446" t="s">
        <v>1041</v>
      </c>
      <c r="P108" s="571" t="s">
        <v>1042</v>
      </c>
      <c r="Q108" s="425">
        <f t="shared" si="5"/>
        <v>0</v>
      </c>
      <c r="R108" s="426"/>
      <c r="S108" s="448"/>
      <c r="T108" s="428"/>
      <c r="U108" s="429"/>
      <c r="V108" s="430"/>
      <c r="W108" s="429"/>
      <c r="X108" s="430"/>
      <c r="Y108" s="429"/>
      <c r="Z108" s="430"/>
      <c r="AA108" s="429"/>
      <c r="AB108" s="430"/>
      <c r="AC108" s="431"/>
      <c r="AD108" s="428"/>
      <c r="AE108" s="429"/>
      <c r="AF108" s="430"/>
      <c r="AG108" s="429"/>
      <c r="AH108" s="430"/>
      <c r="AI108" s="429"/>
      <c r="AJ108" s="430"/>
      <c r="AK108" s="431"/>
      <c r="AL108" s="428"/>
      <c r="AM108" s="429"/>
      <c r="AN108" s="430"/>
      <c r="AO108" s="429"/>
      <c r="AP108" s="430"/>
      <c r="AQ108" s="429"/>
      <c r="AR108" s="430"/>
      <c r="AS108" s="431"/>
      <c r="AT108" s="272"/>
      <c r="AU108" s="432"/>
      <c r="AV108" s="433"/>
      <c r="AW108" s="434"/>
      <c r="AX108" s="433"/>
      <c r="AY108" s="434"/>
      <c r="AZ108" s="433"/>
      <c r="BA108" s="434"/>
      <c r="BB108" s="433"/>
      <c r="BC108" s="434"/>
      <c r="BD108" s="435"/>
      <c r="BE108" s="432"/>
      <c r="BF108" s="433"/>
      <c r="BG108" s="434"/>
      <c r="BH108" s="433"/>
      <c r="BI108" s="434"/>
      <c r="BJ108" s="433"/>
      <c r="BK108" s="434"/>
      <c r="BL108" s="435"/>
      <c r="BM108" s="432"/>
      <c r="BN108" s="433"/>
      <c r="BO108" s="434"/>
      <c r="BP108" s="433"/>
      <c r="BQ108" s="434"/>
      <c r="BR108" s="433"/>
      <c r="BS108" s="434"/>
      <c r="BT108" s="435"/>
      <c r="BU108" s="272"/>
      <c r="BV108" s="436"/>
      <c r="BW108" s="437"/>
      <c r="BX108" s="438"/>
      <c r="BY108" s="437"/>
      <c r="BZ108" s="438"/>
      <c r="CA108" s="437"/>
      <c r="CB108" s="438"/>
      <c r="CC108" s="437"/>
      <c r="CD108" s="438"/>
      <c r="CE108" s="439"/>
      <c r="CF108" s="436"/>
      <c r="CG108" s="437"/>
      <c r="CH108" s="438"/>
      <c r="CI108" s="437"/>
      <c r="CJ108" s="438"/>
      <c r="CK108" s="437"/>
      <c r="CL108" s="438"/>
      <c r="CM108" s="439"/>
      <c r="CN108" s="436"/>
      <c r="CO108" s="437"/>
      <c r="CP108" s="438"/>
      <c r="CQ108" s="437"/>
      <c r="CR108" s="438"/>
      <c r="CS108" s="437"/>
      <c r="CT108" s="438"/>
      <c r="CU108" s="439"/>
      <c r="CV108" s="272"/>
      <c r="CW108" s="440"/>
      <c r="CX108" s="441"/>
      <c r="CY108" s="442"/>
      <c r="CZ108" s="441"/>
      <c r="DA108" s="442"/>
      <c r="DB108" s="441"/>
      <c r="DC108" s="442"/>
      <c r="DD108" s="441"/>
      <c r="DE108" s="442"/>
      <c r="DF108" s="443"/>
      <c r="DG108" s="440"/>
      <c r="DH108" s="441"/>
      <c r="DI108" s="442"/>
      <c r="DJ108" s="441"/>
      <c r="DK108" s="442"/>
      <c r="DL108" s="441"/>
      <c r="DM108" s="442"/>
      <c r="DN108" s="443"/>
      <c r="DO108" s="440"/>
      <c r="DP108" s="441"/>
      <c r="DQ108" s="442"/>
      <c r="DR108" s="441"/>
      <c r="DS108" s="442"/>
      <c r="DT108" s="441"/>
      <c r="DU108" s="442"/>
      <c r="DV108" s="443"/>
      <c r="DW108" s="272"/>
    </row>
    <row r="109" spans="1:127" s="303" customFormat="1" ht="13.5" customHeight="1">
      <c r="A109" s="569"/>
      <c r="B109" s="573"/>
      <c r="C109" s="574"/>
      <c r="D109" s="575"/>
      <c r="E109" s="576"/>
      <c r="F109" s="577"/>
      <c r="G109" s="578"/>
      <c r="H109" s="579"/>
      <c r="I109" s="580"/>
      <c r="J109" s="581"/>
      <c r="K109" s="582"/>
      <c r="L109" s="583"/>
      <c r="M109" s="583"/>
      <c r="N109" s="584"/>
      <c r="O109" s="585"/>
      <c r="P109" s="586"/>
      <c r="Q109" s="585"/>
      <c r="R109" s="585"/>
      <c r="S109" s="585"/>
      <c r="T109" s="503"/>
      <c r="U109" s="504"/>
      <c r="V109" s="504"/>
      <c r="W109" s="504"/>
      <c r="X109" s="504"/>
      <c r="Y109" s="504"/>
      <c r="Z109" s="504"/>
      <c r="AA109" s="504"/>
      <c r="AB109" s="504"/>
      <c r="AC109" s="505"/>
      <c r="AD109" s="503"/>
      <c r="AE109" s="504"/>
      <c r="AF109" s="504"/>
      <c r="AG109" s="504"/>
      <c r="AH109" s="504"/>
      <c r="AI109" s="504"/>
      <c r="AJ109" s="504"/>
      <c r="AK109" s="505"/>
      <c r="AL109" s="503"/>
      <c r="AM109" s="504"/>
      <c r="AN109" s="504"/>
      <c r="AO109" s="504"/>
      <c r="AP109" s="504"/>
      <c r="AQ109" s="504"/>
      <c r="AR109" s="504"/>
      <c r="AS109" s="505"/>
      <c r="AT109" s="506"/>
      <c r="AU109" s="507"/>
      <c r="AV109" s="508"/>
      <c r="AW109" s="508"/>
      <c r="AX109" s="508"/>
      <c r="AY109" s="508"/>
      <c r="AZ109" s="508"/>
      <c r="BA109" s="508"/>
      <c r="BB109" s="508"/>
      <c r="BC109" s="508"/>
      <c r="BD109" s="509"/>
      <c r="BE109" s="507"/>
      <c r="BF109" s="508"/>
      <c r="BG109" s="508"/>
      <c r="BH109" s="508"/>
      <c r="BI109" s="508"/>
      <c r="BJ109" s="508"/>
      <c r="BK109" s="508"/>
      <c r="BL109" s="509"/>
      <c r="BM109" s="507"/>
      <c r="BN109" s="508"/>
      <c r="BO109" s="508"/>
      <c r="BP109" s="508"/>
      <c r="BQ109" s="508"/>
      <c r="BR109" s="508"/>
      <c r="BS109" s="508"/>
      <c r="BT109" s="509"/>
      <c r="BU109" s="506"/>
      <c r="BV109" s="510"/>
      <c r="BW109" s="511"/>
      <c r="BX109" s="511"/>
      <c r="BY109" s="511"/>
      <c r="BZ109" s="511"/>
      <c r="CA109" s="511"/>
      <c r="CB109" s="511"/>
      <c r="CC109" s="511"/>
      <c r="CD109" s="511"/>
      <c r="CE109" s="512"/>
      <c r="CF109" s="510"/>
      <c r="CG109" s="511"/>
      <c r="CH109" s="511"/>
      <c r="CI109" s="511"/>
      <c r="CJ109" s="511"/>
      <c r="CK109" s="511"/>
      <c r="CL109" s="511"/>
      <c r="CM109" s="512"/>
      <c r="CN109" s="510"/>
      <c r="CO109" s="511"/>
      <c r="CP109" s="511"/>
      <c r="CQ109" s="511"/>
      <c r="CR109" s="511"/>
      <c r="CS109" s="511"/>
      <c r="CT109" s="511"/>
      <c r="CU109" s="512"/>
      <c r="CV109" s="506"/>
      <c r="CW109" s="513"/>
      <c r="CX109" s="514"/>
      <c r="CY109" s="514"/>
      <c r="CZ109" s="514"/>
      <c r="DA109" s="514"/>
      <c r="DB109" s="514"/>
      <c r="DC109" s="514"/>
      <c r="DD109" s="514"/>
      <c r="DE109" s="514"/>
      <c r="DF109" s="515"/>
      <c r="DG109" s="513"/>
      <c r="DH109" s="514"/>
      <c r="DI109" s="514"/>
      <c r="DJ109" s="514"/>
      <c r="DK109" s="514"/>
      <c r="DL109" s="514"/>
      <c r="DM109" s="514"/>
      <c r="DN109" s="515"/>
      <c r="DO109" s="513"/>
      <c r="DP109" s="514"/>
      <c r="DQ109" s="514"/>
      <c r="DR109" s="514"/>
      <c r="DS109" s="514"/>
      <c r="DT109" s="514"/>
      <c r="DU109" s="514"/>
      <c r="DV109" s="515"/>
      <c r="DW109" s="516"/>
    </row>
    <row r="110" spans="1:127" s="303" customFormat="1" ht="54.75" customHeight="1">
      <c r="A110" s="569"/>
      <c r="B110" s="411">
        <f>LARGE(B$9:B109,1)+1</f>
        <v>85</v>
      </c>
      <c r="C110" s="412" t="s">
        <v>130</v>
      </c>
      <c r="D110" s="521" t="s">
        <v>1121</v>
      </c>
      <c r="E110" s="522" t="s">
        <v>1151</v>
      </c>
      <c r="F110" s="415">
        <v>2.58</v>
      </c>
      <c r="G110" s="416" t="s">
        <v>841</v>
      </c>
      <c r="H110" s="417">
        <v>33068</v>
      </c>
      <c r="I110" s="418" t="s">
        <v>386</v>
      </c>
      <c r="J110" s="419" t="s">
        <v>1131</v>
      </c>
      <c r="K110" s="570" t="s">
        <v>1141</v>
      </c>
      <c r="L110" s="444" t="s">
        <v>1038</v>
      </c>
      <c r="M110" s="444" t="s">
        <v>1039</v>
      </c>
      <c r="N110" s="445" t="s">
        <v>1040</v>
      </c>
      <c r="O110" s="446" t="s">
        <v>1041</v>
      </c>
      <c r="P110" s="571" t="s">
        <v>1042</v>
      </c>
      <c r="Q110" s="425">
        <f t="shared" si="5"/>
        <v>0</v>
      </c>
      <c r="R110" s="426"/>
      <c r="S110" s="448"/>
      <c r="T110" s="428"/>
      <c r="U110" s="429"/>
      <c r="V110" s="430"/>
      <c r="W110" s="429"/>
      <c r="X110" s="430"/>
      <c r="Y110" s="429"/>
      <c r="Z110" s="430"/>
      <c r="AA110" s="429"/>
      <c r="AB110" s="430"/>
      <c r="AC110" s="431"/>
      <c r="AD110" s="428"/>
      <c r="AE110" s="429"/>
      <c r="AF110" s="430"/>
      <c r="AG110" s="429"/>
      <c r="AH110" s="430"/>
      <c r="AI110" s="429"/>
      <c r="AJ110" s="430"/>
      <c r="AK110" s="431"/>
      <c r="AL110" s="428"/>
      <c r="AM110" s="429"/>
      <c r="AN110" s="430"/>
      <c r="AO110" s="429"/>
      <c r="AP110" s="430"/>
      <c r="AQ110" s="429"/>
      <c r="AR110" s="430"/>
      <c r="AS110" s="431"/>
      <c r="AT110" s="272"/>
      <c r="AU110" s="432"/>
      <c r="AV110" s="433"/>
      <c r="AW110" s="434"/>
      <c r="AX110" s="433"/>
      <c r="AY110" s="434"/>
      <c r="AZ110" s="433"/>
      <c r="BA110" s="434"/>
      <c r="BB110" s="433"/>
      <c r="BC110" s="434"/>
      <c r="BD110" s="435"/>
      <c r="BE110" s="432"/>
      <c r="BF110" s="433"/>
      <c r="BG110" s="434"/>
      <c r="BH110" s="433"/>
      <c r="BI110" s="434"/>
      <c r="BJ110" s="433"/>
      <c r="BK110" s="434"/>
      <c r="BL110" s="435"/>
      <c r="BM110" s="432"/>
      <c r="BN110" s="433"/>
      <c r="BO110" s="434"/>
      <c r="BP110" s="433"/>
      <c r="BQ110" s="434"/>
      <c r="BR110" s="433"/>
      <c r="BS110" s="434"/>
      <c r="BT110" s="435"/>
      <c r="BU110" s="272"/>
      <c r="BV110" s="436"/>
      <c r="BW110" s="437"/>
      <c r="BX110" s="438"/>
      <c r="BY110" s="437"/>
      <c r="BZ110" s="438"/>
      <c r="CA110" s="437"/>
      <c r="CB110" s="438"/>
      <c r="CC110" s="437"/>
      <c r="CD110" s="438"/>
      <c r="CE110" s="439"/>
      <c r="CF110" s="436"/>
      <c r="CG110" s="437"/>
      <c r="CH110" s="438"/>
      <c r="CI110" s="437"/>
      <c r="CJ110" s="438"/>
      <c r="CK110" s="437"/>
      <c r="CL110" s="438"/>
      <c r="CM110" s="439"/>
      <c r="CN110" s="436"/>
      <c r="CO110" s="437"/>
      <c r="CP110" s="438"/>
      <c r="CQ110" s="437"/>
      <c r="CR110" s="438"/>
      <c r="CS110" s="437"/>
      <c r="CT110" s="438"/>
      <c r="CU110" s="439"/>
      <c r="CV110" s="272"/>
      <c r="CW110" s="440"/>
      <c r="CX110" s="441"/>
      <c r="CY110" s="442"/>
      <c r="CZ110" s="441"/>
      <c r="DA110" s="442"/>
      <c r="DB110" s="441"/>
      <c r="DC110" s="442"/>
      <c r="DD110" s="441"/>
      <c r="DE110" s="442"/>
      <c r="DF110" s="443"/>
      <c r="DG110" s="440"/>
      <c r="DH110" s="441"/>
      <c r="DI110" s="442"/>
      <c r="DJ110" s="441"/>
      <c r="DK110" s="442"/>
      <c r="DL110" s="441"/>
      <c r="DM110" s="442"/>
      <c r="DN110" s="443"/>
      <c r="DO110" s="440"/>
      <c r="DP110" s="441"/>
      <c r="DQ110" s="442"/>
      <c r="DR110" s="441"/>
      <c r="DS110" s="442"/>
      <c r="DT110" s="441"/>
      <c r="DU110" s="442"/>
      <c r="DV110" s="443"/>
      <c r="DW110" s="272"/>
    </row>
    <row r="111" spans="1:127" s="303" customFormat="1" ht="13.5" customHeight="1">
      <c r="A111" s="569"/>
      <c r="B111" s="573"/>
      <c r="C111" s="574"/>
      <c r="D111" s="575"/>
      <c r="E111" s="576"/>
      <c r="F111" s="577"/>
      <c r="G111" s="578"/>
      <c r="H111" s="579"/>
      <c r="I111" s="580"/>
      <c r="J111" s="581"/>
      <c r="K111" s="582"/>
      <c r="L111" s="583"/>
      <c r="M111" s="583"/>
      <c r="N111" s="584"/>
      <c r="O111" s="585"/>
      <c r="P111" s="586"/>
      <c r="Q111" s="585"/>
      <c r="R111" s="585"/>
      <c r="S111" s="585"/>
      <c r="T111" s="503"/>
      <c r="U111" s="504"/>
      <c r="V111" s="504"/>
      <c r="W111" s="504"/>
      <c r="X111" s="504"/>
      <c r="Y111" s="504"/>
      <c r="Z111" s="504"/>
      <c r="AA111" s="504"/>
      <c r="AB111" s="504"/>
      <c r="AC111" s="505"/>
      <c r="AD111" s="503"/>
      <c r="AE111" s="504"/>
      <c r="AF111" s="504"/>
      <c r="AG111" s="504"/>
      <c r="AH111" s="504"/>
      <c r="AI111" s="504"/>
      <c r="AJ111" s="504"/>
      <c r="AK111" s="505"/>
      <c r="AL111" s="503"/>
      <c r="AM111" s="504"/>
      <c r="AN111" s="504"/>
      <c r="AO111" s="504"/>
      <c r="AP111" s="504"/>
      <c r="AQ111" s="504"/>
      <c r="AR111" s="504"/>
      <c r="AS111" s="505"/>
      <c r="AT111" s="506"/>
      <c r="AU111" s="507"/>
      <c r="AV111" s="508"/>
      <c r="AW111" s="508"/>
      <c r="AX111" s="508"/>
      <c r="AY111" s="508"/>
      <c r="AZ111" s="508"/>
      <c r="BA111" s="508"/>
      <c r="BB111" s="508"/>
      <c r="BC111" s="508"/>
      <c r="BD111" s="509"/>
      <c r="BE111" s="507"/>
      <c r="BF111" s="508"/>
      <c r="BG111" s="508"/>
      <c r="BH111" s="508"/>
      <c r="BI111" s="508"/>
      <c r="BJ111" s="508"/>
      <c r="BK111" s="508"/>
      <c r="BL111" s="509"/>
      <c r="BM111" s="507"/>
      <c r="BN111" s="508"/>
      <c r="BO111" s="508"/>
      <c r="BP111" s="508"/>
      <c r="BQ111" s="508"/>
      <c r="BR111" s="508"/>
      <c r="BS111" s="508"/>
      <c r="BT111" s="509"/>
      <c r="BU111" s="506"/>
      <c r="BV111" s="510"/>
      <c r="BW111" s="511"/>
      <c r="BX111" s="511"/>
      <c r="BY111" s="511"/>
      <c r="BZ111" s="511"/>
      <c r="CA111" s="511"/>
      <c r="CB111" s="511"/>
      <c r="CC111" s="511"/>
      <c r="CD111" s="511"/>
      <c r="CE111" s="512"/>
      <c r="CF111" s="510"/>
      <c r="CG111" s="511"/>
      <c r="CH111" s="511"/>
      <c r="CI111" s="511"/>
      <c r="CJ111" s="511"/>
      <c r="CK111" s="511"/>
      <c r="CL111" s="511"/>
      <c r="CM111" s="512"/>
      <c r="CN111" s="510"/>
      <c r="CO111" s="511"/>
      <c r="CP111" s="511"/>
      <c r="CQ111" s="511"/>
      <c r="CR111" s="511"/>
      <c r="CS111" s="511"/>
      <c r="CT111" s="511"/>
      <c r="CU111" s="512"/>
      <c r="CV111" s="506"/>
      <c r="CW111" s="513"/>
      <c r="CX111" s="514"/>
      <c r="CY111" s="514"/>
      <c r="CZ111" s="514"/>
      <c r="DA111" s="514"/>
      <c r="DB111" s="514"/>
      <c r="DC111" s="514"/>
      <c r="DD111" s="514"/>
      <c r="DE111" s="514"/>
      <c r="DF111" s="515"/>
      <c r="DG111" s="513"/>
      <c r="DH111" s="514"/>
      <c r="DI111" s="514"/>
      <c r="DJ111" s="514"/>
      <c r="DK111" s="514"/>
      <c r="DL111" s="514"/>
      <c r="DM111" s="514"/>
      <c r="DN111" s="515"/>
      <c r="DO111" s="513"/>
      <c r="DP111" s="514"/>
      <c r="DQ111" s="514"/>
      <c r="DR111" s="514"/>
      <c r="DS111" s="514"/>
      <c r="DT111" s="514"/>
      <c r="DU111" s="514"/>
      <c r="DV111" s="515"/>
      <c r="DW111" s="516"/>
    </row>
    <row r="112" spans="1:127" ht="61.5" customHeight="1">
      <c r="A112" s="569"/>
      <c r="B112" s="411">
        <f>LARGE(B$9:B111,1)+1</f>
        <v>86</v>
      </c>
      <c r="C112" s="412" t="s">
        <v>131</v>
      </c>
      <c r="D112" s="521" t="s">
        <v>1252</v>
      </c>
      <c r="E112" s="522" t="s">
        <v>1139</v>
      </c>
      <c r="F112" s="415">
        <v>8.1660000000000004</v>
      </c>
      <c r="G112" s="416" t="s">
        <v>841</v>
      </c>
      <c r="H112" s="417">
        <v>17663</v>
      </c>
      <c r="I112" s="418" t="s">
        <v>386</v>
      </c>
      <c r="J112" s="419" t="s">
        <v>1186</v>
      </c>
      <c r="K112" s="420" t="s">
        <v>1055</v>
      </c>
      <c r="L112" s="449" t="s">
        <v>1068</v>
      </c>
      <c r="M112" s="449"/>
      <c r="N112" s="450"/>
      <c r="O112" s="449"/>
      <c r="P112" s="572"/>
      <c r="Q112" s="425">
        <f t="shared" si="5"/>
        <v>0</v>
      </c>
      <c r="R112" s="426"/>
      <c r="S112" s="448"/>
      <c r="T112" s="428"/>
      <c r="U112" s="429"/>
      <c r="V112" s="430"/>
      <c r="W112" s="429"/>
      <c r="X112" s="430"/>
      <c r="Y112" s="429"/>
      <c r="Z112" s="430"/>
      <c r="AA112" s="429"/>
      <c r="AB112" s="430"/>
      <c r="AC112" s="431"/>
      <c r="AD112" s="428"/>
      <c r="AE112" s="429"/>
      <c r="AF112" s="430"/>
      <c r="AG112" s="429"/>
      <c r="AH112" s="430"/>
      <c r="AI112" s="429"/>
      <c r="AJ112" s="430"/>
      <c r="AK112" s="431"/>
      <c r="AL112" s="428"/>
      <c r="AM112" s="429"/>
      <c r="AN112" s="430"/>
      <c r="AO112" s="429"/>
      <c r="AP112" s="430"/>
      <c r="AQ112" s="429"/>
      <c r="AR112" s="430"/>
      <c r="AS112" s="431"/>
      <c r="AT112" s="272"/>
      <c r="AU112" s="432"/>
      <c r="AV112" s="433"/>
      <c r="AW112" s="434"/>
      <c r="AX112" s="433"/>
      <c r="AY112" s="434"/>
      <c r="AZ112" s="433"/>
      <c r="BA112" s="434"/>
      <c r="BB112" s="433"/>
      <c r="BC112" s="434"/>
      <c r="BD112" s="435"/>
      <c r="BE112" s="432"/>
      <c r="BF112" s="433"/>
      <c r="BG112" s="434"/>
      <c r="BH112" s="433"/>
      <c r="BI112" s="434"/>
      <c r="BJ112" s="433"/>
      <c r="BK112" s="434"/>
      <c r="BL112" s="435"/>
      <c r="BM112" s="432"/>
      <c r="BN112" s="433"/>
      <c r="BO112" s="434"/>
      <c r="BP112" s="433"/>
      <c r="BQ112" s="434"/>
      <c r="BR112" s="433"/>
      <c r="BS112" s="434"/>
      <c r="BT112" s="435"/>
      <c r="BU112" s="272"/>
      <c r="BV112" s="436"/>
      <c r="BW112" s="437"/>
      <c r="BX112" s="438"/>
      <c r="BY112" s="437"/>
      <c r="BZ112" s="438"/>
      <c r="CA112" s="437"/>
      <c r="CB112" s="438"/>
      <c r="CC112" s="437"/>
      <c r="CD112" s="438"/>
      <c r="CE112" s="439"/>
      <c r="CF112" s="436"/>
      <c r="CG112" s="437"/>
      <c r="CH112" s="438"/>
      <c r="CI112" s="437"/>
      <c r="CJ112" s="438"/>
      <c r="CK112" s="437"/>
      <c r="CL112" s="438"/>
      <c r="CM112" s="439"/>
      <c r="CN112" s="436"/>
      <c r="CO112" s="437"/>
      <c r="CP112" s="438"/>
      <c r="CQ112" s="437"/>
      <c r="CR112" s="438"/>
      <c r="CS112" s="437"/>
      <c r="CT112" s="438"/>
      <c r="CU112" s="439"/>
      <c r="CV112" s="272"/>
      <c r="CW112" s="440"/>
      <c r="CX112" s="441"/>
      <c r="CY112" s="442"/>
      <c r="CZ112" s="441"/>
      <c r="DA112" s="442"/>
      <c r="DB112" s="441"/>
      <c r="DC112" s="442"/>
      <c r="DD112" s="441"/>
      <c r="DE112" s="442"/>
      <c r="DF112" s="443"/>
      <c r="DG112" s="440"/>
      <c r="DH112" s="441"/>
      <c r="DI112" s="442"/>
      <c r="DJ112" s="441"/>
      <c r="DK112" s="442"/>
      <c r="DL112" s="441"/>
      <c r="DM112" s="442"/>
      <c r="DN112" s="443"/>
      <c r="DO112" s="440"/>
      <c r="DP112" s="441"/>
      <c r="DQ112" s="442"/>
      <c r="DR112" s="441"/>
      <c r="DS112" s="442"/>
      <c r="DT112" s="441"/>
      <c r="DU112" s="442"/>
      <c r="DV112" s="443"/>
      <c r="DW112" s="479"/>
    </row>
    <row r="113" spans="1:127" ht="57" customHeight="1">
      <c r="A113" s="569"/>
      <c r="B113" s="411">
        <f>LARGE(B$9:B112,1)+1</f>
        <v>87</v>
      </c>
      <c r="C113" s="412" t="s">
        <v>132</v>
      </c>
      <c r="D113" s="521" t="s">
        <v>1252</v>
      </c>
      <c r="E113" s="522" t="s">
        <v>1139</v>
      </c>
      <c r="F113" s="415">
        <v>10.022</v>
      </c>
      <c r="G113" s="416" t="s">
        <v>841</v>
      </c>
      <c r="H113" s="417">
        <v>17660</v>
      </c>
      <c r="I113" s="418" t="s">
        <v>386</v>
      </c>
      <c r="J113" s="419" t="s">
        <v>1186</v>
      </c>
      <c r="K113" s="420" t="s">
        <v>1055</v>
      </c>
      <c r="L113" s="449" t="s">
        <v>1068</v>
      </c>
      <c r="M113" s="449"/>
      <c r="N113" s="450"/>
      <c r="O113" s="449"/>
      <c r="P113" s="572"/>
      <c r="Q113" s="425">
        <f t="shared" si="5"/>
        <v>0</v>
      </c>
      <c r="R113" s="426"/>
      <c r="S113" s="448"/>
      <c r="T113" s="428"/>
      <c r="U113" s="429"/>
      <c r="V113" s="430"/>
      <c r="W113" s="429"/>
      <c r="X113" s="430"/>
      <c r="Y113" s="429"/>
      <c r="Z113" s="430"/>
      <c r="AA113" s="429"/>
      <c r="AB113" s="430"/>
      <c r="AC113" s="431"/>
      <c r="AD113" s="428"/>
      <c r="AE113" s="429"/>
      <c r="AF113" s="430"/>
      <c r="AG113" s="429"/>
      <c r="AH113" s="430"/>
      <c r="AI113" s="429"/>
      <c r="AJ113" s="430"/>
      <c r="AK113" s="431"/>
      <c r="AL113" s="428"/>
      <c r="AM113" s="429"/>
      <c r="AN113" s="430"/>
      <c r="AO113" s="429"/>
      <c r="AP113" s="430"/>
      <c r="AQ113" s="429"/>
      <c r="AR113" s="430"/>
      <c r="AS113" s="431"/>
      <c r="AT113" s="272"/>
      <c r="AU113" s="432"/>
      <c r="AV113" s="433"/>
      <c r="AW113" s="434"/>
      <c r="AX113" s="433"/>
      <c r="AY113" s="434"/>
      <c r="AZ113" s="433"/>
      <c r="BA113" s="434"/>
      <c r="BB113" s="433"/>
      <c r="BC113" s="434"/>
      <c r="BD113" s="435"/>
      <c r="BE113" s="432"/>
      <c r="BF113" s="433"/>
      <c r="BG113" s="434"/>
      <c r="BH113" s="433"/>
      <c r="BI113" s="434"/>
      <c r="BJ113" s="433"/>
      <c r="BK113" s="434"/>
      <c r="BL113" s="435"/>
      <c r="BM113" s="432"/>
      <c r="BN113" s="433"/>
      <c r="BO113" s="434"/>
      <c r="BP113" s="433"/>
      <c r="BQ113" s="434"/>
      <c r="BR113" s="433"/>
      <c r="BS113" s="434"/>
      <c r="BT113" s="435"/>
      <c r="BU113" s="272"/>
      <c r="BV113" s="436"/>
      <c r="BW113" s="437"/>
      <c r="BX113" s="438"/>
      <c r="BY113" s="437"/>
      <c r="BZ113" s="438"/>
      <c r="CA113" s="437"/>
      <c r="CB113" s="438"/>
      <c r="CC113" s="437"/>
      <c r="CD113" s="438"/>
      <c r="CE113" s="439"/>
      <c r="CF113" s="436"/>
      <c r="CG113" s="437"/>
      <c r="CH113" s="438"/>
      <c r="CI113" s="437"/>
      <c r="CJ113" s="438"/>
      <c r="CK113" s="437"/>
      <c r="CL113" s="438"/>
      <c r="CM113" s="439"/>
      <c r="CN113" s="436"/>
      <c r="CO113" s="437"/>
      <c r="CP113" s="438"/>
      <c r="CQ113" s="437"/>
      <c r="CR113" s="438"/>
      <c r="CS113" s="437"/>
      <c r="CT113" s="438"/>
      <c r="CU113" s="439"/>
      <c r="CV113" s="272"/>
      <c r="CW113" s="440"/>
      <c r="CX113" s="441"/>
      <c r="CY113" s="442"/>
      <c r="CZ113" s="441"/>
      <c r="DA113" s="442"/>
      <c r="DB113" s="441"/>
      <c r="DC113" s="442"/>
      <c r="DD113" s="441"/>
      <c r="DE113" s="442"/>
      <c r="DF113" s="443"/>
      <c r="DG113" s="440"/>
      <c r="DH113" s="441"/>
      <c r="DI113" s="442"/>
      <c r="DJ113" s="441"/>
      <c r="DK113" s="442"/>
      <c r="DL113" s="441"/>
      <c r="DM113" s="442"/>
      <c r="DN113" s="443"/>
      <c r="DO113" s="440"/>
      <c r="DP113" s="441"/>
      <c r="DQ113" s="442"/>
      <c r="DR113" s="441"/>
      <c r="DS113" s="442"/>
      <c r="DT113" s="441"/>
      <c r="DU113" s="442"/>
      <c r="DV113" s="443"/>
      <c r="DW113" s="272"/>
    </row>
    <row r="114" spans="1:127" ht="55.5" customHeight="1">
      <c r="A114" s="569"/>
      <c r="B114" s="411">
        <f>LARGE(B$9:B113,1)+1</f>
        <v>88</v>
      </c>
      <c r="C114" s="412" t="s">
        <v>133</v>
      </c>
      <c r="D114" s="521" t="s">
        <v>1252</v>
      </c>
      <c r="E114" s="522" t="s">
        <v>1139</v>
      </c>
      <c r="F114" s="415">
        <v>9.3580000000000005</v>
      </c>
      <c r="G114" s="416" t="s">
        <v>841</v>
      </c>
      <c r="H114" s="417">
        <v>21751</v>
      </c>
      <c r="I114" s="418" t="s">
        <v>386</v>
      </c>
      <c r="J114" s="419" t="s">
        <v>1186</v>
      </c>
      <c r="K114" s="420" t="s">
        <v>1055</v>
      </c>
      <c r="L114" s="449" t="s">
        <v>1068</v>
      </c>
      <c r="M114" s="449"/>
      <c r="N114" s="450"/>
      <c r="O114" s="449"/>
      <c r="P114" s="572"/>
      <c r="Q114" s="425">
        <f t="shared" si="5"/>
        <v>0</v>
      </c>
      <c r="R114" s="426"/>
      <c r="S114" s="448"/>
      <c r="T114" s="428"/>
      <c r="U114" s="429"/>
      <c r="V114" s="430"/>
      <c r="W114" s="429"/>
      <c r="X114" s="430"/>
      <c r="Y114" s="429"/>
      <c r="Z114" s="430"/>
      <c r="AA114" s="429"/>
      <c r="AB114" s="430"/>
      <c r="AC114" s="431"/>
      <c r="AD114" s="428"/>
      <c r="AE114" s="429"/>
      <c r="AF114" s="430"/>
      <c r="AG114" s="429"/>
      <c r="AH114" s="430"/>
      <c r="AI114" s="429"/>
      <c r="AJ114" s="430"/>
      <c r="AK114" s="431"/>
      <c r="AL114" s="428"/>
      <c r="AM114" s="429"/>
      <c r="AN114" s="430"/>
      <c r="AO114" s="429"/>
      <c r="AP114" s="430"/>
      <c r="AQ114" s="429"/>
      <c r="AR114" s="430"/>
      <c r="AS114" s="431"/>
      <c r="AT114" s="272"/>
      <c r="AU114" s="432"/>
      <c r="AV114" s="433"/>
      <c r="AW114" s="434"/>
      <c r="AX114" s="433"/>
      <c r="AY114" s="434"/>
      <c r="AZ114" s="433"/>
      <c r="BA114" s="434"/>
      <c r="BB114" s="433"/>
      <c r="BC114" s="434"/>
      <c r="BD114" s="435"/>
      <c r="BE114" s="432"/>
      <c r="BF114" s="433"/>
      <c r="BG114" s="434"/>
      <c r="BH114" s="433"/>
      <c r="BI114" s="434"/>
      <c r="BJ114" s="433"/>
      <c r="BK114" s="434"/>
      <c r="BL114" s="435"/>
      <c r="BM114" s="432"/>
      <c r="BN114" s="433"/>
      <c r="BO114" s="434"/>
      <c r="BP114" s="433"/>
      <c r="BQ114" s="434"/>
      <c r="BR114" s="433"/>
      <c r="BS114" s="434"/>
      <c r="BT114" s="435"/>
      <c r="BU114" s="272"/>
      <c r="BV114" s="436"/>
      <c r="BW114" s="437"/>
      <c r="BX114" s="438"/>
      <c r="BY114" s="437"/>
      <c r="BZ114" s="438"/>
      <c r="CA114" s="437"/>
      <c r="CB114" s="438"/>
      <c r="CC114" s="437"/>
      <c r="CD114" s="438"/>
      <c r="CE114" s="439"/>
      <c r="CF114" s="436"/>
      <c r="CG114" s="437"/>
      <c r="CH114" s="438"/>
      <c r="CI114" s="437"/>
      <c r="CJ114" s="438"/>
      <c r="CK114" s="437"/>
      <c r="CL114" s="438"/>
      <c r="CM114" s="439"/>
      <c r="CN114" s="436"/>
      <c r="CO114" s="437"/>
      <c r="CP114" s="438"/>
      <c r="CQ114" s="437"/>
      <c r="CR114" s="438"/>
      <c r="CS114" s="437"/>
      <c r="CT114" s="438"/>
      <c r="CU114" s="439"/>
      <c r="CV114" s="272"/>
      <c r="CW114" s="440"/>
      <c r="CX114" s="441"/>
      <c r="CY114" s="442"/>
      <c r="CZ114" s="441"/>
      <c r="DA114" s="442"/>
      <c r="DB114" s="441"/>
      <c r="DC114" s="442"/>
      <c r="DD114" s="441"/>
      <c r="DE114" s="442"/>
      <c r="DF114" s="443"/>
      <c r="DG114" s="440"/>
      <c r="DH114" s="441"/>
      <c r="DI114" s="442"/>
      <c r="DJ114" s="441"/>
      <c r="DK114" s="442"/>
      <c r="DL114" s="441"/>
      <c r="DM114" s="442"/>
      <c r="DN114" s="443"/>
      <c r="DO114" s="440"/>
      <c r="DP114" s="441"/>
      <c r="DQ114" s="442"/>
      <c r="DR114" s="441"/>
      <c r="DS114" s="442"/>
      <c r="DT114" s="441"/>
      <c r="DU114" s="442"/>
      <c r="DV114" s="443"/>
      <c r="DW114" s="272"/>
    </row>
    <row r="115" spans="1:127" ht="57" customHeight="1">
      <c r="A115" s="569"/>
      <c r="B115" s="411">
        <f>LARGE(B$9:B114,1)+1</f>
        <v>89</v>
      </c>
      <c r="C115" s="412" t="s">
        <v>134</v>
      </c>
      <c r="D115" s="521" t="s">
        <v>1252</v>
      </c>
      <c r="E115" s="522" t="s">
        <v>1139</v>
      </c>
      <c r="F115" s="415">
        <v>7.3049999999999997</v>
      </c>
      <c r="G115" s="416" t="s">
        <v>841</v>
      </c>
      <c r="H115" s="417">
        <v>20692</v>
      </c>
      <c r="I115" s="418" t="s">
        <v>386</v>
      </c>
      <c r="J115" s="419" t="s">
        <v>1186</v>
      </c>
      <c r="K115" s="420" t="s">
        <v>1055</v>
      </c>
      <c r="L115" s="449" t="s">
        <v>1068</v>
      </c>
      <c r="M115" s="449"/>
      <c r="N115" s="450"/>
      <c r="O115" s="449"/>
      <c r="P115" s="572"/>
      <c r="Q115" s="425">
        <f t="shared" si="5"/>
        <v>0</v>
      </c>
      <c r="R115" s="426"/>
      <c r="S115" s="448"/>
      <c r="T115" s="428"/>
      <c r="U115" s="429"/>
      <c r="V115" s="430"/>
      <c r="W115" s="429"/>
      <c r="X115" s="430"/>
      <c r="Y115" s="429"/>
      <c r="Z115" s="430"/>
      <c r="AA115" s="429"/>
      <c r="AB115" s="430"/>
      <c r="AC115" s="431"/>
      <c r="AD115" s="428"/>
      <c r="AE115" s="429"/>
      <c r="AF115" s="430"/>
      <c r="AG115" s="429"/>
      <c r="AH115" s="430"/>
      <c r="AI115" s="429"/>
      <c r="AJ115" s="430"/>
      <c r="AK115" s="431"/>
      <c r="AL115" s="428"/>
      <c r="AM115" s="429"/>
      <c r="AN115" s="430"/>
      <c r="AO115" s="429"/>
      <c r="AP115" s="430"/>
      <c r="AQ115" s="429"/>
      <c r="AR115" s="430"/>
      <c r="AS115" s="431"/>
      <c r="AT115" s="272"/>
      <c r="AU115" s="432"/>
      <c r="AV115" s="433"/>
      <c r="AW115" s="434"/>
      <c r="AX115" s="433"/>
      <c r="AY115" s="434"/>
      <c r="AZ115" s="433"/>
      <c r="BA115" s="434"/>
      <c r="BB115" s="433"/>
      <c r="BC115" s="434"/>
      <c r="BD115" s="435"/>
      <c r="BE115" s="432"/>
      <c r="BF115" s="433"/>
      <c r="BG115" s="434"/>
      <c r="BH115" s="433"/>
      <c r="BI115" s="434"/>
      <c r="BJ115" s="433"/>
      <c r="BK115" s="434"/>
      <c r="BL115" s="435"/>
      <c r="BM115" s="432"/>
      <c r="BN115" s="433"/>
      <c r="BO115" s="434"/>
      <c r="BP115" s="433"/>
      <c r="BQ115" s="434"/>
      <c r="BR115" s="433"/>
      <c r="BS115" s="434"/>
      <c r="BT115" s="435"/>
      <c r="BU115" s="272"/>
      <c r="BV115" s="436"/>
      <c r="BW115" s="437"/>
      <c r="BX115" s="438"/>
      <c r="BY115" s="437"/>
      <c r="BZ115" s="438"/>
      <c r="CA115" s="437"/>
      <c r="CB115" s="438"/>
      <c r="CC115" s="437"/>
      <c r="CD115" s="438"/>
      <c r="CE115" s="439"/>
      <c r="CF115" s="436"/>
      <c r="CG115" s="437"/>
      <c r="CH115" s="438"/>
      <c r="CI115" s="437"/>
      <c r="CJ115" s="438"/>
      <c r="CK115" s="437"/>
      <c r="CL115" s="438"/>
      <c r="CM115" s="439"/>
      <c r="CN115" s="436"/>
      <c r="CO115" s="437"/>
      <c r="CP115" s="438"/>
      <c r="CQ115" s="437"/>
      <c r="CR115" s="438"/>
      <c r="CS115" s="437"/>
      <c r="CT115" s="438"/>
      <c r="CU115" s="439"/>
      <c r="CV115" s="272"/>
      <c r="CW115" s="440"/>
      <c r="CX115" s="441"/>
      <c r="CY115" s="442"/>
      <c r="CZ115" s="441"/>
      <c r="DA115" s="442"/>
      <c r="DB115" s="441"/>
      <c r="DC115" s="442"/>
      <c r="DD115" s="441"/>
      <c r="DE115" s="442"/>
      <c r="DF115" s="443"/>
      <c r="DG115" s="440"/>
      <c r="DH115" s="441"/>
      <c r="DI115" s="442"/>
      <c r="DJ115" s="441"/>
      <c r="DK115" s="442"/>
      <c r="DL115" s="441"/>
      <c r="DM115" s="442"/>
      <c r="DN115" s="443"/>
      <c r="DO115" s="440"/>
      <c r="DP115" s="441"/>
      <c r="DQ115" s="442"/>
      <c r="DR115" s="441"/>
      <c r="DS115" s="442"/>
      <c r="DT115" s="441"/>
      <c r="DU115" s="442"/>
      <c r="DV115" s="443"/>
      <c r="DW115" s="272"/>
    </row>
    <row r="116" spans="1:127" ht="40.5" customHeight="1">
      <c r="A116" s="569"/>
      <c r="B116" s="411">
        <f>LARGE(B$9:B115,1)+1</f>
        <v>90</v>
      </c>
      <c r="C116" s="412" t="s">
        <v>135</v>
      </c>
      <c r="D116" s="521" t="s">
        <v>1252</v>
      </c>
      <c r="E116" s="522" t="s">
        <v>1139</v>
      </c>
      <c r="F116" s="415">
        <v>10.401</v>
      </c>
      <c r="G116" s="416" t="s">
        <v>841</v>
      </c>
      <c r="H116" s="417">
        <v>31073</v>
      </c>
      <c r="I116" s="418" t="s">
        <v>386</v>
      </c>
      <c r="J116" s="419" t="s">
        <v>1186</v>
      </c>
      <c r="K116" s="420" t="s">
        <v>1055</v>
      </c>
      <c r="L116" s="449" t="s">
        <v>1068</v>
      </c>
      <c r="M116" s="449"/>
      <c r="N116" s="450"/>
      <c r="O116" s="449"/>
      <c r="P116" s="572"/>
      <c r="Q116" s="425">
        <f t="shared" si="5"/>
        <v>0</v>
      </c>
      <c r="R116" s="426"/>
      <c r="S116" s="448"/>
      <c r="T116" s="428"/>
      <c r="U116" s="429"/>
      <c r="V116" s="430"/>
      <c r="W116" s="429"/>
      <c r="X116" s="430"/>
      <c r="Y116" s="429"/>
      <c r="Z116" s="430"/>
      <c r="AA116" s="429"/>
      <c r="AB116" s="430"/>
      <c r="AC116" s="431"/>
      <c r="AD116" s="428"/>
      <c r="AE116" s="429"/>
      <c r="AF116" s="430"/>
      <c r="AG116" s="429"/>
      <c r="AH116" s="430"/>
      <c r="AI116" s="429"/>
      <c r="AJ116" s="430"/>
      <c r="AK116" s="431"/>
      <c r="AL116" s="428"/>
      <c r="AM116" s="429"/>
      <c r="AN116" s="430"/>
      <c r="AO116" s="429"/>
      <c r="AP116" s="430"/>
      <c r="AQ116" s="429"/>
      <c r="AR116" s="430"/>
      <c r="AS116" s="431"/>
      <c r="AT116" s="272"/>
      <c r="AU116" s="432"/>
      <c r="AV116" s="433"/>
      <c r="AW116" s="434"/>
      <c r="AX116" s="433"/>
      <c r="AY116" s="434"/>
      <c r="AZ116" s="433"/>
      <c r="BA116" s="434"/>
      <c r="BB116" s="433"/>
      <c r="BC116" s="434"/>
      <c r="BD116" s="435"/>
      <c r="BE116" s="432"/>
      <c r="BF116" s="433"/>
      <c r="BG116" s="434"/>
      <c r="BH116" s="433"/>
      <c r="BI116" s="434"/>
      <c r="BJ116" s="433"/>
      <c r="BK116" s="434"/>
      <c r="BL116" s="435"/>
      <c r="BM116" s="432"/>
      <c r="BN116" s="433"/>
      <c r="BO116" s="434"/>
      <c r="BP116" s="433"/>
      <c r="BQ116" s="434"/>
      <c r="BR116" s="433"/>
      <c r="BS116" s="434"/>
      <c r="BT116" s="435"/>
      <c r="BU116" s="272"/>
      <c r="BV116" s="436"/>
      <c r="BW116" s="437"/>
      <c r="BX116" s="438"/>
      <c r="BY116" s="437"/>
      <c r="BZ116" s="438"/>
      <c r="CA116" s="437"/>
      <c r="CB116" s="438"/>
      <c r="CC116" s="437"/>
      <c r="CD116" s="438"/>
      <c r="CE116" s="439"/>
      <c r="CF116" s="436"/>
      <c r="CG116" s="437"/>
      <c r="CH116" s="438"/>
      <c r="CI116" s="437"/>
      <c r="CJ116" s="438"/>
      <c r="CK116" s="437"/>
      <c r="CL116" s="438"/>
      <c r="CM116" s="439"/>
      <c r="CN116" s="436"/>
      <c r="CO116" s="437"/>
      <c r="CP116" s="438"/>
      <c r="CQ116" s="437"/>
      <c r="CR116" s="438"/>
      <c r="CS116" s="437"/>
      <c r="CT116" s="438"/>
      <c r="CU116" s="439"/>
      <c r="CV116" s="272"/>
      <c r="CW116" s="440"/>
      <c r="CX116" s="441"/>
      <c r="CY116" s="442"/>
      <c r="CZ116" s="441"/>
      <c r="DA116" s="442"/>
      <c r="DB116" s="441"/>
      <c r="DC116" s="442"/>
      <c r="DD116" s="441"/>
      <c r="DE116" s="442"/>
      <c r="DF116" s="443"/>
      <c r="DG116" s="440"/>
      <c r="DH116" s="441"/>
      <c r="DI116" s="442"/>
      <c r="DJ116" s="441"/>
      <c r="DK116" s="442"/>
      <c r="DL116" s="441"/>
      <c r="DM116" s="442"/>
      <c r="DN116" s="443"/>
      <c r="DO116" s="440"/>
      <c r="DP116" s="441"/>
      <c r="DQ116" s="442"/>
      <c r="DR116" s="441"/>
      <c r="DS116" s="442"/>
      <c r="DT116" s="441"/>
      <c r="DU116" s="442"/>
      <c r="DV116" s="443"/>
      <c r="DW116" s="272"/>
    </row>
    <row r="117" spans="1:127" s="303" customFormat="1" ht="13.5" customHeight="1">
      <c r="A117" s="569"/>
      <c r="B117" s="573"/>
      <c r="C117" s="574"/>
      <c r="D117" s="575"/>
      <c r="E117" s="576"/>
      <c r="F117" s="577"/>
      <c r="G117" s="578"/>
      <c r="H117" s="579"/>
      <c r="I117" s="580"/>
      <c r="J117" s="581"/>
      <c r="K117" s="582"/>
      <c r="L117" s="583"/>
      <c r="M117" s="583"/>
      <c r="N117" s="584"/>
      <c r="O117" s="585"/>
      <c r="P117" s="586"/>
      <c r="Q117" s="585"/>
      <c r="R117" s="585"/>
      <c r="S117" s="585"/>
      <c r="T117" s="503"/>
      <c r="U117" s="504"/>
      <c r="V117" s="504"/>
      <c r="W117" s="504"/>
      <c r="X117" s="504"/>
      <c r="Y117" s="504"/>
      <c r="Z117" s="504"/>
      <c r="AA117" s="504"/>
      <c r="AB117" s="504"/>
      <c r="AC117" s="505"/>
      <c r="AD117" s="503"/>
      <c r="AE117" s="504"/>
      <c r="AF117" s="504"/>
      <c r="AG117" s="504"/>
      <c r="AH117" s="504"/>
      <c r="AI117" s="504"/>
      <c r="AJ117" s="504"/>
      <c r="AK117" s="505"/>
      <c r="AL117" s="503"/>
      <c r="AM117" s="504"/>
      <c r="AN117" s="504"/>
      <c r="AO117" s="504"/>
      <c r="AP117" s="504"/>
      <c r="AQ117" s="504"/>
      <c r="AR117" s="504"/>
      <c r="AS117" s="505"/>
      <c r="AT117" s="506"/>
      <c r="AU117" s="507"/>
      <c r="AV117" s="508"/>
      <c r="AW117" s="508"/>
      <c r="AX117" s="508"/>
      <c r="AY117" s="508"/>
      <c r="AZ117" s="508"/>
      <c r="BA117" s="508"/>
      <c r="BB117" s="508"/>
      <c r="BC117" s="508"/>
      <c r="BD117" s="509"/>
      <c r="BE117" s="507"/>
      <c r="BF117" s="508"/>
      <c r="BG117" s="508"/>
      <c r="BH117" s="508"/>
      <c r="BI117" s="508"/>
      <c r="BJ117" s="508"/>
      <c r="BK117" s="508"/>
      <c r="BL117" s="509"/>
      <c r="BM117" s="507"/>
      <c r="BN117" s="508"/>
      <c r="BO117" s="508"/>
      <c r="BP117" s="508"/>
      <c r="BQ117" s="508"/>
      <c r="BR117" s="508"/>
      <c r="BS117" s="508"/>
      <c r="BT117" s="509"/>
      <c r="BU117" s="506"/>
      <c r="BV117" s="510"/>
      <c r="BW117" s="511"/>
      <c r="BX117" s="511"/>
      <c r="BY117" s="511"/>
      <c r="BZ117" s="511"/>
      <c r="CA117" s="511"/>
      <c r="CB117" s="511"/>
      <c r="CC117" s="511"/>
      <c r="CD117" s="511"/>
      <c r="CE117" s="512"/>
      <c r="CF117" s="510"/>
      <c r="CG117" s="511"/>
      <c r="CH117" s="511"/>
      <c r="CI117" s="511"/>
      <c r="CJ117" s="511"/>
      <c r="CK117" s="511"/>
      <c r="CL117" s="511"/>
      <c r="CM117" s="512"/>
      <c r="CN117" s="510"/>
      <c r="CO117" s="511"/>
      <c r="CP117" s="511"/>
      <c r="CQ117" s="511"/>
      <c r="CR117" s="511"/>
      <c r="CS117" s="511"/>
      <c r="CT117" s="511"/>
      <c r="CU117" s="512"/>
      <c r="CV117" s="506"/>
      <c r="CW117" s="513"/>
      <c r="CX117" s="514"/>
      <c r="CY117" s="514"/>
      <c r="CZ117" s="514"/>
      <c r="DA117" s="514"/>
      <c r="DB117" s="514"/>
      <c r="DC117" s="514"/>
      <c r="DD117" s="514"/>
      <c r="DE117" s="514"/>
      <c r="DF117" s="515"/>
      <c r="DG117" s="513"/>
      <c r="DH117" s="514"/>
      <c r="DI117" s="514"/>
      <c r="DJ117" s="514"/>
      <c r="DK117" s="514"/>
      <c r="DL117" s="514"/>
      <c r="DM117" s="514"/>
      <c r="DN117" s="515"/>
      <c r="DO117" s="513"/>
      <c r="DP117" s="514"/>
      <c r="DQ117" s="514"/>
      <c r="DR117" s="514"/>
      <c r="DS117" s="514"/>
      <c r="DT117" s="514"/>
      <c r="DU117" s="514"/>
      <c r="DV117" s="515"/>
      <c r="DW117" s="516"/>
    </row>
    <row r="118" spans="1:127" ht="40.5" customHeight="1">
      <c r="A118" s="569"/>
      <c r="B118" s="411">
        <f>LARGE(B$9:B117,1)+1</f>
        <v>91</v>
      </c>
      <c r="C118" s="412" t="s">
        <v>136</v>
      </c>
      <c r="D118" s="521" t="s">
        <v>1121</v>
      </c>
      <c r="E118" s="522" t="s">
        <v>1159</v>
      </c>
      <c r="F118" s="415">
        <v>7.31</v>
      </c>
      <c r="G118" s="416" t="s">
        <v>841</v>
      </c>
      <c r="H118" s="417">
        <v>873388</v>
      </c>
      <c r="I118" s="418" t="s">
        <v>386</v>
      </c>
      <c r="J118" s="419" t="s">
        <v>1140</v>
      </c>
      <c r="K118" s="570" t="s">
        <v>1141</v>
      </c>
      <c r="L118" s="444"/>
      <c r="M118" s="444"/>
      <c r="N118" s="445"/>
      <c r="O118" s="446" t="s">
        <v>1041</v>
      </c>
      <c r="P118" s="571" t="s">
        <v>1042</v>
      </c>
      <c r="Q118" s="425">
        <f t="shared" si="5"/>
        <v>0</v>
      </c>
      <c r="R118" s="426"/>
      <c r="S118" s="448"/>
      <c r="T118" s="428"/>
      <c r="U118" s="429"/>
      <c r="V118" s="430"/>
      <c r="W118" s="429"/>
      <c r="X118" s="430"/>
      <c r="Y118" s="429"/>
      <c r="Z118" s="430"/>
      <c r="AA118" s="429"/>
      <c r="AB118" s="430"/>
      <c r="AC118" s="431"/>
      <c r="AD118" s="428"/>
      <c r="AE118" s="429"/>
      <c r="AF118" s="430"/>
      <c r="AG118" s="429"/>
      <c r="AH118" s="430"/>
      <c r="AI118" s="429"/>
      <c r="AJ118" s="430"/>
      <c r="AK118" s="431"/>
      <c r="AL118" s="428"/>
      <c r="AM118" s="429"/>
      <c r="AN118" s="430"/>
      <c r="AO118" s="429"/>
      <c r="AP118" s="430"/>
      <c r="AQ118" s="429"/>
      <c r="AR118" s="430"/>
      <c r="AS118" s="431"/>
      <c r="AT118" s="272"/>
      <c r="AU118" s="432"/>
      <c r="AV118" s="433"/>
      <c r="AW118" s="434"/>
      <c r="AX118" s="433"/>
      <c r="AY118" s="434"/>
      <c r="AZ118" s="433"/>
      <c r="BA118" s="434"/>
      <c r="BB118" s="433"/>
      <c r="BC118" s="434"/>
      <c r="BD118" s="435"/>
      <c r="BE118" s="432"/>
      <c r="BF118" s="433"/>
      <c r="BG118" s="434"/>
      <c r="BH118" s="433"/>
      <c r="BI118" s="434"/>
      <c r="BJ118" s="433"/>
      <c r="BK118" s="434"/>
      <c r="BL118" s="435"/>
      <c r="BM118" s="432"/>
      <c r="BN118" s="433"/>
      <c r="BO118" s="434"/>
      <c r="BP118" s="433"/>
      <c r="BQ118" s="434"/>
      <c r="BR118" s="433"/>
      <c r="BS118" s="434"/>
      <c r="BT118" s="435"/>
      <c r="BU118" s="272"/>
      <c r="BV118" s="436"/>
      <c r="BW118" s="437"/>
      <c r="BX118" s="438"/>
      <c r="BY118" s="437"/>
      <c r="BZ118" s="438"/>
      <c r="CA118" s="437"/>
      <c r="CB118" s="438"/>
      <c r="CC118" s="437"/>
      <c r="CD118" s="438"/>
      <c r="CE118" s="439"/>
      <c r="CF118" s="436"/>
      <c r="CG118" s="437"/>
      <c r="CH118" s="438"/>
      <c r="CI118" s="437"/>
      <c r="CJ118" s="438"/>
      <c r="CK118" s="437"/>
      <c r="CL118" s="438"/>
      <c r="CM118" s="439"/>
      <c r="CN118" s="436"/>
      <c r="CO118" s="437"/>
      <c r="CP118" s="438"/>
      <c r="CQ118" s="437"/>
      <c r="CR118" s="438"/>
      <c r="CS118" s="437"/>
      <c r="CT118" s="438"/>
      <c r="CU118" s="439"/>
      <c r="CV118" s="272"/>
      <c r="CW118" s="440"/>
      <c r="CX118" s="441"/>
      <c r="CY118" s="442"/>
      <c r="CZ118" s="441"/>
      <c r="DA118" s="442"/>
      <c r="DB118" s="441"/>
      <c r="DC118" s="442"/>
      <c r="DD118" s="441"/>
      <c r="DE118" s="442"/>
      <c r="DF118" s="443"/>
      <c r="DG118" s="440"/>
      <c r="DH118" s="441"/>
      <c r="DI118" s="442"/>
      <c r="DJ118" s="441"/>
      <c r="DK118" s="442"/>
      <c r="DL118" s="441"/>
      <c r="DM118" s="442"/>
      <c r="DN118" s="443"/>
      <c r="DO118" s="440"/>
      <c r="DP118" s="441"/>
      <c r="DQ118" s="442"/>
      <c r="DR118" s="441"/>
      <c r="DS118" s="442"/>
      <c r="DT118" s="441"/>
      <c r="DU118" s="442"/>
      <c r="DV118" s="443"/>
      <c r="DW118" s="272"/>
    </row>
    <row r="119" spans="1:127" ht="57" customHeight="1">
      <c r="A119" s="569"/>
      <c r="B119" s="411">
        <f>LARGE(B$9:B118,1)+1</f>
        <v>92</v>
      </c>
      <c r="C119" s="412" t="s">
        <v>137</v>
      </c>
      <c r="D119" s="521" t="s">
        <v>1121</v>
      </c>
      <c r="E119" s="522" t="s">
        <v>1154</v>
      </c>
      <c r="F119" s="415">
        <v>1.89</v>
      </c>
      <c r="G119" s="416" t="s">
        <v>841</v>
      </c>
      <c r="H119" s="417">
        <v>39766</v>
      </c>
      <c r="I119" s="418" t="s">
        <v>386</v>
      </c>
      <c r="J119" s="419" t="s">
        <v>1131</v>
      </c>
      <c r="K119" s="570" t="s">
        <v>1141</v>
      </c>
      <c r="L119" s="444"/>
      <c r="M119" s="444"/>
      <c r="N119" s="445"/>
      <c r="O119" s="446" t="s">
        <v>1041</v>
      </c>
      <c r="P119" s="571" t="s">
        <v>1042</v>
      </c>
      <c r="Q119" s="425">
        <f t="shared" ref="Q119:Q128" si="6">COUNTA(T119:DV119)</f>
        <v>0</v>
      </c>
      <c r="R119" s="426"/>
      <c r="S119" s="448"/>
      <c r="T119" s="428"/>
      <c r="U119" s="429"/>
      <c r="V119" s="430"/>
      <c r="W119" s="429"/>
      <c r="X119" s="430"/>
      <c r="Y119" s="429"/>
      <c r="Z119" s="430"/>
      <c r="AA119" s="429"/>
      <c r="AB119" s="430"/>
      <c r="AC119" s="431"/>
      <c r="AD119" s="428"/>
      <c r="AE119" s="429"/>
      <c r="AF119" s="430"/>
      <c r="AG119" s="429"/>
      <c r="AH119" s="430"/>
      <c r="AI119" s="429"/>
      <c r="AJ119" s="430"/>
      <c r="AK119" s="431"/>
      <c r="AL119" s="428"/>
      <c r="AM119" s="429"/>
      <c r="AN119" s="430"/>
      <c r="AO119" s="429"/>
      <c r="AP119" s="430"/>
      <c r="AQ119" s="429"/>
      <c r="AR119" s="430"/>
      <c r="AS119" s="431"/>
      <c r="AT119" s="272"/>
      <c r="AU119" s="432"/>
      <c r="AV119" s="433"/>
      <c r="AW119" s="434"/>
      <c r="AX119" s="433"/>
      <c r="AY119" s="434"/>
      <c r="AZ119" s="433"/>
      <c r="BA119" s="434"/>
      <c r="BB119" s="433"/>
      <c r="BC119" s="434"/>
      <c r="BD119" s="435"/>
      <c r="BE119" s="432"/>
      <c r="BF119" s="433"/>
      <c r="BG119" s="434"/>
      <c r="BH119" s="433"/>
      <c r="BI119" s="434"/>
      <c r="BJ119" s="433"/>
      <c r="BK119" s="434"/>
      <c r="BL119" s="435"/>
      <c r="BM119" s="432"/>
      <c r="BN119" s="433"/>
      <c r="BO119" s="434"/>
      <c r="BP119" s="433"/>
      <c r="BQ119" s="434"/>
      <c r="BR119" s="433"/>
      <c r="BS119" s="434"/>
      <c r="BT119" s="435"/>
      <c r="BU119" s="272"/>
      <c r="BV119" s="436"/>
      <c r="BW119" s="437"/>
      <c r="BX119" s="438"/>
      <c r="BY119" s="437"/>
      <c r="BZ119" s="438"/>
      <c r="CA119" s="437"/>
      <c r="CB119" s="438"/>
      <c r="CC119" s="437"/>
      <c r="CD119" s="438"/>
      <c r="CE119" s="439"/>
      <c r="CF119" s="436"/>
      <c r="CG119" s="437"/>
      <c r="CH119" s="438"/>
      <c r="CI119" s="437"/>
      <c r="CJ119" s="438"/>
      <c r="CK119" s="437"/>
      <c r="CL119" s="438"/>
      <c r="CM119" s="439"/>
      <c r="CN119" s="436"/>
      <c r="CO119" s="437"/>
      <c r="CP119" s="438"/>
      <c r="CQ119" s="437"/>
      <c r="CR119" s="438"/>
      <c r="CS119" s="437"/>
      <c r="CT119" s="438"/>
      <c r="CU119" s="439"/>
      <c r="CV119" s="272"/>
      <c r="CW119" s="440"/>
      <c r="CX119" s="441"/>
      <c r="CY119" s="442"/>
      <c r="CZ119" s="441"/>
      <c r="DA119" s="442"/>
      <c r="DB119" s="441"/>
      <c r="DC119" s="442"/>
      <c r="DD119" s="441"/>
      <c r="DE119" s="442"/>
      <c r="DF119" s="443"/>
      <c r="DG119" s="440"/>
      <c r="DH119" s="441"/>
      <c r="DI119" s="442"/>
      <c r="DJ119" s="441"/>
      <c r="DK119" s="442"/>
      <c r="DL119" s="441"/>
      <c r="DM119" s="442"/>
      <c r="DN119" s="443"/>
      <c r="DO119" s="440"/>
      <c r="DP119" s="441"/>
      <c r="DQ119" s="442"/>
      <c r="DR119" s="441"/>
      <c r="DS119" s="442"/>
      <c r="DT119" s="441"/>
      <c r="DU119" s="442"/>
      <c r="DV119" s="443"/>
      <c r="DW119" s="272"/>
    </row>
    <row r="120" spans="1:127" ht="40.5" customHeight="1">
      <c r="A120" s="569"/>
      <c r="B120" s="411">
        <f>LARGE(B$9:B119,1)+1</f>
        <v>93</v>
      </c>
      <c r="C120" s="412" t="s">
        <v>138</v>
      </c>
      <c r="D120" s="521"/>
      <c r="E120" s="522" t="s">
        <v>1154</v>
      </c>
      <c r="F120" s="415">
        <v>0.58599999999999997</v>
      </c>
      <c r="G120" s="416" t="s">
        <v>841</v>
      </c>
      <c r="H120" s="417">
        <v>38904</v>
      </c>
      <c r="I120" s="418" t="s">
        <v>386</v>
      </c>
      <c r="J120" s="419" t="s">
        <v>1131</v>
      </c>
      <c r="K120" s="420" t="s">
        <v>1055</v>
      </c>
      <c r="L120" s="444" t="s">
        <v>1038</v>
      </c>
      <c r="M120" s="444" t="s">
        <v>1039</v>
      </c>
      <c r="N120" s="445" t="s">
        <v>1040</v>
      </c>
      <c r="O120" s="446" t="s">
        <v>1041</v>
      </c>
      <c r="P120" s="571" t="s">
        <v>1042</v>
      </c>
      <c r="Q120" s="425">
        <f t="shared" si="6"/>
        <v>0</v>
      </c>
      <c r="R120" s="426"/>
      <c r="S120" s="448"/>
      <c r="T120" s="428"/>
      <c r="U120" s="429"/>
      <c r="V120" s="430"/>
      <c r="W120" s="429"/>
      <c r="X120" s="430"/>
      <c r="Y120" s="429"/>
      <c r="Z120" s="430"/>
      <c r="AA120" s="429"/>
      <c r="AB120" s="430"/>
      <c r="AC120" s="431"/>
      <c r="AD120" s="428"/>
      <c r="AE120" s="429"/>
      <c r="AF120" s="430"/>
      <c r="AG120" s="429"/>
      <c r="AH120" s="430"/>
      <c r="AI120" s="429"/>
      <c r="AJ120" s="430"/>
      <c r="AK120" s="431"/>
      <c r="AL120" s="428"/>
      <c r="AM120" s="429"/>
      <c r="AN120" s="430"/>
      <c r="AO120" s="429"/>
      <c r="AP120" s="430"/>
      <c r="AQ120" s="429"/>
      <c r="AR120" s="430"/>
      <c r="AS120" s="431"/>
      <c r="AT120" s="272"/>
      <c r="AU120" s="432"/>
      <c r="AV120" s="433"/>
      <c r="AW120" s="434"/>
      <c r="AX120" s="433"/>
      <c r="AY120" s="434"/>
      <c r="AZ120" s="433"/>
      <c r="BA120" s="434"/>
      <c r="BB120" s="433"/>
      <c r="BC120" s="434"/>
      <c r="BD120" s="435"/>
      <c r="BE120" s="432"/>
      <c r="BF120" s="433"/>
      <c r="BG120" s="434"/>
      <c r="BH120" s="433"/>
      <c r="BI120" s="434"/>
      <c r="BJ120" s="433"/>
      <c r="BK120" s="434"/>
      <c r="BL120" s="435"/>
      <c r="BM120" s="432"/>
      <c r="BN120" s="433"/>
      <c r="BO120" s="434"/>
      <c r="BP120" s="433"/>
      <c r="BQ120" s="434"/>
      <c r="BR120" s="433"/>
      <c r="BS120" s="434"/>
      <c r="BT120" s="435"/>
      <c r="BU120" s="272"/>
      <c r="BV120" s="436"/>
      <c r="BW120" s="437"/>
      <c r="BX120" s="438"/>
      <c r="BY120" s="437"/>
      <c r="BZ120" s="438"/>
      <c r="CA120" s="437"/>
      <c r="CB120" s="438"/>
      <c r="CC120" s="437"/>
      <c r="CD120" s="438"/>
      <c r="CE120" s="439"/>
      <c r="CF120" s="436"/>
      <c r="CG120" s="437"/>
      <c r="CH120" s="438"/>
      <c r="CI120" s="437"/>
      <c r="CJ120" s="438"/>
      <c r="CK120" s="437"/>
      <c r="CL120" s="438"/>
      <c r="CM120" s="439"/>
      <c r="CN120" s="436"/>
      <c r="CO120" s="437"/>
      <c r="CP120" s="438"/>
      <c r="CQ120" s="437"/>
      <c r="CR120" s="438"/>
      <c r="CS120" s="437"/>
      <c r="CT120" s="438"/>
      <c r="CU120" s="439"/>
      <c r="CV120" s="272"/>
      <c r="CW120" s="440"/>
      <c r="CX120" s="441"/>
      <c r="CY120" s="442"/>
      <c r="CZ120" s="441"/>
      <c r="DA120" s="442"/>
      <c r="DB120" s="441"/>
      <c r="DC120" s="442"/>
      <c r="DD120" s="441"/>
      <c r="DE120" s="442"/>
      <c r="DF120" s="443"/>
      <c r="DG120" s="440"/>
      <c r="DH120" s="441"/>
      <c r="DI120" s="442"/>
      <c r="DJ120" s="441"/>
      <c r="DK120" s="442"/>
      <c r="DL120" s="441"/>
      <c r="DM120" s="442"/>
      <c r="DN120" s="443"/>
      <c r="DO120" s="440"/>
      <c r="DP120" s="441"/>
      <c r="DQ120" s="442"/>
      <c r="DR120" s="441"/>
      <c r="DS120" s="442"/>
      <c r="DT120" s="441"/>
      <c r="DU120" s="442"/>
      <c r="DV120" s="443"/>
      <c r="DW120" s="272"/>
    </row>
    <row r="121" spans="1:127" s="303" customFormat="1" ht="13.5" customHeight="1">
      <c r="A121" s="569"/>
      <c r="B121" s="573"/>
      <c r="C121" s="574"/>
      <c r="D121" s="575"/>
      <c r="E121" s="576"/>
      <c r="F121" s="577"/>
      <c r="G121" s="578"/>
      <c r="H121" s="579"/>
      <c r="I121" s="580"/>
      <c r="J121" s="581"/>
      <c r="K121" s="582"/>
      <c r="L121" s="583"/>
      <c r="M121" s="583"/>
      <c r="N121" s="584"/>
      <c r="O121" s="585"/>
      <c r="P121" s="586"/>
      <c r="Q121" s="585"/>
      <c r="R121" s="585"/>
      <c r="S121" s="585"/>
      <c r="T121" s="503"/>
      <c r="U121" s="504"/>
      <c r="V121" s="504"/>
      <c r="W121" s="504"/>
      <c r="X121" s="504"/>
      <c r="Y121" s="504"/>
      <c r="Z121" s="504"/>
      <c r="AA121" s="504"/>
      <c r="AB121" s="504"/>
      <c r="AC121" s="505"/>
      <c r="AD121" s="503"/>
      <c r="AE121" s="504"/>
      <c r="AF121" s="504"/>
      <c r="AG121" s="504"/>
      <c r="AH121" s="504"/>
      <c r="AI121" s="504"/>
      <c r="AJ121" s="504"/>
      <c r="AK121" s="505"/>
      <c r="AL121" s="503"/>
      <c r="AM121" s="504"/>
      <c r="AN121" s="504"/>
      <c r="AO121" s="504"/>
      <c r="AP121" s="504"/>
      <c r="AQ121" s="504"/>
      <c r="AR121" s="504"/>
      <c r="AS121" s="505"/>
      <c r="AT121" s="506"/>
      <c r="AU121" s="507"/>
      <c r="AV121" s="508"/>
      <c r="AW121" s="508"/>
      <c r="AX121" s="508"/>
      <c r="AY121" s="508"/>
      <c r="AZ121" s="508"/>
      <c r="BA121" s="508"/>
      <c r="BB121" s="508"/>
      <c r="BC121" s="508"/>
      <c r="BD121" s="509"/>
      <c r="BE121" s="507"/>
      <c r="BF121" s="508"/>
      <c r="BG121" s="508"/>
      <c r="BH121" s="508"/>
      <c r="BI121" s="508"/>
      <c r="BJ121" s="508"/>
      <c r="BK121" s="508"/>
      <c r="BL121" s="509"/>
      <c r="BM121" s="507"/>
      <c r="BN121" s="508"/>
      <c r="BO121" s="508"/>
      <c r="BP121" s="508"/>
      <c r="BQ121" s="508"/>
      <c r="BR121" s="508"/>
      <c r="BS121" s="508"/>
      <c r="BT121" s="509"/>
      <c r="BU121" s="506"/>
      <c r="BV121" s="510"/>
      <c r="BW121" s="511"/>
      <c r="BX121" s="511"/>
      <c r="BY121" s="511"/>
      <c r="BZ121" s="511"/>
      <c r="CA121" s="511"/>
      <c r="CB121" s="511"/>
      <c r="CC121" s="511"/>
      <c r="CD121" s="511"/>
      <c r="CE121" s="512"/>
      <c r="CF121" s="510"/>
      <c r="CG121" s="511"/>
      <c r="CH121" s="511"/>
      <c r="CI121" s="511"/>
      <c r="CJ121" s="511"/>
      <c r="CK121" s="511"/>
      <c r="CL121" s="511"/>
      <c r="CM121" s="512"/>
      <c r="CN121" s="510"/>
      <c r="CO121" s="511"/>
      <c r="CP121" s="511"/>
      <c r="CQ121" s="511"/>
      <c r="CR121" s="511"/>
      <c r="CS121" s="511"/>
      <c r="CT121" s="511"/>
      <c r="CU121" s="512"/>
      <c r="CV121" s="506"/>
      <c r="CW121" s="513"/>
      <c r="CX121" s="514"/>
      <c r="CY121" s="514"/>
      <c r="CZ121" s="514"/>
      <c r="DA121" s="514"/>
      <c r="DB121" s="514"/>
      <c r="DC121" s="514"/>
      <c r="DD121" s="514"/>
      <c r="DE121" s="514"/>
      <c r="DF121" s="515"/>
      <c r="DG121" s="513"/>
      <c r="DH121" s="514"/>
      <c r="DI121" s="514"/>
      <c r="DJ121" s="514"/>
      <c r="DK121" s="514"/>
      <c r="DL121" s="514"/>
      <c r="DM121" s="514"/>
      <c r="DN121" s="515"/>
      <c r="DO121" s="513"/>
      <c r="DP121" s="514"/>
      <c r="DQ121" s="514"/>
      <c r="DR121" s="514"/>
      <c r="DS121" s="514"/>
      <c r="DT121" s="514"/>
      <c r="DU121" s="514"/>
      <c r="DV121" s="515"/>
      <c r="DW121" s="516"/>
    </row>
    <row r="122" spans="1:127" ht="40.5" customHeight="1">
      <c r="A122" s="569"/>
      <c r="B122" s="411">
        <f>LARGE(B$9:B121,1)+1</f>
        <v>94</v>
      </c>
      <c r="C122" s="412" t="s">
        <v>139</v>
      </c>
      <c r="D122" s="521"/>
      <c r="E122" s="522" t="s">
        <v>1151</v>
      </c>
      <c r="F122" s="415">
        <v>3.23</v>
      </c>
      <c r="G122" s="416" t="s">
        <v>841</v>
      </c>
      <c r="H122" s="417">
        <v>33751</v>
      </c>
      <c r="I122" s="418" t="s">
        <v>386</v>
      </c>
      <c r="J122" s="419" t="s">
        <v>1131</v>
      </c>
      <c r="K122" s="570" t="s">
        <v>1141</v>
      </c>
      <c r="L122" s="444" t="s">
        <v>1038</v>
      </c>
      <c r="M122" s="444" t="s">
        <v>1039</v>
      </c>
      <c r="N122" s="445" t="s">
        <v>1040</v>
      </c>
      <c r="O122" s="446" t="s">
        <v>1041</v>
      </c>
      <c r="P122" s="571" t="s">
        <v>1042</v>
      </c>
      <c r="Q122" s="425">
        <f t="shared" si="6"/>
        <v>0</v>
      </c>
      <c r="R122" s="426"/>
      <c r="S122" s="448"/>
      <c r="T122" s="428"/>
      <c r="U122" s="429"/>
      <c r="V122" s="430"/>
      <c r="W122" s="429"/>
      <c r="X122" s="430"/>
      <c r="Y122" s="429"/>
      <c r="Z122" s="430"/>
      <c r="AA122" s="429"/>
      <c r="AB122" s="430"/>
      <c r="AC122" s="431"/>
      <c r="AD122" s="428"/>
      <c r="AE122" s="429"/>
      <c r="AF122" s="430"/>
      <c r="AG122" s="429"/>
      <c r="AH122" s="430"/>
      <c r="AI122" s="429"/>
      <c r="AJ122" s="430"/>
      <c r="AK122" s="431"/>
      <c r="AL122" s="428"/>
      <c r="AM122" s="429"/>
      <c r="AN122" s="430"/>
      <c r="AO122" s="429"/>
      <c r="AP122" s="430"/>
      <c r="AQ122" s="429"/>
      <c r="AR122" s="430"/>
      <c r="AS122" s="431"/>
      <c r="AT122" s="272"/>
      <c r="AU122" s="432"/>
      <c r="AV122" s="433"/>
      <c r="AW122" s="434"/>
      <c r="AX122" s="433"/>
      <c r="AY122" s="434"/>
      <c r="AZ122" s="433"/>
      <c r="BA122" s="434"/>
      <c r="BB122" s="433"/>
      <c r="BC122" s="434"/>
      <c r="BD122" s="435"/>
      <c r="BE122" s="432"/>
      <c r="BF122" s="433"/>
      <c r="BG122" s="434"/>
      <c r="BH122" s="433"/>
      <c r="BI122" s="434"/>
      <c r="BJ122" s="433"/>
      <c r="BK122" s="434"/>
      <c r="BL122" s="435"/>
      <c r="BM122" s="432"/>
      <c r="BN122" s="433"/>
      <c r="BO122" s="434"/>
      <c r="BP122" s="433"/>
      <c r="BQ122" s="434"/>
      <c r="BR122" s="433"/>
      <c r="BS122" s="434"/>
      <c r="BT122" s="435"/>
      <c r="BU122" s="272"/>
      <c r="BV122" s="436"/>
      <c r="BW122" s="437"/>
      <c r="BX122" s="438"/>
      <c r="BY122" s="437"/>
      <c r="BZ122" s="438"/>
      <c r="CA122" s="437"/>
      <c r="CB122" s="438"/>
      <c r="CC122" s="437"/>
      <c r="CD122" s="438"/>
      <c r="CE122" s="439"/>
      <c r="CF122" s="436"/>
      <c r="CG122" s="437"/>
      <c r="CH122" s="438"/>
      <c r="CI122" s="437"/>
      <c r="CJ122" s="438"/>
      <c r="CK122" s="437"/>
      <c r="CL122" s="438"/>
      <c r="CM122" s="439"/>
      <c r="CN122" s="436"/>
      <c r="CO122" s="437"/>
      <c r="CP122" s="438"/>
      <c r="CQ122" s="437"/>
      <c r="CR122" s="438"/>
      <c r="CS122" s="437"/>
      <c r="CT122" s="438"/>
      <c r="CU122" s="439"/>
      <c r="CV122" s="272"/>
      <c r="CW122" s="440"/>
      <c r="CX122" s="441"/>
      <c r="CY122" s="442"/>
      <c r="CZ122" s="441"/>
      <c r="DA122" s="442"/>
      <c r="DB122" s="441"/>
      <c r="DC122" s="442"/>
      <c r="DD122" s="441"/>
      <c r="DE122" s="442"/>
      <c r="DF122" s="443"/>
      <c r="DG122" s="440"/>
      <c r="DH122" s="441"/>
      <c r="DI122" s="442"/>
      <c r="DJ122" s="441"/>
      <c r="DK122" s="442"/>
      <c r="DL122" s="441"/>
      <c r="DM122" s="442"/>
      <c r="DN122" s="443"/>
      <c r="DO122" s="440"/>
      <c r="DP122" s="441"/>
      <c r="DQ122" s="442"/>
      <c r="DR122" s="441"/>
      <c r="DS122" s="442"/>
      <c r="DT122" s="441"/>
      <c r="DU122" s="442"/>
      <c r="DV122" s="443"/>
      <c r="DW122" s="465"/>
    </row>
    <row r="123" spans="1:127" ht="40.5" customHeight="1">
      <c r="A123" s="569"/>
      <c r="B123" s="411">
        <f>LARGE(B$9:B122,1)+1</f>
        <v>95</v>
      </c>
      <c r="C123" s="412" t="s">
        <v>140</v>
      </c>
      <c r="D123" s="521" t="s">
        <v>1121</v>
      </c>
      <c r="E123" s="522" t="s">
        <v>1130</v>
      </c>
      <c r="F123" s="415">
        <v>0.59599999999999997</v>
      </c>
      <c r="G123" s="416" t="s">
        <v>841</v>
      </c>
      <c r="H123" s="417">
        <v>26204</v>
      </c>
      <c r="I123" s="418" t="s">
        <v>386</v>
      </c>
      <c r="J123" s="419" t="s">
        <v>1131</v>
      </c>
      <c r="K123" s="420" t="s">
        <v>1055</v>
      </c>
      <c r="L123" s="444" t="s">
        <v>1038</v>
      </c>
      <c r="M123" s="444" t="s">
        <v>1039</v>
      </c>
      <c r="N123" s="445" t="s">
        <v>1040</v>
      </c>
      <c r="O123" s="446" t="s">
        <v>1041</v>
      </c>
      <c r="P123" s="571" t="s">
        <v>1042</v>
      </c>
      <c r="Q123" s="425">
        <f t="shared" si="6"/>
        <v>0</v>
      </c>
      <c r="R123" s="426"/>
      <c r="S123" s="448"/>
      <c r="T123" s="428"/>
      <c r="U123" s="429"/>
      <c r="V123" s="430"/>
      <c r="W123" s="429"/>
      <c r="X123" s="430"/>
      <c r="Y123" s="429"/>
      <c r="Z123" s="430"/>
      <c r="AA123" s="429"/>
      <c r="AB123" s="430"/>
      <c r="AC123" s="431"/>
      <c r="AD123" s="428"/>
      <c r="AE123" s="429"/>
      <c r="AF123" s="430"/>
      <c r="AG123" s="429"/>
      <c r="AH123" s="430"/>
      <c r="AI123" s="429"/>
      <c r="AJ123" s="430"/>
      <c r="AK123" s="431"/>
      <c r="AL123" s="428"/>
      <c r="AM123" s="429"/>
      <c r="AN123" s="430"/>
      <c r="AO123" s="429"/>
      <c r="AP123" s="430"/>
      <c r="AQ123" s="429"/>
      <c r="AR123" s="430"/>
      <c r="AS123" s="431"/>
      <c r="AT123" s="272"/>
      <c r="AU123" s="432"/>
      <c r="AV123" s="433"/>
      <c r="AW123" s="434"/>
      <c r="AX123" s="433"/>
      <c r="AY123" s="434"/>
      <c r="AZ123" s="433"/>
      <c r="BA123" s="434"/>
      <c r="BB123" s="433"/>
      <c r="BC123" s="434"/>
      <c r="BD123" s="435"/>
      <c r="BE123" s="432"/>
      <c r="BF123" s="433"/>
      <c r="BG123" s="434"/>
      <c r="BH123" s="433"/>
      <c r="BI123" s="434"/>
      <c r="BJ123" s="433"/>
      <c r="BK123" s="434"/>
      <c r="BL123" s="435"/>
      <c r="BM123" s="432"/>
      <c r="BN123" s="433"/>
      <c r="BO123" s="434"/>
      <c r="BP123" s="433"/>
      <c r="BQ123" s="434"/>
      <c r="BR123" s="433"/>
      <c r="BS123" s="434"/>
      <c r="BT123" s="435"/>
      <c r="BU123" s="272"/>
      <c r="BV123" s="436"/>
      <c r="BW123" s="437"/>
      <c r="BX123" s="438"/>
      <c r="BY123" s="437"/>
      <c r="BZ123" s="438"/>
      <c r="CA123" s="437"/>
      <c r="CB123" s="438"/>
      <c r="CC123" s="437"/>
      <c r="CD123" s="438"/>
      <c r="CE123" s="439"/>
      <c r="CF123" s="436"/>
      <c r="CG123" s="437"/>
      <c r="CH123" s="438"/>
      <c r="CI123" s="437"/>
      <c r="CJ123" s="438"/>
      <c r="CK123" s="437"/>
      <c r="CL123" s="438"/>
      <c r="CM123" s="439"/>
      <c r="CN123" s="436"/>
      <c r="CO123" s="437"/>
      <c r="CP123" s="438"/>
      <c r="CQ123" s="437"/>
      <c r="CR123" s="438"/>
      <c r="CS123" s="437"/>
      <c r="CT123" s="438"/>
      <c r="CU123" s="439"/>
      <c r="CV123" s="272"/>
      <c r="CW123" s="440"/>
      <c r="CX123" s="441"/>
      <c r="CY123" s="442"/>
      <c r="CZ123" s="441"/>
      <c r="DA123" s="442"/>
      <c r="DB123" s="441"/>
      <c r="DC123" s="442"/>
      <c r="DD123" s="441"/>
      <c r="DE123" s="442"/>
      <c r="DF123" s="443"/>
      <c r="DG123" s="440"/>
      <c r="DH123" s="441"/>
      <c r="DI123" s="442"/>
      <c r="DJ123" s="441"/>
      <c r="DK123" s="442"/>
      <c r="DL123" s="441"/>
      <c r="DM123" s="442"/>
      <c r="DN123" s="443"/>
      <c r="DO123" s="440"/>
      <c r="DP123" s="441"/>
      <c r="DQ123" s="442"/>
      <c r="DR123" s="441"/>
      <c r="DS123" s="442"/>
      <c r="DT123" s="441"/>
      <c r="DU123" s="442"/>
      <c r="DV123" s="443"/>
      <c r="DW123" s="479"/>
    </row>
    <row r="124" spans="1:127" s="303" customFormat="1" ht="13.5" customHeight="1">
      <c r="A124" s="569"/>
      <c r="B124" s="573"/>
      <c r="C124" s="574"/>
      <c r="D124" s="575"/>
      <c r="E124" s="576"/>
      <c r="F124" s="577"/>
      <c r="G124" s="578"/>
      <c r="H124" s="579"/>
      <c r="I124" s="580"/>
      <c r="J124" s="581"/>
      <c r="K124" s="582"/>
      <c r="L124" s="583"/>
      <c r="M124" s="583"/>
      <c r="N124" s="584"/>
      <c r="O124" s="585"/>
      <c r="P124" s="586"/>
      <c r="Q124" s="585"/>
      <c r="R124" s="585"/>
      <c r="S124" s="585"/>
      <c r="T124" s="503"/>
      <c r="U124" s="504"/>
      <c r="V124" s="504"/>
      <c r="W124" s="504"/>
      <c r="X124" s="504"/>
      <c r="Y124" s="504"/>
      <c r="Z124" s="504"/>
      <c r="AA124" s="504"/>
      <c r="AB124" s="504"/>
      <c r="AC124" s="505"/>
      <c r="AD124" s="503"/>
      <c r="AE124" s="504"/>
      <c r="AF124" s="504"/>
      <c r="AG124" s="504"/>
      <c r="AH124" s="504"/>
      <c r="AI124" s="504"/>
      <c r="AJ124" s="504"/>
      <c r="AK124" s="505"/>
      <c r="AL124" s="503"/>
      <c r="AM124" s="504"/>
      <c r="AN124" s="504"/>
      <c r="AO124" s="504"/>
      <c r="AP124" s="504"/>
      <c r="AQ124" s="504"/>
      <c r="AR124" s="504"/>
      <c r="AS124" s="505"/>
      <c r="AT124" s="506"/>
      <c r="AU124" s="507"/>
      <c r="AV124" s="508"/>
      <c r="AW124" s="508"/>
      <c r="AX124" s="508"/>
      <c r="AY124" s="508"/>
      <c r="AZ124" s="508"/>
      <c r="BA124" s="508"/>
      <c r="BB124" s="508"/>
      <c r="BC124" s="508"/>
      <c r="BD124" s="509"/>
      <c r="BE124" s="507"/>
      <c r="BF124" s="508"/>
      <c r="BG124" s="508"/>
      <c r="BH124" s="508"/>
      <c r="BI124" s="508"/>
      <c r="BJ124" s="508"/>
      <c r="BK124" s="508"/>
      <c r="BL124" s="509"/>
      <c r="BM124" s="507"/>
      <c r="BN124" s="508"/>
      <c r="BO124" s="508"/>
      <c r="BP124" s="508"/>
      <c r="BQ124" s="508"/>
      <c r="BR124" s="508"/>
      <c r="BS124" s="508"/>
      <c r="BT124" s="509"/>
      <c r="BU124" s="506"/>
      <c r="BV124" s="510"/>
      <c r="BW124" s="511"/>
      <c r="BX124" s="511"/>
      <c r="BY124" s="511"/>
      <c r="BZ124" s="511"/>
      <c r="CA124" s="511"/>
      <c r="CB124" s="511"/>
      <c r="CC124" s="511"/>
      <c r="CD124" s="511"/>
      <c r="CE124" s="512"/>
      <c r="CF124" s="510"/>
      <c r="CG124" s="511"/>
      <c r="CH124" s="511"/>
      <c r="CI124" s="511"/>
      <c r="CJ124" s="511"/>
      <c r="CK124" s="511"/>
      <c r="CL124" s="511"/>
      <c r="CM124" s="512"/>
      <c r="CN124" s="510"/>
      <c r="CO124" s="511"/>
      <c r="CP124" s="511"/>
      <c r="CQ124" s="511"/>
      <c r="CR124" s="511"/>
      <c r="CS124" s="511"/>
      <c r="CT124" s="511"/>
      <c r="CU124" s="512"/>
      <c r="CV124" s="506"/>
      <c r="CW124" s="513"/>
      <c r="CX124" s="514"/>
      <c r="CY124" s="514"/>
      <c r="CZ124" s="514"/>
      <c r="DA124" s="514"/>
      <c r="DB124" s="514"/>
      <c r="DC124" s="514"/>
      <c r="DD124" s="514"/>
      <c r="DE124" s="514"/>
      <c r="DF124" s="515"/>
      <c r="DG124" s="513"/>
      <c r="DH124" s="514"/>
      <c r="DI124" s="514"/>
      <c r="DJ124" s="514"/>
      <c r="DK124" s="514"/>
      <c r="DL124" s="514"/>
      <c r="DM124" s="514"/>
      <c r="DN124" s="515"/>
      <c r="DO124" s="513"/>
      <c r="DP124" s="514"/>
      <c r="DQ124" s="514"/>
      <c r="DR124" s="514"/>
      <c r="DS124" s="514"/>
      <c r="DT124" s="514"/>
      <c r="DU124" s="514"/>
      <c r="DV124" s="515"/>
      <c r="DW124" s="516"/>
    </row>
    <row r="125" spans="1:127" ht="40.5" customHeight="1">
      <c r="A125" s="569"/>
      <c r="B125" s="411">
        <f>LARGE(B$9:B124,1)+1</f>
        <v>96</v>
      </c>
      <c r="C125" s="412" t="s">
        <v>141</v>
      </c>
      <c r="D125" s="521" t="s">
        <v>1121</v>
      </c>
      <c r="E125" s="522" t="s">
        <v>1130</v>
      </c>
      <c r="F125" s="415">
        <v>2.1</v>
      </c>
      <c r="G125" s="416" t="s">
        <v>841</v>
      </c>
      <c r="H125" s="417">
        <v>12448</v>
      </c>
      <c r="I125" s="418" t="s">
        <v>386</v>
      </c>
      <c r="J125" s="419" t="s">
        <v>1131</v>
      </c>
      <c r="K125" s="420" t="s">
        <v>1055</v>
      </c>
      <c r="L125" s="444" t="s">
        <v>1038</v>
      </c>
      <c r="M125" s="444" t="s">
        <v>1039</v>
      </c>
      <c r="N125" s="445" t="s">
        <v>1040</v>
      </c>
      <c r="O125" s="446" t="s">
        <v>1041</v>
      </c>
      <c r="P125" s="571" t="s">
        <v>1042</v>
      </c>
      <c r="Q125" s="425">
        <f t="shared" si="6"/>
        <v>0</v>
      </c>
      <c r="R125" s="426"/>
      <c r="S125" s="448"/>
      <c r="T125" s="428"/>
      <c r="U125" s="429"/>
      <c r="V125" s="430"/>
      <c r="W125" s="429"/>
      <c r="X125" s="430"/>
      <c r="Y125" s="429"/>
      <c r="Z125" s="430"/>
      <c r="AA125" s="429"/>
      <c r="AB125" s="430"/>
      <c r="AC125" s="431"/>
      <c r="AD125" s="428"/>
      <c r="AE125" s="429"/>
      <c r="AF125" s="430"/>
      <c r="AG125" s="429"/>
      <c r="AH125" s="430"/>
      <c r="AI125" s="429"/>
      <c r="AJ125" s="430"/>
      <c r="AK125" s="431"/>
      <c r="AL125" s="428"/>
      <c r="AM125" s="429"/>
      <c r="AN125" s="430"/>
      <c r="AO125" s="429"/>
      <c r="AP125" s="430"/>
      <c r="AQ125" s="429"/>
      <c r="AR125" s="430"/>
      <c r="AS125" s="431"/>
      <c r="AT125" s="272"/>
      <c r="AU125" s="432"/>
      <c r="AV125" s="433"/>
      <c r="AW125" s="434"/>
      <c r="AX125" s="433"/>
      <c r="AY125" s="434"/>
      <c r="AZ125" s="433"/>
      <c r="BA125" s="434"/>
      <c r="BB125" s="433"/>
      <c r="BC125" s="434"/>
      <c r="BD125" s="435"/>
      <c r="BE125" s="432"/>
      <c r="BF125" s="433"/>
      <c r="BG125" s="434"/>
      <c r="BH125" s="433"/>
      <c r="BI125" s="434"/>
      <c r="BJ125" s="433"/>
      <c r="BK125" s="434"/>
      <c r="BL125" s="435"/>
      <c r="BM125" s="432"/>
      <c r="BN125" s="433"/>
      <c r="BO125" s="434"/>
      <c r="BP125" s="433"/>
      <c r="BQ125" s="434"/>
      <c r="BR125" s="433"/>
      <c r="BS125" s="434"/>
      <c r="BT125" s="435"/>
      <c r="BU125" s="272"/>
      <c r="BV125" s="436"/>
      <c r="BW125" s="437"/>
      <c r="BX125" s="438"/>
      <c r="BY125" s="437"/>
      <c r="BZ125" s="438"/>
      <c r="CA125" s="437"/>
      <c r="CB125" s="438"/>
      <c r="CC125" s="437"/>
      <c r="CD125" s="438"/>
      <c r="CE125" s="439"/>
      <c r="CF125" s="436"/>
      <c r="CG125" s="437"/>
      <c r="CH125" s="438"/>
      <c r="CI125" s="437"/>
      <c r="CJ125" s="438"/>
      <c r="CK125" s="437"/>
      <c r="CL125" s="438"/>
      <c r="CM125" s="439"/>
      <c r="CN125" s="436"/>
      <c r="CO125" s="437"/>
      <c r="CP125" s="438"/>
      <c r="CQ125" s="437"/>
      <c r="CR125" s="438"/>
      <c r="CS125" s="437"/>
      <c r="CT125" s="438"/>
      <c r="CU125" s="439"/>
      <c r="CV125" s="272"/>
      <c r="CW125" s="440"/>
      <c r="CX125" s="441"/>
      <c r="CY125" s="442"/>
      <c r="CZ125" s="441"/>
      <c r="DA125" s="442"/>
      <c r="DB125" s="441"/>
      <c r="DC125" s="442"/>
      <c r="DD125" s="441"/>
      <c r="DE125" s="442"/>
      <c r="DF125" s="443"/>
      <c r="DG125" s="440"/>
      <c r="DH125" s="441"/>
      <c r="DI125" s="442"/>
      <c r="DJ125" s="441"/>
      <c r="DK125" s="442"/>
      <c r="DL125" s="441"/>
      <c r="DM125" s="442"/>
      <c r="DN125" s="443"/>
      <c r="DO125" s="440"/>
      <c r="DP125" s="441"/>
      <c r="DQ125" s="442"/>
      <c r="DR125" s="441"/>
      <c r="DS125" s="442"/>
      <c r="DT125" s="441"/>
      <c r="DU125" s="442"/>
      <c r="DV125" s="443"/>
      <c r="DW125" s="272"/>
    </row>
    <row r="126" spans="1:127" s="303" customFormat="1" ht="13.5" customHeight="1">
      <c r="A126" s="569"/>
      <c r="B126" s="573"/>
      <c r="C126" s="574"/>
      <c r="D126" s="575"/>
      <c r="E126" s="576"/>
      <c r="F126" s="577"/>
      <c r="G126" s="578"/>
      <c r="H126" s="579"/>
      <c r="I126" s="580"/>
      <c r="J126" s="581"/>
      <c r="K126" s="582"/>
      <c r="L126" s="583"/>
      <c r="M126" s="583"/>
      <c r="N126" s="584"/>
      <c r="O126" s="585"/>
      <c r="P126" s="586"/>
      <c r="Q126" s="585"/>
      <c r="R126" s="585"/>
      <c r="S126" s="585"/>
      <c r="T126" s="503"/>
      <c r="U126" s="504"/>
      <c r="V126" s="504"/>
      <c r="W126" s="504"/>
      <c r="X126" s="504"/>
      <c r="Y126" s="504"/>
      <c r="Z126" s="504"/>
      <c r="AA126" s="504"/>
      <c r="AB126" s="504"/>
      <c r="AC126" s="505"/>
      <c r="AD126" s="503"/>
      <c r="AE126" s="504"/>
      <c r="AF126" s="504"/>
      <c r="AG126" s="504"/>
      <c r="AH126" s="504"/>
      <c r="AI126" s="504"/>
      <c r="AJ126" s="504"/>
      <c r="AK126" s="505"/>
      <c r="AL126" s="503"/>
      <c r="AM126" s="504"/>
      <c r="AN126" s="504"/>
      <c r="AO126" s="504"/>
      <c r="AP126" s="504"/>
      <c r="AQ126" s="504"/>
      <c r="AR126" s="504"/>
      <c r="AS126" s="505"/>
      <c r="AT126" s="506"/>
      <c r="AU126" s="507"/>
      <c r="AV126" s="508"/>
      <c r="AW126" s="508"/>
      <c r="AX126" s="508"/>
      <c r="AY126" s="508"/>
      <c r="AZ126" s="508"/>
      <c r="BA126" s="508"/>
      <c r="BB126" s="508"/>
      <c r="BC126" s="508"/>
      <c r="BD126" s="509"/>
      <c r="BE126" s="507"/>
      <c r="BF126" s="508"/>
      <c r="BG126" s="508"/>
      <c r="BH126" s="508"/>
      <c r="BI126" s="508"/>
      <c r="BJ126" s="508"/>
      <c r="BK126" s="508"/>
      <c r="BL126" s="509"/>
      <c r="BM126" s="507"/>
      <c r="BN126" s="508"/>
      <c r="BO126" s="508"/>
      <c r="BP126" s="508"/>
      <c r="BQ126" s="508"/>
      <c r="BR126" s="508"/>
      <c r="BS126" s="508"/>
      <c r="BT126" s="509"/>
      <c r="BU126" s="506"/>
      <c r="BV126" s="510"/>
      <c r="BW126" s="511"/>
      <c r="BX126" s="511"/>
      <c r="BY126" s="511"/>
      <c r="BZ126" s="511"/>
      <c r="CA126" s="511"/>
      <c r="CB126" s="511"/>
      <c r="CC126" s="511"/>
      <c r="CD126" s="511"/>
      <c r="CE126" s="512"/>
      <c r="CF126" s="510"/>
      <c r="CG126" s="511"/>
      <c r="CH126" s="511"/>
      <c r="CI126" s="511"/>
      <c r="CJ126" s="511"/>
      <c r="CK126" s="511"/>
      <c r="CL126" s="511"/>
      <c r="CM126" s="512"/>
      <c r="CN126" s="510"/>
      <c r="CO126" s="511"/>
      <c r="CP126" s="511"/>
      <c r="CQ126" s="511"/>
      <c r="CR126" s="511"/>
      <c r="CS126" s="511"/>
      <c r="CT126" s="511"/>
      <c r="CU126" s="512"/>
      <c r="CV126" s="506"/>
      <c r="CW126" s="513"/>
      <c r="CX126" s="514"/>
      <c r="CY126" s="514"/>
      <c r="CZ126" s="514"/>
      <c r="DA126" s="514"/>
      <c r="DB126" s="514"/>
      <c r="DC126" s="514"/>
      <c r="DD126" s="514"/>
      <c r="DE126" s="514"/>
      <c r="DF126" s="515"/>
      <c r="DG126" s="513"/>
      <c r="DH126" s="514"/>
      <c r="DI126" s="514"/>
      <c r="DJ126" s="514"/>
      <c r="DK126" s="514"/>
      <c r="DL126" s="514"/>
      <c r="DM126" s="514"/>
      <c r="DN126" s="515"/>
      <c r="DO126" s="513"/>
      <c r="DP126" s="514"/>
      <c r="DQ126" s="514"/>
      <c r="DR126" s="514"/>
      <c r="DS126" s="514"/>
      <c r="DT126" s="514"/>
      <c r="DU126" s="514"/>
      <c r="DV126" s="515"/>
      <c r="DW126" s="516"/>
    </row>
    <row r="127" spans="1:127" ht="40.5" customHeight="1">
      <c r="A127" s="569"/>
      <c r="B127" s="411">
        <f>LARGE(B$9:B126,1)+1</f>
        <v>97</v>
      </c>
      <c r="C127" s="412" t="s">
        <v>142</v>
      </c>
      <c r="D127" s="521">
        <v>1</v>
      </c>
      <c r="E127" s="522" t="s">
        <v>1052</v>
      </c>
      <c r="F127" s="415">
        <v>2.69</v>
      </c>
      <c r="G127" s="416" t="s">
        <v>841</v>
      </c>
      <c r="H127" s="417" t="s">
        <v>143</v>
      </c>
      <c r="I127" s="418" t="s">
        <v>386</v>
      </c>
      <c r="J127" s="419" t="s">
        <v>1054</v>
      </c>
      <c r="K127" s="420" t="s">
        <v>1055</v>
      </c>
      <c r="L127" s="449" t="s">
        <v>1068</v>
      </c>
      <c r="M127" s="449"/>
      <c r="N127" s="450"/>
      <c r="O127" s="449"/>
      <c r="P127" s="572"/>
      <c r="Q127" s="425">
        <f t="shared" si="6"/>
        <v>0</v>
      </c>
      <c r="R127" s="426"/>
      <c r="S127" s="448"/>
      <c r="T127" s="428"/>
      <c r="U127" s="429"/>
      <c r="V127" s="430"/>
      <c r="W127" s="429"/>
      <c r="X127" s="430"/>
      <c r="Y127" s="429"/>
      <c r="Z127" s="430"/>
      <c r="AA127" s="429"/>
      <c r="AB127" s="430"/>
      <c r="AC127" s="431"/>
      <c r="AD127" s="428"/>
      <c r="AE127" s="429"/>
      <c r="AF127" s="430"/>
      <c r="AG127" s="429"/>
      <c r="AH127" s="430"/>
      <c r="AI127" s="429"/>
      <c r="AJ127" s="430"/>
      <c r="AK127" s="431"/>
      <c r="AL127" s="428"/>
      <c r="AM127" s="429"/>
      <c r="AN127" s="430"/>
      <c r="AO127" s="429"/>
      <c r="AP127" s="430"/>
      <c r="AQ127" s="429"/>
      <c r="AR127" s="430"/>
      <c r="AS127" s="431"/>
      <c r="AT127" s="272"/>
      <c r="AU127" s="432"/>
      <c r="AV127" s="433"/>
      <c r="AW127" s="434"/>
      <c r="AX127" s="433"/>
      <c r="AY127" s="434"/>
      <c r="AZ127" s="433"/>
      <c r="BA127" s="434"/>
      <c r="BB127" s="433"/>
      <c r="BC127" s="434"/>
      <c r="BD127" s="435"/>
      <c r="BE127" s="432"/>
      <c r="BF127" s="433"/>
      <c r="BG127" s="434"/>
      <c r="BH127" s="433"/>
      <c r="BI127" s="434"/>
      <c r="BJ127" s="433"/>
      <c r="BK127" s="434"/>
      <c r="BL127" s="435"/>
      <c r="BM127" s="432"/>
      <c r="BN127" s="433"/>
      <c r="BO127" s="434"/>
      <c r="BP127" s="433"/>
      <c r="BQ127" s="434"/>
      <c r="BR127" s="433"/>
      <c r="BS127" s="434"/>
      <c r="BT127" s="435"/>
      <c r="BU127" s="272"/>
      <c r="BV127" s="436"/>
      <c r="BW127" s="437"/>
      <c r="BX127" s="438"/>
      <c r="BY127" s="437"/>
      <c r="BZ127" s="438"/>
      <c r="CA127" s="437"/>
      <c r="CB127" s="438"/>
      <c r="CC127" s="437"/>
      <c r="CD127" s="438"/>
      <c r="CE127" s="439"/>
      <c r="CF127" s="436"/>
      <c r="CG127" s="437"/>
      <c r="CH127" s="438"/>
      <c r="CI127" s="437"/>
      <c r="CJ127" s="438"/>
      <c r="CK127" s="437"/>
      <c r="CL127" s="438"/>
      <c r="CM127" s="439"/>
      <c r="CN127" s="436"/>
      <c r="CO127" s="437"/>
      <c r="CP127" s="438"/>
      <c r="CQ127" s="437"/>
      <c r="CR127" s="438"/>
      <c r="CS127" s="437"/>
      <c r="CT127" s="438"/>
      <c r="CU127" s="439"/>
      <c r="CV127" s="272"/>
      <c r="CW127" s="440"/>
      <c r="CX127" s="441"/>
      <c r="CY127" s="442"/>
      <c r="CZ127" s="441"/>
      <c r="DA127" s="442"/>
      <c r="DB127" s="441"/>
      <c r="DC127" s="442"/>
      <c r="DD127" s="441"/>
      <c r="DE127" s="442"/>
      <c r="DF127" s="443"/>
      <c r="DG127" s="440"/>
      <c r="DH127" s="441"/>
      <c r="DI127" s="442"/>
      <c r="DJ127" s="441"/>
      <c r="DK127" s="442"/>
      <c r="DL127" s="441"/>
      <c r="DM127" s="442"/>
      <c r="DN127" s="443"/>
      <c r="DO127" s="440"/>
      <c r="DP127" s="441"/>
      <c r="DQ127" s="442"/>
      <c r="DR127" s="441"/>
      <c r="DS127" s="442"/>
      <c r="DT127" s="441"/>
      <c r="DU127" s="442"/>
      <c r="DV127" s="443"/>
      <c r="DW127" s="272"/>
    </row>
    <row r="128" spans="1:127" ht="40.5" customHeight="1">
      <c r="A128" s="569"/>
      <c r="B128" s="411">
        <f>LARGE(B$9:B127,1)+1</f>
        <v>98</v>
      </c>
      <c r="C128" s="412" t="s">
        <v>1129</v>
      </c>
      <c r="D128" s="521"/>
      <c r="E128" s="522" t="s">
        <v>1130</v>
      </c>
      <c r="F128" s="415">
        <v>0.85</v>
      </c>
      <c r="G128" s="416" t="s">
        <v>841</v>
      </c>
      <c r="H128" s="417">
        <v>22512</v>
      </c>
      <c r="I128" s="418" t="s">
        <v>386</v>
      </c>
      <c r="J128" s="419" t="s">
        <v>1131</v>
      </c>
      <c r="K128" s="420" t="s">
        <v>1055</v>
      </c>
      <c r="L128" s="449" t="s">
        <v>1068</v>
      </c>
      <c r="M128" s="449"/>
      <c r="N128" s="450"/>
      <c r="O128" s="449"/>
      <c r="P128" s="572"/>
      <c r="Q128" s="425">
        <f t="shared" si="6"/>
        <v>0</v>
      </c>
      <c r="R128" s="426"/>
      <c r="S128" s="448"/>
      <c r="T128" s="428"/>
      <c r="U128" s="429"/>
      <c r="V128" s="430"/>
      <c r="W128" s="429"/>
      <c r="X128" s="430"/>
      <c r="Y128" s="429"/>
      <c r="Z128" s="430"/>
      <c r="AA128" s="429"/>
      <c r="AB128" s="430"/>
      <c r="AC128" s="431"/>
      <c r="AD128" s="428"/>
      <c r="AE128" s="429"/>
      <c r="AF128" s="430"/>
      <c r="AG128" s="429"/>
      <c r="AH128" s="430"/>
      <c r="AI128" s="429"/>
      <c r="AJ128" s="430"/>
      <c r="AK128" s="431"/>
      <c r="AL128" s="428"/>
      <c r="AM128" s="429"/>
      <c r="AN128" s="430"/>
      <c r="AO128" s="429"/>
      <c r="AP128" s="430"/>
      <c r="AQ128" s="429"/>
      <c r="AR128" s="430"/>
      <c r="AS128" s="431"/>
      <c r="AT128" s="272"/>
      <c r="AU128" s="432"/>
      <c r="AV128" s="433"/>
      <c r="AW128" s="434"/>
      <c r="AX128" s="433"/>
      <c r="AY128" s="434"/>
      <c r="AZ128" s="433"/>
      <c r="BA128" s="434"/>
      <c r="BB128" s="433"/>
      <c r="BC128" s="434"/>
      <c r="BD128" s="435"/>
      <c r="BE128" s="432"/>
      <c r="BF128" s="433"/>
      <c r="BG128" s="434"/>
      <c r="BH128" s="433"/>
      <c r="BI128" s="434"/>
      <c r="BJ128" s="433"/>
      <c r="BK128" s="434"/>
      <c r="BL128" s="435"/>
      <c r="BM128" s="432"/>
      <c r="BN128" s="433"/>
      <c r="BO128" s="434"/>
      <c r="BP128" s="433"/>
      <c r="BQ128" s="434"/>
      <c r="BR128" s="433"/>
      <c r="BS128" s="434"/>
      <c r="BT128" s="435"/>
      <c r="BU128" s="272"/>
      <c r="BV128" s="436"/>
      <c r="BW128" s="437"/>
      <c r="BX128" s="438"/>
      <c r="BY128" s="437"/>
      <c r="BZ128" s="438"/>
      <c r="CA128" s="437"/>
      <c r="CB128" s="438"/>
      <c r="CC128" s="437"/>
      <c r="CD128" s="438"/>
      <c r="CE128" s="439"/>
      <c r="CF128" s="436"/>
      <c r="CG128" s="437"/>
      <c r="CH128" s="438"/>
      <c r="CI128" s="437"/>
      <c r="CJ128" s="438"/>
      <c r="CK128" s="437"/>
      <c r="CL128" s="438"/>
      <c r="CM128" s="439"/>
      <c r="CN128" s="436"/>
      <c r="CO128" s="437"/>
      <c r="CP128" s="438"/>
      <c r="CQ128" s="437"/>
      <c r="CR128" s="438"/>
      <c r="CS128" s="437"/>
      <c r="CT128" s="438"/>
      <c r="CU128" s="439"/>
      <c r="CV128" s="272"/>
      <c r="CW128" s="440"/>
      <c r="CX128" s="441"/>
      <c r="CY128" s="442"/>
      <c r="CZ128" s="441"/>
      <c r="DA128" s="442"/>
      <c r="DB128" s="441"/>
      <c r="DC128" s="442"/>
      <c r="DD128" s="441"/>
      <c r="DE128" s="442"/>
      <c r="DF128" s="443"/>
      <c r="DG128" s="440"/>
      <c r="DH128" s="441"/>
      <c r="DI128" s="442"/>
      <c r="DJ128" s="441"/>
      <c r="DK128" s="442"/>
      <c r="DL128" s="441"/>
      <c r="DM128" s="442"/>
      <c r="DN128" s="443"/>
      <c r="DO128" s="440"/>
      <c r="DP128" s="441"/>
      <c r="DQ128" s="442"/>
      <c r="DR128" s="441"/>
      <c r="DS128" s="442"/>
      <c r="DT128" s="441"/>
      <c r="DU128" s="442"/>
      <c r="DV128" s="443"/>
      <c r="DW128" s="272"/>
    </row>
    <row r="129" spans="1:127" ht="40.5" customHeight="1">
      <c r="A129" s="569"/>
      <c r="B129" s="556">
        <v>1</v>
      </c>
      <c r="C129" s="557" t="s">
        <v>377</v>
      </c>
      <c r="D129" s="558"/>
      <c r="E129" s="559"/>
      <c r="F129" s="558"/>
      <c r="G129" s="560"/>
      <c r="H129" s="559"/>
      <c r="I129" s="561"/>
      <c r="J129" s="558"/>
      <c r="K129" s="558"/>
      <c r="L129" s="558"/>
      <c r="M129" s="558"/>
      <c r="N129" s="558"/>
      <c r="O129" s="558"/>
      <c r="P129" s="562" t="s">
        <v>144</v>
      </c>
      <c r="Q129" s="1350" t="s">
        <v>1323</v>
      </c>
      <c r="R129" s="1352" t="s">
        <v>1324</v>
      </c>
      <c r="S129" s="1336" t="s">
        <v>1325</v>
      </c>
      <c r="T129" s="452"/>
      <c r="U129" s="453"/>
      <c r="V129" s="453"/>
      <c r="W129" s="453"/>
      <c r="X129" s="453"/>
      <c r="Y129" s="453"/>
      <c r="Z129" s="453"/>
      <c r="AA129" s="453"/>
      <c r="AB129" s="453"/>
      <c r="AC129" s="454"/>
      <c r="AD129" s="452"/>
      <c r="AE129" s="453"/>
      <c r="AF129" s="453"/>
      <c r="AG129" s="453"/>
      <c r="AH129" s="453"/>
      <c r="AI129" s="453"/>
      <c r="AJ129" s="453"/>
      <c r="AK129" s="454"/>
      <c r="AL129" s="452"/>
      <c r="AM129" s="453"/>
      <c r="AN129" s="453"/>
      <c r="AO129" s="453"/>
      <c r="AP129" s="453"/>
      <c r="AQ129" s="453"/>
      <c r="AR129" s="453"/>
      <c r="AS129" s="454"/>
      <c r="AT129" s="455"/>
      <c r="AU129" s="456"/>
      <c r="AV129" s="457"/>
      <c r="AW129" s="457"/>
      <c r="AX129" s="457"/>
      <c r="AY129" s="457"/>
      <c r="AZ129" s="457"/>
      <c r="BA129" s="457"/>
      <c r="BB129" s="457"/>
      <c r="BC129" s="457"/>
      <c r="BD129" s="458"/>
      <c r="BE129" s="456"/>
      <c r="BF129" s="457"/>
      <c r="BG129" s="457"/>
      <c r="BH129" s="457"/>
      <c r="BI129" s="457"/>
      <c r="BJ129" s="457"/>
      <c r="BK129" s="457"/>
      <c r="BL129" s="458"/>
      <c r="BM129" s="456"/>
      <c r="BN129" s="457"/>
      <c r="BO129" s="457"/>
      <c r="BP129" s="457"/>
      <c r="BQ129" s="457"/>
      <c r="BR129" s="457"/>
      <c r="BS129" s="457"/>
      <c r="BT129" s="458"/>
      <c r="BU129" s="455"/>
      <c r="BV129" s="459"/>
      <c r="BW129" s="460"/>
      <c r="BX129" s="460"/>
      <c r="BY129" s="460"/>
      <c r="BZ129" s="460"/>
      <c r="CA129" s="460"/>
      <c r="CB129" s="460"/>
      <c r="CC129" s="460"/>
      <c r="CD129" s="460"/>
      <c r="CE129" s="461"/>
      <c r="CF129" s="459"/>
      <c r="CG129" s="460"/>
      <c r="CH129" s="460"/>
      <c r="CI129" s="460"/>
      <c r="CJ129" s="460"/>
      <c r="CK129" s="460"/>
      <c r="CL129" s="460"/>
      <c r="CM129" s="461"/>
      <c r="CN129" s="459"/>
      <c r="CO129" s="460"/>
      <c r="CP129" s="460"/>
      <c r="CQ129" s="460"/>
      <c r="CR129" s="460"/>
      <c r="CS129" s="460"/>
      <c r="CT129" s="460"/>
      <c r="CU129" s="461"/>
      <c r="CV129" s="455"/>
      <c r="CW129" s="462"/>
      <c r="CX129" s="463"/>
      <c r="CY129" s="463"/>
      <c r="CZ129" s="463"/>
      <c r="DA129" s="463"/>
      <c r="DB129" s="463"/>
      <c r="DC129" s="463"/>
      <c r="DD129" s="463"/>
      <c r="DE129" s="463"/>
      <c r="DF129" s="464"/>
      <c r="DG129" s="462"/>
      <c r="DH129" s="463"/>
      <c r="DI129" s="463"/>
      <c r="DJ129" s="463"/>
      <c r="DK129" s="463"/>
      <c r="DL129" s="463"/>
      <c r="DM129" s="463"/>
      <c r="DN129" s="464"/>
      <c r="DO129" s="462"/>
      <c r="DP129" s="463"/>
      <c r="DQ129" s="463"/>
      <c r="DR129" s="463"/>
      <c r="DS129" s="463"/>
      <c r="DT129" s="463"/>
      <c r="DU129" s="463"/>
      <c r="DV129" s="464"/>
      <c r="DW129" s="465"/>
    </row>
    <row r="130" spans="1:127" ht="40.5" customHeight="1">
      <c r="A130" s="569"/>
      <c r="B130" s="563"/>
      <c r="C130" s="564" t="s">
        <v>1048</v>
      </c>
      <c r="D130" s="565">
        <f>COUNTA(C131:C179)</f>
        <v>37</v>
      </c>
      <c r="E130" s="566" t="s">
        <v>1049</v>
      </c>
      <c r="F130" s="565">
        <f>COUNTIF(L131:P179,E130)</f>
        <v>0</v>
      </c>
      <c r="G130" s="567" t="s">
        <v>1038</v>
      </c>
      <c r="H130" s="565">
        <f>COUNTIF(L131:P179,G130)</f>
        <v>35</v>
      </c>
      <c r="I130" s="567" t="s">
        <v>1039</v>
      </c>
      <c r="J130" s="565">
        <f>COUNTIF(L131:P179,I130)</f>
        <v>35</v>
      </c>
      <c r="K130" s="567" t="s">
        <v>1040</v>
      </c>
      <c r="L130" s="565">
        <f>COUNTIF(L131:P179,K130)</f>
        <v>36</v>
      </c>
      <c r="M130" s="567" t="s">
        <v>1041</v>
      </c>
      <c r="N130" s="565">
        <f>COUNTIF(L131:P179,M130)</f>
        <v>37</v>
      </c>
      <c r="O130" s="567" t="s">
        <v>1042</v>
      </c>
      <c r="P130" s="568">
        <f>COUNTIF(L131:P179,O130)</f>
        <v>34</v>
      </c>
      <c r="Q130" s="1351"/>
      <c r="R130" s="1353"/>
      <c r="S130" s="1337"/>
      <c r="T130" s="466"/>
      <c r="U130" s="467"/>
      <c r="V130" s="467"/>
      <c r="W130" s="467"/>
      <c r="X130" s="467"/>
      <c r="Y130" s="467"/>
      <c r="Z130" s="467"/>
      <c r="AA130" s="467"/>
      <c r="AB130" s="467"/>
      <c r="AC130" s="468"/>
      <c r="AD130" s="466"/>
      <c r="AE130" s="467"/>
      <c r="AF130" s="467"/>
      <c r="AG130" s="467"/>
      <c r="AH130" s="467"/>
      <c r="AI130" s="467"/>
      <c r="AJ130" s="467"/>
      <c r="AK130" s="468"/>
      <c r="AL130" s="466"/>
      <c r="AM130" s="467"/>
      <c r="AN130" s="467"/>
      <c r="AO130" s="467"/>
      <c r="AP130" s="467"/>
      <c r="AQ130" s="467"/>
      <c r="AR130" s="467"/>
      <c r="AS130" s="468"/>
      <c r="AT130" s="469"/>
      <c r="AU130" s="470"/>
      <c r="AV130" s="471"/>
      <c r="AW130" s="471"/>
      <c r="AX130" s="471"/>
      <c r="AY130" s="471"/>
      <c r="AZ130" s="471"/>
      <c r="BA130" s="471"/>
      <c r="BB130" s="471"/>
      <c r="BC130" s="471"/>
      <c r="BD130" s="472"/>
      <c r="BE130" s="470"/>
      <c r="BF130" s="471"/>
      <c r="BG130" s="471"/>
      <c r="BH130" s="471"/>
      <c r="BI130" s="471"/>
      <c r="BJ130" s="471"/>
      <c r="BK130" s="471"/>
      <c r="BL130" s="472"/>
      <c r="BM130" s="470"/>
      <c r="BN130" s="471"/>
      <c r="BO130" s="471"/>
      <c r="BP130" s="471"/>
      <c r="BQ130" s="471"/>
      <c r="BR130" s="471"/>
      <c r="BS130" s="471"/>
      <c r="BT130" s="472"/>
      <c r="BU130" s="469"/>
      <c r="BV130" s="473"/>
      <c r="BW130" s="474"/>
      <c r="BX130" s="474"/>
      <c r="BY130" s="474"/>
      <c r="BZ130" s="474"/>
      <c r="CA130" s="474"/>
      <c r="CB130" s="474"/>
      <c r="CC130" s="474"/>
      <c r="CD130" s="474"/>
      <c r="CE130" s="475"/>
      <c r="CF130" s="473"/>
      <c r="CG130" s="474"/>
      <c r="CH130" s="474"/>
      <c r="CI130" s="474"/>
      <c r="CJ130" s="474"/>
      <c r="CK130" s="474"/>
      <c r="CL130" s="474"/>
      <c r="CM130" s="475"/>
      <c r="CN130" s="473"/>
      <c r="CO130" s="474"/>
      <c r="CP130" s="474"/>
      <c r="CQ130" s="474"/>
      <c r="CR130" s="474"/>
      <c r="CS130" s="474"/>
      <c r="CT130" s="474"/>
      <c r="CU130" s="475"/>
      <c r="CV130" s="469"/>
      <c r="CW130" s="476"/>
      <c r="CX130" s="477"/>
      <c r="CY130" s="477"/>
      <c r="CZ130" s="477"/>
      <c r="DA130" s="477"/>
      <c r="DB130" s="477"/>
      <c r="DC130" s="477"/>
      <c r="DD130" s="477"/>
      <c r="DE130" s="477"/>
      <c r="DF130" s="478"/>
      <c r="DG130" s="476"/>
      <c r="DH130" s="477"/>
      <c r="DI130" s="477"/>
      <c r="DJ130" s="477"/>
      <c r="DK130" s="477"/>
      <c r="DL130" s="477"/>
      <c r="DM130" s="477"/>
      <c r="DN130" s="478"/>
      <c r="DO130" s="476"/>
      <c r="DP130" s="477"/>
      <c r="DQ130" s="477"/>
      <c r="DR130" s="477"/>
      <c r="DS130" s="477"/>
      <c r="DT130" s="477"/>
      <c r="DU130" s="477"/>
      <c r="DV130" s="478"/>
      <c r="DW130" s="479"/>
    </row>
    <row r="131" spans="1:127" ht="40.5" customHeight="1">
      <c r="A131" s="569"/>
      <c r="B131" s="411">
        <v>1</v>
      </c>
      <c r="C131" s="412" t="s">
        <v>1183</v>
      </c>
      <c r="D131" s="521" t="s">
        <v>1184</v>
      </c>
      <c r="E131" s="522" t="s">
        <v>1185</v>
      </c>
      <c r="F131" s="415">
        <v>2.923</v>
      </c>
      <c r="G131" s="416" t="s">
        <v>841</v>
      </c>
      <c r="H131" s="417">
        <v>800632</v>
      </c>
      <c r="I131" s="418" t="s">
        <v>386</v>
      </c>
      <c r="J131" s="419" t="s">
        <v>1140</v>
      </c>
      <c r="K131" s="420" t="s">
        <v>1055</v>
      </c>
      <c r="L131" s="444" t="s">
        <v>1038</v>
      </c>
      <c r="M131" s="444" t="s">
        <v>1039</v>
      </c>
      <c r="N131" s="445" t="s">
        <v>1040</v>
      </c>
      <c r="O131" s="446" t="s">
        <v>1041</v>
      </c>
      <c r="P131" s="571" t="s">
        <v>1042</v>
      </c>
      <c r="Q131" s="425">
        <f t="shared" ref="Q131:Q179" si="7">COUNTA(T131:DV131)</f>
        <v>0</v>
      </c>
      <c r="R131" s="426"/>
      <c r="S131" s="448"/>
      <c r="T131" s="428"/>
      <c r="U131" s="429"/>
      <c r="V131" s="430"/>
      <c r="W131" s="429"/>
      <c r="X131" s="430"/>
      <c r="Y131" s="429"/>
      <c r="Z131" s="430"/>
      <c r="AA131" s="429"/>
      <c r="AB131" s="430"/>
      <c r="AC131" s="431"/>
      <c r="AD131" s="428"/>
      <c r="AE131" s="429"/>
      <c r="AF131" s="430"/>
      <c r="AG131" s="429"/>
      <c r="AH131" s="430"/>
      <c r="AI131" s="429"/>
      <c r="AJ131" s="430"/>
      <c r="AK131" s="431"/>
      <c r="AL131" s="428"/>
      <c r="AM131" s="429"/>
      <c r="AN131" s="430"/>
      <c r="AO131" s="429"/>
      <c r="AP131" s="430"/>
      <c r="AQ131" s="429"/>
      <c r="AR131" s="430"/>
      <c r="AS131" s="431"/>
      <c r="AT131" s="272"/>
      <c r="AU131" s="432"/>
      <c r="AV131" s="433"/>
      <c r="AW131" s="434"/>
      <c r="AX131" s="433"/>
      <c r="AY131" s="434"/>
      <c r="AZ131" s="433"/>
      <c r="BA131" s="434"/>
      <c r="BB131" s="433"/>
      <c r="BC131" s="434"/>
      <c r="BD131" s="435"/>
      <c r="BE131" s="432"/>
      <c r="BF131" s="433"/>
      <c r="BG131" s="434"/>
      <c r="BH131" s="433"/>
      <c r="BI131" s="434"/>
      <c r="BJ131" s="433"/>
      <c r="BK131" s="434"/>
      <c r="BL131" s="435"/>
      <c r="BM131" s="432"/>
      <c r="BN131" s="433"/>
      <c r="BO131" s="434"/>
      <c r="BP131" s="433"/>
      <c r="BQ131" s="434"/>
      <c r="BR131" s="433"/>
      <c r="BS131" s="434"/>
      <c r="BT131" s="435"/>
      <c r="BU131" s="272"/>
      <c r="BV131" s="436"/>
      <c r="BW131" s="437"/>
      <c r="BX131" s="438"/>
      <c r="BY131" s="437"/>
      <c r="BZ131" s="438"/>
      <c r="CA131" s="437"/>
      <c r="CB131" s="438"/>
      <c r="CC131" s="437"/>
      <c r="CD131" s="438"/>
      <c r="CE131" s="439"/>
      <c r="CF131" s="436"/>
      <c r="CG131" s="437"/>
      <c r="CH131" s="438"/>
      <c r="CI131" s="437"/>
      <c r="CJ131" s="438"/>
      <c r="CK131" s="437"/>
      <c r="CL131" s="438"/>
      <c r="CM131" s="439"/>
      <c r="CN131" s="436"/>
      <c r="CO131" s="437"/>
      <c r="CP131" s="438"/>
      <c r="CQ131" s="437"/>
      <c r="CR131" s="438"/>
      <c r="CS131" s="437"/>
      <c r="CT131" s="438"/>
      <c r="CU131" s="439"/>
      <c r="CV131" s="272"/>
      <c r="CW131" s="440"/>
      <c r="CX131" s="441"/>
      <c r="CY131" s="442"/>
      <c r="CZ131" s="441"/>
      <c r="DA131" s="442"/>
      <c r="DB131" s="441"/>
      <c r="DC131" s="442"/>
      <c r="DD131" s="441"/>
      <c r="DE131" s="442"/>
      <c r="DF131" s="443"/>
      <c r="DG131" s="440"/>
      <c r="DH131" s="441"/>
      <c r="DI131" s="442"/>
      <c r="DJ131" s="441"/>
      <c r="DK131" s="442"/>
      <c r="DL131" s="441"/>
      <c r="DM131" s="442"/>
      <c r="DN131" s="443"/>
      <c r="DO131" s="440"/>
      <c r="DP131" s="441"/>
      <c r="DQ131" s="442"/>
      <c r="DR131" s="441"/>
      <c r="DS131" s="442"/>
      <c r="DT131" s="441"/>
      <c r="DU131" s="442"/>
      <c r="DV131" s="443"/>
      <c r="DW131" s="272"/>
    </row>
    <row r="132" spans="1:127" ht="40.5" customHeight="1">
      <c r="A132" s="569"/>
      <c r="B132" s="411">
        <f>LARGE(B$131:B131,1)+1</f>
        <v>2</v>
      </c>
      <c r="C132" s="412" t="s">
        <v>145</v>
      </c>
      <c r="D132" s="521" t="s">
        <v>1084</v>
      </c>
      <c r="E132" s="522" t="s">
        <v>146</v>
      </c>
      <c r="F132" s="415">
        <v>1.5133333333333334</v>
      </c>
      <c r="G132" s="416" t="s">
        <v>841</v>
      </c>
      <c r="H132" s="417">
        <v>17851</v>
      </c>
      <c r="I132" s="418" t="s">
        <v>386</v>
      </c>
      <c r="J132" s="419" t="s">
        <v>1140</v>
      </c>
      <c r="K132" s="570" t="s">
        <v>1141</v>
      </c>
      <c r="L132" s="444" t="s">
        <v>1038</v>
      </c>
      <c r="M132" s="444" t="s">
        <v>1039</v>
      </c>
      <c r="N132" s="445" t="s">
        <v>1040</v>
      </c>
      <c r="O132" s="446" t="s">
        <v>1041</v>
      </c>
      <c r="P132" s="571"/>
      <c r="Q132" s="425">
        <f t="shared" si="7"/>
        <v>0</v>
      </c>
      <c r="R132" s="426"/>
      <c r="S132" s="448"/>
      <c r="T132" s="428"/>
      <c r="U132" s="429"/>
      <c r="V132" s="430"/>
      <c r="W132" s="429"/>
      <c r="X132" s="430"/>
      <c r="Y132" s="429"/>
      <c r="Z132" s="430"/>
      <c r="AA132" s="429"/>
      <c r="AB132" s="430"/>
      <c r="AC132" s="431"/>
      <c r="AD132" s="428"/>
      <c r="AE132" s="429"/>
      <c r="AF132" s="430"/>
      <c r="AG132" s="429"/>
      <c r="AH132" s="430"/>
      <c r="AI132" s="429"/>
      <c r="AJ132" s="430"/>
      <c r="AK132" s="431"/>
      <c r="AL132" s="428"/>
      <c r="AM132" s="429"/>
      <c r="AN132" s="430"/>
      <c r="AO132" s="429"/>
      <c r="AP132" s="430"/>
      <c r="AQ132" s="429"/>
      <c r="AR132" s="430"/>
      <c r="AS132" s="431"/>
      <c r="AT132" s="272"/>
      <c r="AU132" s="432"/>
      <c r="AV132" s="433"/>
      <c r="AW132" s="434"/>
      <c r="AX132" s="433"/>
      <c r="AY132" s="434"/>
      <c r="AZ132" s="433"/>
      <c r="BA132" s="434"/>
      <c r="BB132" s="433"/>
      <c r="BC132" s="434"/>
      <c r="BD132" s="435"/>
      <c r="BE132" s="432"/>
      <c r="BF132" s="433"/>
      <c r="BG132" s="434"/>
      <c r="BH132" s="433"/>
      <c r="BI132" s="434"/>
      <c r="BJ132" s="433"/>
      <c r="BK132" s="434"/>
      <c r="BL132" s="435"/>
      <c r="BM132" s="432"/>
      <c r="BN132" s="433"/>
      <c r="BO132" s="434"/>
      <c r="BP132" s="433"/>
      <c r="BQ132" s="434"/>
      <c r="BR132" s="433"/>
      <c r="BS132" s="434"/>
      <c r="BT132" s="435"/>
      <c r="BU132" s="272"/>
      <c r="BV132" s="436"/>
      <c r="BW132" s="437"/>
      <c r="BX132" s="438"/>
      <c r="BY132" s="437"/>
      <c r="BZ132" s="438"/>
      <c r="CA132" s="437"/>
      <c r="CB132" s="438"/>
      <c r="CC132" s="437"/>
      <c r="CD132" s="438"/>
      <c r="CE132" s="439"/>
      <c r="CF132" s="436"/>
      <c r="CG132" s="437"/>
      <c r="CH132" s="438"/>
      <c r="CI132" s="437"/>
      <c r="CJ132" s="438"/>
      <c r="CK132" s="437"/>
      <c r="CL132" s="438"/>
      <c r="CM132" s="439"/>
      <c r="CN132" s="436"/>
      <c r="CO132" s="437"/>
      <c r="CP132" s="438"/>
      <c r="CQ132" s="437"/>
      <c r="CR132" s="438"/>
      <c r="CS132" s="437"/>
      <c r="CT132" s="438"/>
      <c r="CU132" s="439"/>
      <c r="CV132" s="272"/>
      <c r="CW132" s="440"/>
      <c r="CX132" s="441"/>
      <c r="CY132" s="442"/>
      <c r="CZ132" s="441"/>
      <c r="DA132" s="442"/>
      <c r="DB132" s="441"/>
      <c r="DC132" s="442"/>
      <c r="DD132" s="441"/>
      <c r="DE132" s="442"/>
      <c r="DF132" s="443"/>
      <c r="DG132" s="440"/>
      <c r="DH132" s="441"/>
      <c r="DI132" s="442"/>
      <c r="DJ132" s="441"/>
      <c r="DK132" s="442"/>
      <c r="DL132" s="441"/>
      <c r="DM132" s="442"/>
      <c r="DN132" s="443"/>
      <c r="DO132" s="440"/>
      <c r="DP132" s="441"/>
      <c r="DQ132" s="442"/>
      <c r="DR132" s="441"/>
      <c r="DS132" s="442"/>
      <c r="DT132" s="441"/>
      <c r="DU132" s="442"/>
      <c r="DV132" s="443"/>
      <c r="DW132" s="272"/>
    </row>
    <row r="133" spans="1:127" ht="40.5" customHeight="1">
      <c r="A133" s="569"/>
      <c r="B133" s="411">
        <f>LARGE(B$131:B132,1)+1</f>
        <v>3</v>
      </c>
      <c r="C133" s="412" t="s">
        <v>145</v>
      </c>
      <c r="D133" s="521" t="s">
        <v>150</v>
      </c>
      <c r="E133" s="522" t="s">
        <v>151</v>
      </c>
      <c r="F133" s="415">
        <v>0.105</v>
      </c>
      <c r="G133" s="416" t="s">
        <v>841</v>
      </c>
      <c r="H133" s="417">
        <v>17388</v>
      </c>
      <c r="I133" s="418" t="s">
        <v>386</v>
      </c>
      <c r="J133" s="419" t="s">
        <v>1140</v>
      </c>
      <c r="K133" s="570" t="s">
        <v>1141</v>
      </c>
      <c r="L133" s="444" t="s">
        <v>1038</v>
      </c>
      <c r="M133" s="444" t="s">
        <v>1039</v>
      </c>
      <c r="N133" s="445" t="s">
        <v>1040</v>
      </c>
      <c r="O133" s="446" t="s">
        <v>1041</v>
      </c>
      <c r="P133" s="571"/>
      <c r="Q133" s="425">
        <f t="shared" si="7"/>
        <v>0</v>
      </c>
      <c r="R133" s="426"/>
      <c r="S133" s="448"/>
      <c r="T133" s="428"/>
      <c r="U133" s="429"/>
      <c r="V133" s="430"/>
      <c r="W133" s="429"/>
      <c r="X133" s="430"/>
      <c r="Y133" s="429"/>
      <c r="Z133" s="430"/>
      <c r="AA133" s="429"/>
      <c r="AB133" s="430"/>
      <c r="AC133" s="431"/>
      <c r="AD133" s="428"/>
      <c r="AE133" s="429"/>
      <c r="AF133" s="430"/>
      <c r="AG133" s="429"/>
      <c r="AH133" s="430"/>
      <c r="AI133" s="429"/>
      <c r="AJ133" s="430"/>
      <c r="AK133" s="431"/>
      <c r="AL133" s="428"/>
      <c r="AM133" s="429"/>
      <c r="AN133" s="430"/>
      <c r="AO133" s="429"/>
      <c r="AP133" s="430"/>
      <c r="AQ133" s="429"/>
      <c r="AR133" s="430"/>
      <c r="AS133" s="431"/>
      <c r="AT133" s="272"/>
      <c r="AU133" s="432"/>
      <c r="AV133" s="433"/>
      <c r="AW133" s="434"/>
      <c r="AX133" s="433"/>
      <c r="AY133" s="434"/>
      <c r="AZ133" s="433"/>
      <c r="BA133" s="434"/>
      <c r="BB133" s="433"/>
      <c r="BC133" s="434"/>
      <c r="BD133" s="435"/>
      <c r="BE133" s="432"/>
      <c r="BF133" s="433"/>
      <c r="BG133" s="434"/>
      <c r="BH133" s="433"/>
      <c r="BI133" s="434"/>
      <c r="BJ133" s="433"/>
      <c r="BK133" s="434"/>
      <c r="BL133" s="435"/>
      <c r="BM133" s="432"/>
      <c r="BN133" s="433"/>
      <c r="BO133" s="434"/>
      <c r="BP133" s="433"/>
      <c r="BQ133" s="434"/>
      <c r="BR133" s="433"/>
      <c r="BS133" s="434"/>
      <c r="BT133" s="435"/>
      <c r="BU133" s="272"/>
      <c r="BV133" s="436"/>
      <c r="BW133" s="437"/>
      <c r="BX133" s="438"/>
      <c r="BY133" s="437"/>
      <c r="BZ133" s="438"/>
      <c r="CA133" s="437"/>
      <c r="CB133" s="438"/>
      <c r="CC133" s="437"/>
      <c r="CD133" s="438"/>
      <c r="CE133" s="439"/>
      <c r="CF133" s="436"/>
      <c r="CG133" s="437"/>
      <c r="CH133" s="438"/>
      <c r="CI133" s="437"/>
      <c r="CJ133" s="438"/>
      <c r="CK133" s="437"/>
      <c r="CL133" s="438"/>
      <c r="CM133" s="439"/>
      <c r="CN133" s="436"/>
      <c r="CO133" s="437"/>
      <c r="CP133" s="438"/>
      <c r="CQ133" s="437"/>
      <c r="CR133" s="438"/>
      <c r="CS133" s="437"/>
      <c r="CT133" s="438"/>
      <c r="CU133" s="439"/>
      <c r="CV133" s="272"/>
      <c r="CW133" s="440"/>
      <c r="CX133" s="441"/>
      <c r="CY133" s="442"/>
      <c r="CZ133" s="441"/>
      <c r="DA133" s="442"/>
      <c r="DB133" s="441"/>
      <c r="DC133" s="442"/>
      <c r="DD133" s="441"/>
      <c r="DE133" s="442"/>
      <c r="DF133" s="443"/>
      <c r="DG133" s="440"/>
      <c r="DH133" s="441"/>
      <c r="DI133" s="442"/>
      <c r="DJ133" s="441"/>
      <c r="DK133" s="442"/>
      <c r="DL133" s="441"/>
      <c r="DM133" s="442"/>
      <c r="DN133" s="443"/>
      <c r="DO133" s="440"/>
      <c r="DP133" s="441"/>
      <c r="DQ133" s="442"/>
      <c r="DR133" s="441"/>
      <c r="DS133" s="442"/>
      <c r="DT133" s="441"/>
      <c r="DU133" s="442"/>
      <c r="DV133" s="443"/>
      <c r="DW133" s="272"/>
    </row>
    <row r="134" spans="1:127" ht="40.5" customHeight="1">
      <c r="A134" s="569"/>
      <c r="B134" s="411">
        <f>LARGE(B$131:B133,1)+1</f>
        <v>4</v>
      </c>
      <c r="C134" s="412" t="s">
        <v>1191</v>
      </c>
      <c r="D134" s="521"/>
      <c r="E134" s="522" t="s">
        <v>1185</v>
      </c>
      <c r="F134" s="415">
        <v>2.94</v>
      </c>
      <c r="G134" s="416" t="s">
        <v>841</v>
      </c>
      <c r="H134" s="417">
        <v>369587</v>
      </c>
      <c r="I134" s="418" t="s">
        <v>386</v>
      </c>
      <c r="J134" s="419" t="s">
        <v>1140</v>
      </c>
      <c r="K134" s="420" t="s">
        <v>1055</v>
      </c>
      <c r="L134" s="444" t="s">
        <v>1038</v>
      </c>
      <c r="M134" s="444" t="s">
        <v>1039</v>
      </c>
      <c r="N134" s="445" t="s">
        <v>1040</v>
      </c>
      <c r="O134" s="446" t="s">
        <v>1041</v>
      </c>
      <c r="P134" s="571" t="s">
        <v>1042</v>
      </c>
      <c r="Q134" s="425">
        <f t="shared" si="7"/>
        <v>0</v>
      </c>
      <c r="R134" s="426"/>
      <c r="S134" s="448"/>
      <c r="T134" s="428"/>
      <c r="U134" s="429"/>
      <c r="V134" s="430"/>
      <c r="W134" s="429"/>
      <c r="X134" s="430"/>
      <c r="Y134" s="429"/>
      <c r="Z134" s="430"/>
      <c r="AA134" s="429"/>
      <c r="AB134" s="430"/>
      <c r="AC134" s="431"/>
      <c r="AD134" s="428"/>
      <c r="AE134" s="429"/>
      <c r="AF134" s="430"/>
      <c r="AG134" s="429"/>
      <c r="AH134" s="430"/>
      <c r="AI134" s="429"/>
      <c r="AJ134" s="430"/>
      <c r="AK134" s="431"/>
      <c r="AL134" s="428"/>
      <c r="AM134" s="429"/>
      <c r="AN134" s="430"/>
      <c r="AO134" s="429"/>
      <c r="AP134" s="430"/>
      <c r="AQ134" s="429"/>
      <c r="AR134" s="430"/>
      <c r="AS134" s="431"/>
      <c r="AT134" s="272"/>
      <c r="AU134" s="432"/>
      <c r="AV134" s="433"/>
      <c r="AW134" s="434"/>
      <c r="AX134" s="433"/>
      <c r="AY134" s="434"/>
      <c r="AZ134" s="433"/>
      <c r="BA134" s="434"/>
      <c r="BB134" s="433"/>
      <c r="BC134" s="434"/>
      <c r="BD134" s="435"/>
      <c r="BE134" s="432"/>
      <c r="BF134" s="433"/>
      <c r="BG134" s="434"/>
      <c r="BH134" s="433"/>
      <c r="BI134" s="434"/>
      <c r="BJ134" s="433"/>
      <c r="BK134" s="434"/>
      <c r="BL134" s="435"/>
      <c r="BM134" s="432"/>
      <c r="BN134" s="433"/>
      <c r="BO134" s="434"/>
      <c r="BP134" s="433"/>
      <c r="BQ134" s="434"/>
      <c r="BR134" s="433"/>
      <c r="BS134" s="434"/>
      <c r="BT134" s="435"/>
      <c r="BU134" s="272"/>
      <c r="BV134" s="436"/>
      <c r="BW134" s="437"/>
      <c r="BX134" s="438"/>
      <c r="BY134" s="437"/>
      <c r="BZ134" s="438"/>
      <c r="CA134" s="437"/>
      <c r="CB134" s="438"/>
      <c r="CC134" s="437"/>
      <c r="CD134" s="438"/>
      <c r="CE134" s="439"/>
      <c r="CF134" s="436"/>
      <c r="CG134" s="437"/>
      <c r="CH134" s="438"/>
      <c r="CI134" s="437"/>
      <c r="CJ134" s="438"/>
      <c r="CK134" s="437"/>
      <c r="CL134" s="438"/>
      <c r="CM134" s="439"/>
      <c r="CN134" s="436"/>
      <c r="CO134" s="437"/>
      <c r="CP134" s="438"/>
      <c r="CQ134" s="437"/>
      <c r="CR134" s="438"/>
      <c r="CS134" s="437"/>
      <c r="CT134" s="438"/>
      <c r="CU134" s="439"/>
      <c r="CV134" s="272"/>
      <c r="CW134" s="440"/>
      <c r="CX134" s="441"/>
      <c r="CY134" s="442"/>
      <c r="CZ134" s="441"/>
      <c r="DA134" s="442"/>
      <c r="DB134" s="441"/>
      <c r="DC134" s="442"/>
      <c r="DD134" s="441"/>
      <c r="DE134" s="442"/>
      <c r="DF134" s="443"/>
      <c r="DG134" s="440"/>
      <c r="DH134" s="441"/>
      <c r="DI134" s="442"/>
      <c r="DJ134" s="441"/>
      <c r="DK134" s="442"/>
      <c r="DL134" s="441"/>
      <c r="DM134" s="442"/>
      <c r="DN134" s="443"/>
      <c r="DO134" s="440"/>
      <c r="DP134" s="441"/>
      <c r="DQ134" s="442"/>
      <c r="DR134" s="441"/>
      <c r="DS134" s="442"/>
      <c r="DT134" s="441"/>
      <c r="DU134" s="442"/>
      <c r="DV134" s="443"/>
      <c r="DW134" s="272"/>
    </row>
    <row r="135" spans="1:127" ht="40.5" customHeight="1">
      <c r="A135" s="569"/>
      <c r="B135" s="411">
        <f>LARGE(B$131:B134,1)+1</f>
        <v>5</v>
      </c>
      <c r="C135" s="412" t="s">
        <v>152</v>
      </c>
      <c r="D135" s="521" t="s">
        <v>153</v>
      </c>
      <c r="E135" s="522" t="s">
        <v>1185</v>
      </c>
      <c r="F135" s="415">
        <v>2.9180000000000001</v>
      </c>
      <c r="G135" s="416" t="s">
        <v>841</v>
      </c>
      <c r="H135" s="417">
        <v>822840</v>
      </c>
      <c r="I135" s="418" t="s">
        <v>386</v>
      </c>
      <c r="J135" s="419" t="s">
        <v>1140</v>
      </c>
      <c r="K135" s="420" t="s">
        <v>1055</v>
      </c>
      <c r="L135" s="444" t="s">
        <v>1038</v>
      </c>
      <c r="M135" s="444" t="s">
        <v>1039</v>
      </c>
      <c r="N135" s="445" t="s">
        <v>1040</v>
      </c>
      <c r="O135" s="446" t="s">
        <v>1041</v>
      </c>
      <c r="P135" s="571" t="s">
        <v>1042</v>
      </c>
      <c r="Q135" s="425">
        <f t="shared" si="7"/>
        <v>0</v>
      </c>
      <c r="R135" s="426"/>
      <c r="S135" s="448"/>
      <c r="T135" s="428"/>
      <c r="U135" s="429"/>
      <c r="V135" s="430"/>
      <c r="W135" s="429"/>
      <c r="X135" s="430"/>
      <c r="Y135" s="429"/>
      <c r="Z135" s="430"/>
      <c r="AA135" s="429"/>
      <c r="AB135" s="430"/>
      <c r="AC135" s="431"/>
      <c r="AD135" s="428"/>
      <c r="AE135" s="429"/>
      <c r="AF135" s="430"/>
      <c r="AG135" s="429"/>
      <c r="AH135" s="430"/>
      <c r="AI135" s="429"/>
      <c r="AJ135" s="430"/>
      <c r="AK135" s="431"/>
      <c r="AL135" s="428"/>
      <c r="AM135" s="429"/>
      <c r="AN135" s="430"/>
      <c r="AO135" s="429"/>
      <c r="AP135" s="430"/>
      <c r="AQ135" s="429"/>
      <c r="AR135" s="430"/>
      <c r="AS135" s="431"/>
      <c r="AT135" s="272"/>
      <c r="AU135" s="432"/>
      <c r="AV135" s="433"/>
      <c r="AW135" s="434"/>
      <c r="AX135" s="433"/>
      <c r="AY135" s="434"/>
      <c r="AZ135" s="433"/>
      <c r="BA135" s="434"/>
      <c r="BB135" s="433"/>
      <c r="BC135" s="434"/>
      <c r="BD135" s="435"/>
      <c r="BE135" s="432"/>
      <c r="BF135" s="433"/>
      <c r="BG135" s="434"/>
      <c r="BH135" s="433"/>
      <c r="BI135" s="434"/>
      <c r="BJ135" s="433"/>
      <c r="BK135" s="434"/>
      <c r="BL135" s="435"/>
      <c r="BM135" s="432"/>
      <c r="BN135" s="433"/>
      <c r="BO135" s="434"/>
      <c r="BP135" s="433"/>
      <c r="BQ135" s="434"/>
      <c r="BR135" s="433"/>
      <c r="BS135" s="434"/>
      <c r="BT135" s="435"/>
      <c r="BU135" s="272"/>
      <c r="BV135" s="436"/>
      <c r="BW135" s="437"/>
      <c r="BX135" s="438"/>
      <c r="BY135" s="437"/>
      <c r="BZ135" s="438"/>
      <c r="CA135" s="437"/>
      <c r="CB135" s="438"/>
      <c r="CC135" s="437"/>
      <c r="CD135" s="438"/>
      <c r="CE135" s="439"/>
      <c r="CF135" s="436"/>
      <c r="CG135" s="437"/>
      <c r="CH135" s="438"/>
      <c r="CI135" s="437"/>
      <c r="CJ135" s="438"/>
      <c r="CK135" s="437"/>
      <c r="CL135" s="438"/>
      <c r="CM135" s="439"/>
      <c r="CN135" s="436"/>
      <c r="CO135" s="437"/>
      <c r="CP135" s="438"/>
      <c r="CQ135" s="437"/>
      <c r="CR135" s="438"/>
      <c r="CS135" s="437"/>
      <c r="CT135" s="438"/>
      <c r="CU135" s="439"/>
      <c r="CV135" s="272"/>
      <c r="CW135" s="440"/>
      <c r="CX135" s="441"/>
      <c r="CY135" s="442"/>
      <c r="CZ135" s="441"/>
      <c r="DA135" s="442"/>
      <c r="DB135" s="441"/>
      <c r="DC135" s="442"/>
      <c r="DD135" s="441"/>
      <c r="DE135" s="442"/>
      <c r="DF135" s="443"/>
      <c r="DG135" s="440"/>
      <c r="DH135" s="441"/>
      <c r="DI135" s="442"/>
      <c r="DJ135" s="441"/>
      <c r="DK135" s="442"/>
      <c r="DL135" s="441"/>
      <c r="DM135" s="442"/>
      <c r="DN135" s="443"/>
      <c r="DO135" s="440"/>
      <c r="DP135" s="441"/>
      <c r="DQ135" s="442"/>
      <c r="DR135" s="441"/>
      <c r="DS135" s="442"/>
      <c r="DT135" s="441"/>
      <c r="DU135" s="442"/>
      <c r="DV135" s="443"/>
      <c r="DW135" s="272"/>
    </row>
    <row r="136" spans="1:127" ht="40.5" customHeight="1">
      <c r="A136" s="569"/>
      <c r="B136" s="411">
        <f>LARGE(B$131:B135,1)+1</f>
        <v>6</v>
      </c>
      <c r="C136" s="412" t="s">
        <v>154</v>
      </c>
      <c r="D136" s="521" t="s">
        <v>155</v>
      </c>
      <c r="E136" s="522" t="s">
        <v>1185</v>
      </c>
      <c r="F136" s="415">
        <v>1.373</v>
      </c>
      <c r="G136" s="416" t="s">
        <v>841</v>
      </c>
      <c r="H136" s="417">
        <v>860973</v>
      </c>
      <c r="I136" s="418" t="s">
        <v>386</v>
      </c>
      <c r="J136" s="419" t="s">
        <v>1140</v>
      </c>
      <c r="K136" s="420" t="s">
        <v>1055</v>
      </c>
      <c r="L136" s="444" t="s">
        <v>1038</v>
      </c>
      <c r="M136" s="444" t="s">
        <v>1039</v>
      </c>
      <c r="N136" s="445" t="s">
        <v>1040</v>
      </c>
      <c r="O136" s="446" t="s">
        <v>1041</v>
      </c>
      <c r="P136" s="571" t="s">
        <v>1042</v>
      </c>
      <c r="Q136" s="425">
        <f t="shared" si="7"/>
        <v>0</v>
      </c>
      <c r="R136" s="426"/>
      <c r="S136" s="448"/>
      <c r="T136" s="428"/>
      <c r="U136" s="429"/>
      <c r="V136" s="430"/>
      <c r="W136" s="429"/>
      <c r="X136" s="430"/>
      <c r="Y136" s="429"/>
      <c r="Z136" s="430"/>
      <c r="AA136" s="429"/>
      <c r="AB136" s="430"/>
      <c r="AC136" s="431"/>
      <c r="AD136" s="428"/>
      <c r="AE136" s="429"/>
      <c r="AF136" s="430"/>
      <c r="AG136" s="429"/>
      <c r="AH136" s="430"/>
      <c r="AI136" s="429"/>
      <c r="AJ136" s="430"/>
      <c r="AK136" s="431"/>
      <c r="AL136" s="428"/>
      <c r="AM136" s="429"/>
      <c r="AN136" s="430"/>
      <c r="AO136" s="429"/>
      <c r="AP136" s="430"/>
      <c r="AQ136" s="429"/>
      <c r="AR136" s="430"/>
      <c r="AS136" s="431"/>
      <c r="AT136" s="272"/>
      <c r="AU136" s="432"/>
      <c r="AV136" s="433"/>
      <c r="AW136" s="434"/>
      <c r="AX136" s="433"/>
      <c r="AY136" s="434"/>
      <c r="AZ136" s="433"/>
      <c r="BA136" s="434"/>
      <c r="BB136" s="433"/>
      <c r="BC136" s="434"/>
      <c r="BD136" s="435"/>
      <c r="BE136" s="432"/>
      <c r="BF136" s="433"/>
      <c r="BG136" s="434"/>
      <c r="BH136" s="433"/>
      <c r="BI136" s="434"/>
      <c r="BJ136" s="433"/>
      <c r="BK136" s="434"/>
      <c r="BL136" s="435"/>
      <c r="BM136" s="432"/>
      <c r="BN136" s="433"/>
      <c r="BO136" s="434"/>
      <c r="BP136" s="433"/>
      <c r="BQ136" s="434"/>
      <c r="BR136" s="433"/>
      <c r="BS136" s="434"/>
      <c r="BT136" s="435"/>
      <c r="BU136" s="272"/>
      <c r="BV136" s="436"/>
      <c r="BW136" s="437"/>
      <c r="BX136" s="438"/>
      <c r="BY136" s="437"/>
      <c r="BZ136" s="438"/>
      <c r="CA136" s="437"/>
      <c r="CB136" s="438"/>
      <c r="CC136" s="437"/>
      <c r="CD136" s="438"/>
      <c r="CE136" s="439"/>
      <c r="CF136" s="436"/>
      <c r="CG136" s="437"/>
      <c r="CH136" s="438"/>
      <c r="CI136" s="437"/>
      <c r="CJ136" s="438"/>
      <c r="CK136" s="437"/>
      <c r="CL136" s="438"/>
      <c r="CM136" s="439"/>
      <c r="CN136" s="436"/>
      <c r="CO136" s="437"/>
      <c r="CP136" s="438"/>
      <c r="CQ136" s="437"/>
      <c r="CR136" s="438"/>
      <c r="CS136" s="437"/>
      <c r="CT136" s="438"/>
      <c r="CU136" s="439"/>
      <c r="CV136" s="272"/>
      <c r="CW136" s="440"/>
      <c r="CX136" s="441"/>
      <c r="CY136" s="442"/>
      <c r="CZ136" s="441"/>
      <c r="DA136" s="442"/>
      <c r="DB136" s="441"/>
      <c r="DC136" s="442"/>
      <c r="DD136" s="441"/>
      <c r="DE136" s="442"/>
      <c r="DF136" s="443"/>
      <c r="DG136" s="440"/>
      <c r="DH136" s="441"/>
      <c r="DI136" s="442"/>
      <c r="DJ136" s="441"/>
      <c r="DK136" s="442"/>
      <c r="DL136" s="441"/>
      <c r="DM136" s="442"/>
      <c r="DN136" s="443"/>
      <c r="DO136" s="440"/>
      <c r="DP136" s="441"/>
      <c r="DQ136" s="442"/>
      <c r="DR136" s="441"/>
      <c r="DS136" s="442"/>
      <c r="DT136" s="441"/>
      <c r="DU136" s="442"/>
      <c r="DV136" s="443"/>
      <c r="DW136" s="272"/>
    </row>
    <row r="137" spans="1:127" ht="40.5" customHeight="1">
      <c r="A137" s="569"/>
      <c r="B137" s="411">
        <f>LARGE(B$131:B136,1)+1</f>
        <v>7</v>
      </c>
      <c r="C137" s="412" t="s">
        <v>156</v>
      </c>
      <c r="D137" s="521" t="s">
        <v>155</v>
      </c>
      <c r="E137" s="522" t="s">
        <v>1185</v>
      </c>
      <c r="F137" s="415">
        <v>1.373</v>
      </c>
      <c r="G137" s="416" t="s">
        <v>841</v>
      </c>
      <c r="H137" s="417"/>
      <c r="I137" s="418" t="s">
        <v>386</v>
      </c>
      <c r="J137" s="419" t="s">
        <v>1140</v>
      </c>
      <c r="K137" s="420" t="s">
        <v>1055</v>
      </c>
      <c r="L137" s="444" t="s">
        <v>1038</v>
      </c>
      <c r="M137" s="444" t="s">
        <v>1039</v>
      </c>
      <c r="N137" s="445" t="s">
        <v>1040</v>
      </c>
      <c r="O137" s="446" t="s">
        <v>1041</v>
      </c>
      <c r="P137" s="571" t="s">
        <v>1042</v>
      </c>
      <c r="Q137" s="425">
        <f t="shared" si="7"/>
        <v>0</v>
      </c>
      <c r="R137" s="426"/>
      <c r="S137" s="448"/>
      <c r="T137" s="428"/>
      <c r="U137" s="429"/>
      <c r="V137" s="430"/>
      <c r="W137" s="429"/>
      <c r="X137" s="430"/>
      <c r="Y137" s="429"/>
      <c r="Z137" s="430"/>
      <c r="AA137" s="429"/>
      <c r="AB137" s="430"/>
      <c r="AC137" s="431"/>
      <c r="AD137" s="428"/>
      <c r="AE137" s="429"/>
      <c r="AF137" s="430"/>
      <c r="AG137" s="429"/>
      <c r="AH137" s="430"/>
      <c r="AI137" s="429"/>
      <c r="AJ137" s="430"/>
      <c r="AK137" s="431"/>
      <c r="AL137" s="428"/>
      <c r="AM137" s="429"/>
      <c r="AN137" s="430"/>
      <c r="AO137" s="429"/>
      <c r="AP137" s="430"/>
      <c r="AQ137" s="429"/>
      <c r="AR137" s="430"/>
      <c r="AS137" s="431"/>
      <c r="AT137" s="272"/>
      <c r="AU137" s="432"/>
      <c r="AV137" s="433"/>
      <c r="AW137" s="434"/>
      <c r="AX137" s="433"/>
      <c r="AY137" s="434"/>
      <c r="AZ137" s="433"/>
      <c r="BA137" s="434"/>
      <c r="BB137" s="433"/>
      <c r="BC137" s="434"/>
      <c r="BD137" s="435"/>
      <c r="BE137" s="432"/>
      <c r="BF137" s="433"/>
      <c r="BG137" s="434"/>
      <c r="BH137" s="433"/>
      <c r="BI137" s="434"/>
      <c r="BJ137" s="433"/>
      <c r="BK137" s="434"/>
      <c r="BL137" s="435"/>
      <c r="BM137" s="432"/>
      <c r="BN137" s="433"/>
      <c r="BO137" s="434"/>
      <c r="BP137" s="433"/>
      <c r="BQ137" s="434"/>
      <c r="BR137" s="433"/>
      <c r="BS137" s="434"/>
      <c r="BT137" s="435"/>
      <c r="BU137" s="272"/>
      <c r="BV137" s="436"/>
      <c r="BW137" s="437"/>
      <c r="BX137" s="438"/>
      <c r="BY137" s="437"/>
      <c r="BZ137" s="438"/>
      <c r="CA137" s="437"/>
      <c r="CB137" s="438"/>
      <c r="CC137" s="437"/>
      <c r="CD137" s="438"/>
      <c r="CE137" s="439"/>
      <c r="CF137" s="436"/>
      <c r="CG137" s="437"/>
      <c r="CH137" s="438"/>
      <c r="CI137" s="437"/>
      <c r="CJ137" s="438"/>
      <c r="CK137" s="437"/>
      <c r="CL137" s="438"/>
      <c r="CM137" s="439"/>
      <c r="CN137" s="436"/>
      <c r="CO137" s="437"/>
      <c r="CP137" s="438"/>
      <c r="CQ137" s="437"/>
      <c r="CR137" s="438"/>
      <c r="CS137" s="437"/>
      <c r="CT137" s="438"/>
      <c r="CU137" s="439"/>
      <c r="CV137" s="272"/>
      <c r="CW137" s="440"/>
      <c r="CX137" s="441"/>
      <c r="CY137" s="442"/>
      <c r="CZ137" s="441"/>
      <c r="DA137" s="442"/>
      <c r="DB137" s="441"/>
      <c r="DC137" s="442"/>
      <c r="DD137" s="441"/>
      <c r="DE137" s="442"/>
      <c r="DF137" s="443"/>
      <c r="DG137" s="440"/>
      <c r="DH137" s="441"/>
      <c r="DI137" s="442"/>
      <c r="DJ137" s="441"/>
      <c r="DK137" s="442"/>
      <c r="DL137" s="441"/>
      <c r="DM137" s="442"/>
      <c r="DN137" s="443"/>
      <c r="DO137" s="440"/>
      <c r="DP137" s="441"/>
      <c r="DQ137" s="442"/>
      <c r="DR137" s="441"/>
      <c r="DS137" s="442"/>
      <c r="DT137" s="441"/>
      <c r="DU137" s="442"/>
      <c r="DV137" s="443"/>
      <c r="DW137" s="272"/>
    </row>
    <row r="138" spans="1:127" ht="40.5" customHeight="1">
      <c r="A138" s="569"/>
      <c r="B138" s="411">
        <f>LARGE(B$131:B137,1)+1</f>
        <v>8</v>
      </c>
      <c r="C138" s="412" t="s">
        <v>157</v>
      </c>
      <c r="D138" s="521" t="s">
        <v>155</v>
      </c>
      <c r="E138" s="522" t="s">
        <v>1185</v>
      </c>
      <c r="F138" s="415">
        <v>3.831</v>
      </c>
      <c r="G138" s="416" t="s">
        <v>841</v>
      </c>
      <c r="H138" s="417">
        <v>359687</v>
      </c>
      <c r="I138" s="418" t="s">
        <v>386</v>
      </c>
      <c r="J138" s="419" t="s">
        <v>1140</v>
      </c>
      <c r="K138" s="420" t="s">
        <v>1055</v>
      </c>
      <c r="L138" s="444" t="s">
        <v>1038</v>
      </c>
      <c r="M138" s="444" t="s">
        <v>1039</v>
      </c>
      <c r="N138" s="445" t="s">
        <v>1040</v>
      </c>
      <c r="O138" s="446" t="s">
        <v>1041</v>
      </c>
      <c r="P138" s="571" t="s">
        <v>1042</v>
      </c>
      <c r="Q138" s="425">
        <f t="shared" si="7"/>
        <v>0</v>
      </c>
      <c r="R138" s="426"/>
      <c r="S138" s="448"/>
      <c r="T138" s="428"/>
      <c r="U138" s="429"/>
      <c r="V138" s="430"/>
      <c r="W138" s="429"/>
      <c r="X138" s="430"/>
      <c r="Y138" s="429"/>
      <c r="Z138" s="430"/>
      <c r="AA138" s="429"/>
      <c r="AB138" s="430"/>
      <c r="AC138" s="431"/>
      <c r="AD138" s="428"/>
      <c r="AE138" s="429"/>
      <c r="AF138" s="430"/>
      <c r="AG138" s="429"/>
      <c r="AH138" s="430"/>
      <c r="AI138" s="429"/>
      <c r="AJ138" s="430"/>
      <c r="AK138" s="431"/>
      <c r="AL138" s="428"/>
      <c r="AM138" s="429"/>
      <c r="AN138" s="430"/>
      <c r="AO138" s="429"/>
      <c r="AP138" s="430"/>
      <c r="AQ138" s="429"/>
      <c r="AR138" s="430"/>
      <c r="AS138" s="431"/>
      <c r="AT138" s="272"/>
      <c r="AU138" s="432"/>
      <c r="AV138" s="433"/>
      <c r="AW138" s="434"/>
      <c r="AX138" s="433"/>
      <c r="AY138" s="434"/>
      <c r="AZ138" s="433"/>
      <c r="BA138" s="434"/>
      <c r="BB138" s="433"/>
      <c r="BC138" s="434"/>
      <c r="BD138" s="435"/>
      <c r="BE138" s="432"/>
      <c r="BF138" s="433"/>
      <c r="BG138" s="434"/>
      <c r="BH138" s="433"/>
      <c r="BI138" s="434"/>
      <c r="BJ138" s="433"/>
      <c r="BK138" s="434"/>
      <c r="BL138" s="435"/>
      <c r="BM138" s="432"/>
      <c r="BN138" s="433"/>
      <c r="BO138" s="434"/>
      <c r="BP138" s="433"/>
      <c r="BQ138" s="434"/>
      <c r="BR138" s="433"/>
      <c r="BS138" s="434"/>
      <c r="BT138" s="435"/>
      <c r="BU138" s="272"/>
      <c r="BV138" s="436"/>
      <c r="BW138" s="437"/>
      <c r="BX138" s="438"/>
      <c r="BY138" s="437"/>
      <c r="BZ138" s="438"/>
      <c r="CA138" s="437"/>
      <c r="CB138" s="438"/>
      <c r="CC138" s="437"/>
      <c r="CD138" s="438"/>
      <c r="CE138" s="439"/>
      <c r="CF138" s="436"/>
      <c r="CG138" s="437"/>
      <c r="CH138" s="438"/>
      <c r="CI138" s="437"/>
      <c r="CJ138" s="438"/>
      <c r="CK138" s="437"/>
      <c r="CL138" s="438"/>
      <c r="CM138" s="439"/>
      <c r="CN138" s="436"/>
      <c r="CO138" s="437"/>
      <c r="CP138" s="438"/>
      <c r="CQ138" s="437"/>
      <c r="CR138" s="438"/>
      <c r="CS138" s="437"/>
      <c r="CT138" s="438"/>
      <c r="CU138" s="439"/>
      <c r="CV138" s="272"/>
      <c r="CW138" s="440"/>
      <c r="CX138" s="441"/>
      <c r="CY138" s="442"/>
      <c r="CZ138" s="441"/>
      <c r="DA138" s="442"/>
      <c r="DB138" s="441"/>
      <c r="DC138" s="442"/>
      <c r="DD138" s="441"/>
      <c r="DE138" s="442"/>
      <c r="DF138" s="443"/>
      <c r="DG138" s="440"/>
      <c r="DH138" s="441"/>
      <c r="DI138" s="442"/>
      <c r="DJ138" s="441"/>
      <c r="DK138" s="442"/>
      <c r="DL138" s="441"/>
      <c r="DM138" s="442"/>
      <c r="DN138" s="443"/>
      <c r="DO138" s="440"/>
      <c r="DP138" s="441"/>
      <c r="DQ138" s="442"/>
      <c r="DR138" s="441"/>
      <c r="DS138" s="442"/>
      <c r="DT138" s="441"/>
      <c r="DU138" s="442"/>
      <c r="DV138" s="443"/>
      <c r="DW138" s="272"/>
    </row>
    <row r="139" spans="1:127" ht="40.5" customHeight="1">
      <c r="A139" s="569"/>
      <c r="B139" s="411">
        <f>LARGE(B$131:B138,1)+1</f>
        <v>9</v>
      </c>
      <c r="C139" s="412" t="s">
        <v>158</v>
      </c>
      <c r="D139" s="521" t="s">
        <v>155</v>
      </c>
      <c r="E139" s="522" t="s">
        <v>1185</v>
      </c>
      <c r="F139" s="415">
        <v>2.0939999999999999</v>
      </c>
      <c r="G139" s="416" t="s">
        <v>841</v>
      </c>
      <c r="H139" s="417">
        <v>464057</v>
      </c>
      <c r="I139" s="418" t="s">
        <v>386</v>
      </c>
      <c r="J139" s="419" t="s">
        <v>1140</v>
      </c>
      <c r="K139" s="420" t="s">
        <v>1055</v>
      </c>
      <c r="L139" s="444" t="s">
        <v>1038</v>
      </c>
      <c r="M139" s="444" t="s">
        <v>1039</v>
      </c>
      <c r="N139" s="445" t="s">
        <v>1040</v>
      </c>
      <c r="O139" s="446" t="s">
        <v>1041</v>
      </c>
      <c r="P139" s="571" t="s">
        <v>1042</v>
      </c>
      <c r="Q139" s="425">
        <f t="shared" si="7"/>
        <v>0</v>
      </c>
      <c r="R139" s="426"/>
      <c r="S139" s="448"/>
      <c r="T139" s="428"/>
      <c r="U139" s="429"/>
      <c r="V139" s="430"/>
      <c r="W139" s="429"/>
      <c r="X139" s="430"/>
      <c r="Y139" s="429"/>
      <c r="Z139" s="430"/>
      <c r="AA139" s="429"/>
      <c r="AB139" s="430"/>
      <c r="AC139" s="431"/>
      <c r="AD139" s="428"/>
      <c r="AE139" s="429"/>
      <c r="AF139" s="430"/>
      <c r="AG139" s="429"/>
      <c r="AH139" s="430"/>
      <c r="AI139" s="429"/>
      <c r="AJ139" s="430"/>
      <c r="AK139" s="431"/>
      <c r="AL139" s="428"/>
      <c r="AM139" s="429"/>
      <c r="AN139" s="430"/>
      <c r="AO139" s="429"/>
      <c r="AP139" s="430"/>
      <c r="AQ139" s="429"/>
      <c r="AR139" s="430"/>
      <c r="AS139" s="431"/>
      <c r="AT139" s="272"/>
      <c r="AU139" s="432"/>
      <c r="AV139" s="433"/>
      <c r="AW139" s="434"/>
      <c r="AX139" s="433"/>
      <c r="AY139" s="434"/>
      <c r="AZ139" s="433"/>
      <c r="BA139" s="434"/>
      <c r="BB139" s="433"/>
      <c r="BC139" s="434"/>
      <c r="BD139" s="435"/>
      <c r="BE139" s="432"/>
      <c r="BF139" s="433"/>
      <c r="BG139" s="434"/>
      <c r="BH139" s="433"/>
      <c r="BI139" s="434"/>
      <c r="BJ139" s="433"/>
      <c r="BK139" s="434"/>
      <c r="BL139" s="435"/>
      <c r="BM139" s="432"/>
      <c r="BN139" s="433"/>
      <c r="BO139" s="434"/>
      <c r="BP139" s="433"/>
      <c r="BQ139" s="434"/>
      <c r="BR139" s="433"/>
      <c r="BS139" s="434"/>
      <c r="BT139" s="435"/>
      <c r="BU139" s="272"/>
      <c r="BV139" s="436"/>
      <c r="BW139" s="437"/>
      <c r="BX139" s="438"/>
      <c r="BY139" s="437"/>
      <c r="BZ139" s="438"/>
      <c r="CA139" s="437"/>
      <c r="CB139" s="438"/>
      <c r="CC139" s="437"/>
      <c r="CD139" s="438"/>
      <c r="CE139" s="439"/>
      <c r="CF139" s="436"/>
      <c r="CG139" s="437"/>
      <c r="CH139" s="438"/>
      <c r="CI139" s="437"/>
      <c r="CJ139" s="438"/>
      <c r="CK139" s="437"/>
      <c r="CL139" s="438"/>
      <c r="CM139" s="439"/>
      <c r="CN139" s="436"/>
      <c r="CO139" s="437"/>
      <c r="CP139" s="438"/>
      <c r="CQ139" s="437"/>
      <c r="CR139" s="438"/>
      <c r="CS139" s="437"/>
      <c r="CT139" s="438"/>
      <c r="CU139" s="439"/>
      <c r="CV139" s="272"/>
      <c r="CW139" s="440"/>
      <c r="CX139" s="441"/>
      <c r="CY139" s="442"/>
      <c r="CZ139" s="441"/>
      <c r="DA139" s="442"/>
      <c r="DB139" s="441"/>
      <c r="DC139" s="442"/>
      <c r="DD139" s="441"/>
      <c r="DE139" s="442"/>
      <c r="DF139" s="443"/>
      <c r="DG139" s="440"/>
      <c r="DH139" s="441"/>
      <c r="DI139" s="442"/>
      <c r="DJ139" s="441"/>
      <c r="DK139" s="442"/>
      <c r="DL139" s="441"/>
      <c r="DM139" s="442"/>
      <c r="DN139" s="443"/>
      <c r="DO139" s="440"/>
      <c r="DP139" s="441"/>
      <c r="DQ139" s="442"/>
      <c r="DR139" s="441"/>
      <c r="DS139" s="442"/>
      <c r="DT139" s="441"/>
      <c r="DU139" s="442"/>
      <c r="DV139" s="443"/>
      <c r="DW139" s="272"/>
    </row>
    <row r="140" spans="1:127" ht="40.5" customHeight="1">
      <c r="A140" s="569"/>
      <c r="B140" s="411">
        <f>LARGE(B$131:B139,1)+1</f>
        <v>10</v>
      </c>
      <c r="C140" s="412" t="s">
        <v>159</v>
      </c>
      <c r="D140" s="521" t="s">
        <v>155</v>
      </c>
      <c r="E140" s="522" t="s">
        <v>1185</v>
      </c>
      <c r="F140" s="415">
        <v>1.373</v>
      </c>
      <c r="G140" s="416" t="s">
        <v>841</v>
      </c>
      <c r="H140" s="417">
        <v>423459</v>
      </c>
      <c r="I140" s="418" t="s">
        <v>386</v>
      </c>
      <c r="J140" s="419" t="s">
        <v>1140</v>
      </c>
      <c r="K140" s="420" t="s">
        <v>1055</v>
      </c>
      <c r="L140" s="444" t="s">
        <v>1038</v>
      </c>
      <c r="M140" s="444" t="s">
        <v>1039</v>
      </c>
      <c r="N140" s="445" t="s">
        <v>1040</v>
      </c>
      <c r="O140" s="446" t="s">
        <v>1041</v>
      </c>
      <c r="P140" s="571" t="s">
        <v>1042</v>
      </c>
      <c r="Q140" s="425">
        <f t="shared" si="7"/>
        <v>0</v>
      </c>
      <c r="R140" s="426"/>
      <c r="S140" s="448"/>
      <c r="T140" s="428"/>
      <c r="U140" s="429"/>
      <c r="V140" s="430"/>
      <c r="W140" s="429"/>
      <c r="X140" s="430"/>
      <c r="Y140" s="429"/>
      <c r="Z140" s="430"/>
      <c r="AA140" s="429"/>
      <c r="AB140" s="430"/>
      <c r="AC140" s="431"/>
      <c r="AD140" s="428"/>
      <c r="AE140" s="429"/>
      <c r="AF140" s="430"/>
      <c r="AG140" s="429"/>
      <c r="AH140" s="430"/>
      <c r="AI140" s="429"/>
      <c r="AJ140" s="430"/>
      <c r="AK140" s="431"/>
      <c r="AL140" s="428"/>
      <c r="AM140" s="429"/>
      <c r="AN140" s="430"/>
      <c r="AO140" s="429"/>
      <c r="AP140" s="430"/>
      <c r="AQ140" s="429"/>
      <c r="AR140" s="430"/>
      <c r="AS140" s="431"/>
      <c r="AT140" s="272"/>
      <c r="AU140" s="432"/>
      <c r="AV140" s="433"/>
      <c r="AW140" s="434"/>
      <c r="AX140" s="433"/>
      <c r="AY140" s="434"/>
      <c r="AZ140" s="433"/>
      <c r="BA140" s="434"/>
      <c r="BB140" s="433"/>
      <c r="BC140" s="434"/>
      <c r="BD140" s="435"/>
      <c r="BE140" s="432"/>
      <c r="BF140" s="433"/>
      <c r="BG140" s="434"/>
      <c r="BH140" s="433"/>
      <c r="BI140" s="434"/>
      <c r="BJ140" s="433"/>
      <c r="BK140" s="434"/>
      <c r="BL140" s="435"/>
      <c r="BM140" s="432"/>
      <c r="BN140" s="433"/>
      <c r="BO140" s="434"/>
      <c r="BP140" s="433"/>
      <c r="BQ140" s="434"/>
      <c r="BR140" s="433"/>
      <c r="BS140" s="434"/>
      <c r="BT140" s="435"/>
      <c r="BU140" s="272"/>
      <c r="BV140" s="436"/>
      <c r="BW140" s="437"/>
      <c r="BX140" s="438"/>
      <c r="BY140" s="437"/>
      <c r="BZ140" s="438"/>
      <c r="CA140" s="437"/>
      <c r="CB140" s="438"/>
      <c r="CC140" s="437"/>
      <c r="CD140" s="438"/>
      <c r="CE140" s="439"/>
      <c r="CF140" s="436"/>
      <c r="CG140" s="437"/>
      <c r="CH140" s="438"/>
      <c r="CI140" s="437"/>
      <c r="CJ140" s="438"/>
      <c r="CK140" s="437"/>
      <c r="CL140" s="438"/>
      <c r="CM140" s="439"/>
      <c r="CN140" s="436"/>
      <c r="CO140" s="437"/>
      <c r="CP140" s="438"/>
      <c r="CQ140" s="437"/>
      <c r="CR140" s="438"/>
      <c r="CS140" s="437"/>
      <c r="CT140" s="438"/>
      <c r="CU140" s="439"/>
      <c r="CV140" s="272"/>
      <c r="CW140" s="440"/>
      <c r="CX140" s="441"/>
      <c r="CY140" s="442"/>
      <c r="CZ140" s="441"/>
      <c r="DA140" s="442"/>
      <c r="DB140" s="441"/>
      <c r="DC140" s="442"/>
      <c r="DD140" s="441"/>
      <c r="DE140" s="442"/>
      <c r="DF140" s="443"/>
      <c r="DG140" s="440"/>
      <c r="DH140" s="441"/>
      <c r="DI140" s="442"/>
      <c r="DJ140" s="441"/>
      <c r="DK140" s="442"/>
      <c r="DL140" s="441"/>
      <c r="DM140" s="442"/>
      <c r="DN140" s="443"/>
      <c r="DO140" s="440"/>
      <c r="DP140" s="441"/>
      <c r="DQ140" s="442"/>
      <c r="DR140" s="441"/>
      <c r="DS140" s="442"/>
      <c r="DT140" s="441"/>
      <c r="DU140" s="442"/>
      <c r="DV140" s="443"/>
      <c r="DW140" s="272"/>
    </row>
    <row r="141" spans="1:127" ht="40.5" customHeight="1">
      <c r="A141" s="569"/>
      <c r="B141" s="411">
        <f>LARGE(B$131:B140,1)+1</f>
        <v>11</v>
      </c>
      <c r="C141" s="412" t="s">
        <v>160</v>
      </c>
      <c r="D141" s="521" t="s">
        <v>1211</v>
      </c>
      <c r="E141" s="522" t="s">
        <v>1185</v>
      </c>
      <c r="F141" s="415">
        <v>1.373</v>
      </c>
      <c r="G141" s="416" t="s">
        <v>841</v>
      </c>
      <c r="H141" s="417">
        <v>423475</v>
      </c>
      <c r="I141" s="418" t="s">
        <v>386</v>
      </c>
      <c r="J141" s="419" t="s">
        <v>1140</v>
      </c>
      <c r="K141" s="420" t="s">
        <v>1055</v>
      </c>
      <c r="L141" s="444" t="s">
        <v>1038</v>
      </c>
      <c r="M141" s="444" t="s">
        <v>1039</v>
      </c>
      <c r="N141" s="445" t="s">
        <v>1040</v>
      </c>
      <c r="O141" s="446" t="s">
        <v>1041</v>
      </c>
      <c r="P141" s="571" t="s">
        <v>1042</v>
      </c>
      <c r="Q141" s="425">
        <f t="shared" si="7"/>
        <v>0</v>
      </c>
      <c r="R141" s="426"/>
      <c r="S141" s="448"/>
      <c r="T141" s="428"/>
      <c r="U141" s="429"/>
      <c r="V141" s="430"/>
      <c r="W141" s="429"/>
      <c r="X141" s="430"/>
      <c r="Y141" s="429"/>
      <c r="Z141" s="430"/>
      <c r="AA141" s="429"/>
      <c r="AB141" s="430"/>
      <c r="AC141" s="431"/>
      <c r="AD141" s="428"/>
      <c r="AE141" s="429"/>
      <c r="AF141" s="430"/>
      <c r="AG141" s="429"/>
      <c r="AH141" s="430"/>
      <c r="AI141" s="429"/>
      <c r="AJ141" s="430"/>
      <c r="AK141" s="431"/>
      <c r="AL141" s="428"/>
      <c r="AM141" s="429"/>
      <c r="AN141" s="430"/>
      <c r="AO141" s="429"/>
      <c r="AP141" s="430"/>
      <c r="AQ141" s="429"/>
      <c r="AR141" s="430"/>
      <c r="AS141" s="431"/>
      <c r="AT141" s="272"/>
      <c r="AU141" s="432"/>
      <c r="AV141" s="433"/>
      <c r="AW141" s="434"/>
      <c r="AX141" s="433"/>
      <c r="AY141" s="434"/>
      <c r="AZ141" s="433"/>
      <c r="BA141" s="434"/>
      <c r="BB141" s="433"/>
      <c r="BC141" s="434"/>
      <c r="BD141" s="435"/>
      <c r="BE141" s="432"/>
      <c r="BF141" s="433"/>
      <c r="BG141" s="434"/>
      <c r="BH141" s="433"/>
      <c r="BI141" s="434"/>
      <c r="BJ141" s="433"/>
      <c r="BK141" s="434"/>
      <c r="BL141" s="435"/>
      <c r="BM141" s="432"/>
      <c r="BN141" s="433"/>
      <c r="BO141" s="434"/>
      <c r="BP141" s="433"/>
      <c r="BQ141" s="434"/>
      <c r="BR141" s="433"/>
      <c r="BS141" s="434"/>
      <c r="BT141" s="435"/>
      <c r="BU141" s="272"/>
      <c r="BV141" s="436"/>
      <c r="BW141" s="437"/>
      <c r="BX141" s="438"/>
      <c r="BY141" s="437"/>
      <c r="BZ141" s="438"/>
      <c r="CA141" s="437"/>
      <c r="CB141" s="438"/>
      <c r="CC141" s="437"/>
      <c r="CD141" s="438"/>
      <c r="CE141" s="439"/>
      <c r="CF141" s="436"/>
      <c r="CG141" s="437"/>
      <c r="CH141" s="438"/>
      <c r="CI141" s="437"/>
      <c r="CJ141" s="438"/>
      <c r="CK141" s="437"/>
      <c r="CL141" s="438"/>
      <c r="CM141" s="439"/>
      <c r="CN141" s="436"/>
      <c r="CO141" s="437"/>
      <c r="CP141" s="438"/>
      <c r="CQ141" s="437"/>
      <c r="CR141" s="438"/>
      <c r="CS141" s="437"/>
      <c r="CT141" s="438"/>
      <c r="CU141" s="439"/>
      <c r="CV141" s="272"/>
      <c r="CW141" s="440"/>
      <c r="CX141" s="441"/>
      <c r="CY141" s="442"/>
      <c r="CZ141" s="441"/>
      <c r="DA141" s="442"/>
      <c r="DB141" s="441"/>
      <c r="DC141" s="442"/>
      <c r="DD141" s="441"/>
      <c r="DE141" s="442"/>
      <c r="DF141" s="443"/>
      <c r="DG141" s="440"/>
      <c r="DH141" s="441"/>
      <c r="DI141" s="442"/>
      <c r="DJ141" s="441"/>
      <c r="DK141" s="442"/>
      <c r="DL141" s="441"/>
      <c r="DM141" s="442"/>
      <c r="DN141" s="443"/>
      <c r="DO141" s="440"/>
      <c r="DP141" s="441"/>
      <c r="DQ141" s="442"/>
      <c r="DR141" s="441"/>
      <c r="DS141" s="442"/>
      <c r="DT141" s="441"/>
      <c r="DU141" s="442"/>
      <c r="DV141" s="443"/>
      <c r="DW141" s="272"/>
    </row>
    <row r="142" spans="1:127" s="303" customFormat="1" ht="13.5" customHeight="1">
      <c r="A142" s="569"/>
      <c r="B142" s="573"/>
      <c r="C142" s="574"/>
      <c r="D142" s="575"/>
      <c r="E142" s="576"/>
      <c r="F142" s="577"/>
      <c r="G142" s="578"/>
      <c r="H142" s="579"/>
      <c r="I142" s="580"/>
      <c r="J142" s="581"/>
      <c r="K142" s="582"/>
      <c r="L142" s="583"/>
      <c r="M142" s="583"/>
      <c r="N142" s="584"/>
      <c r="O142" s="585"/>
      <c r="P142" s="586"/>
      <c r="Q142" s="585"/>
      <c r="R142" s="585"/>
      <c r="S142" s="585"/>
      <c r="T142" s="503"/>
      <c r="U142" s="504"/>
      <c r="V142" s="504"/>
      <c r="W142" s="504"/>
      <c r="X142" s="504"/>
      <c r="Y142" s="504"/>
      <c r="Z142" s="504"/>
      <c r="AA142" s="504"/>
      <c r="AB142" s="504"/>
      <c r="AC142" s="505"/>
      <c r="AD142" s="503"/>
      <c r="AE142" s="504"/>
      <c r="AF142" s="504"/>
      <c r="AG142" s="504"/>
      <c r="AH142" s="504"/>
      <c r="AI142" s="504"/>
      <c r="AJ142" s="504"/>
      <c r="AK142" s="505"/>
      <c r="AL142" s="503"/>
      <c r="AM142" s="504"/>
      <c r="AN142" s="504"/>
      <c r="AO142" s="504"/>
      <c r="AP142" s="504"/>
      <c r="AQ142" s="504"/>
      <c r="AR142" s="504"/>
      <c r="AS142" s="505"/>
      <c r="AT142" s="506"/>
      <c r="AU142" s="507"/>
      <c r="AV142" s="508"/>
      <c r="AW142" s="508"/>
      <c r="AX142" s="508"/>
      <c r="AY142" s="508"/>
      <c r="AZ142" s="508"/>
      <c r="BA142" s="508"/>
      <c r="BB142" s="508"/>
      <c r="BC142" s="508"/>
      <c r="BD142" s="509"/>
      <c r="BE142" s="507"/>
      <c r="BF142" s="508"/>
      <c r="BG142" s="508"/>
      <c r="BH142" s="508"/>
      <c r="BI142" s="508"/>
      <c r="BJ142" s="508"/>
      <c r="BK142" s="508"/>
      <c r="BL142" s="509"/>
      <c r="BM142" s="507"/>
      <c r="BN142" s="508"/>
      <c r="BO142" s="508"/>
      <c r="BP142" s="508"/>
      <c r="BQ142" s="508"/>
      <c r="BR142" s="508"/>
      <c r="BS142" s="508"/>
      <c r="BT142" s="509"/>
      <c r="BU142" s="506"/>
      <c r="BV142" s="510"/>
      <c r="BW142" s="511"/>
      <c r="BX142" s="511"/>
      <c r="BY142" s="511"/>
      <c r="BZ142" s="511"/>
      <c r="CA142" s="511"/>
      <c r="CB142" s="511"/>
      <c r="CC142" s="511"/>
      <c r="CD142" s="511"/>
      <c r="CE142" s="512"/>
      <c r="CF142" s="510"/>
      <c r="CG142" s="511"/>
      <c r="CH142" s="511"/>
      <c r="CI142" s="511"/>
      <c r="CJ142" s="511"/>
      <c r="CK142" s="511"/>
      <c r="CL142" s="511"/>
      <c r="CM142" s="512"/>
      <c r="CN142" s="510"/>
      <c r="CO142" s="511"/>
      <c r="CP142" s="511"/>
      <c r="CQ142" s="511"/>
      <c r="CR142" s="511"/>
      <c r="CS142" s="511"/>
      <c r="CT142" s="511"/>
      <c r="CU142" s="512"/>
      <c r="CV142" s="506"/>
      <c r="CW142" s="513"/>
      <c r="CX142" s="514"/>
      <c r="CY142" s="514"/>
      <c r="CZ142" s="514"/>
      <c r="DA142" s="514"/>
      <c r="DB142" s="514"/>
      <c r="DC142" s="514"/>
      <c r="DD142" s="514"/>
      <c r="DE142" s="514"/>
      <c r="DF142" s="515"/>
      <c r="DG142" s="513"/>
      <c r="DH142" s="514"/>
      <c r="DI142" s="514"/>
      <c r="DJ142" s="514"/>
      <c r="DK142" s="514"/>
      <c r="DL142" s="514"/>
      <c r="DM142" s="514"/>
      <c r="DN142" s="515"/>
      <c r="DO142" s="513"/>
      <c r="DP142" s="514"/>
      <c r="DQ142" s="514"/>
      <c r="DR142" s="514"/>
      <c r="DS142" s="514"/>
      <c r="DT142" s="514"/>
      <c r="DU142" s="514"/>
      <c r="DV142" s="515"/>
      <c r="DW142" s="516"/>
    </row>
    <row r="143" spans="1:127" ht="55.5" customHeight="1">
      <c r="A143" s="569"/>
      <c r="B143" s="411">
        <f>LARGE(B$131:B142,1)+1</f>
        <v>12</v>
      </c>
      <c r="C143" s="412" t="s">
        <v>161</v>
      </c>
      <c r="D143" s="521"/>
      <c r="E143" s="522" t="s">
        <v>1130</v>
      </c>
      <c r="F143" s="415">
        <v>1.47</v>
      </c>
      <c r="G143" s="416" t="s">
        <v>841</v>
      </c>
      <c r="H143" s="417">
        <v>32260</v>
      </c>
      <c r="I143" s="418" t="s">
        <v>386</v>
      </c>
      <c r="J143" s="419" t="s">
        <v>1131</v>
      </c>
      <c r="K143" s="570" t="s">
        <v>1141</v>
      </c>
      <c r="L143" s="444" t="s">
        <v>1038</v>
      </c>
      <c r="M143" s="444" t="s">
        <v>1039</v>
      </c>
      <c r="N143" s="445" t="s">
        <v>1040</v>
      </c>
      <c r="O143" s="446" t="s">
        <v>1041</v>
      </c>
      <c r="P143" s="571" t="s">
        <v>1042</v>
      </c>
      <c r="Q143" s="425">
        <f t="shared" si="7"/>
        <v>0</v>
      </c>
      <c r="R143" s="426"/>
      <c r="S143" s="448"/>
      <c r="T143" s="428"/>
      <c r="U143" s="429"/>
      <c r="V143" s="430"/>
      <c r="W143" s="429"/>
      <c r="X143" s="430"/>
      <c r="Y143" s="429"/>
      <c r="Z143" s="430"/>
      <c r="AA143" s="429"/>
      <c r="AB143" s="430"/>
      <c r="AC143" s="431"/>
      <c r="AD143" s="428"/>
      <c r="AE143" s="429"/>
      <c r="AF143" s="430"/>
      <c r="AG143" s="429"/>
      <c r="AH143" s="430"/>
      <c r="AI143" s="429"/>
      <c r="AJ143" s="430"/>
      <c r="AK143" s="431"/>
      <c r="AL143" s="428"/>
      <c r="AM143" s="429"/>
      <c r="AN143" s="430"/>
      <c r="AO143" s="429"/>
      <c r="AP143" s="430"/>
      <c r="AQ143" s="429"/>
      <c r="AR143" s="430"/>
      <c r="AS143" s="431"/>
      <c r="AT143" s="272"/>
      <c r="AU143" s="432"/>
      <c r="AV143" s="433"/>
      <c r="AW143" s="434"/>
      <c r="AX143" s="433"/>
      <c r="AY143" s="434"/>
      <c r="AZ143" s="433"/>
      <c r="BA143" s="434"/>
      <c r="BB143" s="433"/>
      <c r="BC143" s="434"/>
      <c r="BD143" s="435"/>
      <c r="BE143" s="432"/>
      <c r="BF143" s="433"/>
      <c r="BG143" s="434"/>
      <c r="BH143" s="433"/>
      <c r="BI143" s="434"/>
      <c r="BJ143" s="433"/>
      <c r="BK143" s="434"/>
      <c r="BL143" s="435"/>
      <c r="BM143" s="432"/>
      <c r="BN143" s="433"/>
      <c r="BO143" s="434"/>
      <c r="BP143" s="433"/>
      <c r="BQ143" s="434"/>
      <c r="BR143" s="433"/>
      <c r="BS143" s="434"/>
      <c r="BT143" s="435"/>
      <c r="BU143" s="272"/>
      <c r="BV143" s="436"/>
      <c r="BW143" s="437"/>
      <c r="BX143" s="438"/>
      <c r="BY143" s="437"/>
      <c r="BZ143" s="438"/>
      <c r="CA143" s="437"/>
      <c r="CB143" s="438"/>
      <c r="CC143" s="437"/>
      <c r="CD143" s="438"/>
      <c r="CE143" s="439"/>
      <c r="CF143" s="436"/>
      <c r="CG143" s="437"/>
      <c r="CH143" s="438"/>
      <c r="CI143" s="437"/>
      <c r="CJ143" s="438"/>
      <c r="CK143" s="437"/>
      <c r="CL143" s="438"/>
      <c r="CM143" s="439"/>
      <c r="CN143" s="436"/>
      <c r="CO143" s="437"/>
      <c r="CP143" s="438"/>
      <c r="CQ143" s="437"/>
      <c r="CR143" s="438"/>
      <c r="CS143" s="437"/>
      <c r="CT143" s="438"/>
      <c r="CU143" s="439"/>
      <c r="CV143" s="272"/>
      <c r="CW143" s="440"/>
      <c r="CX143" s="441"/>
      <c r="CY143" s="442"/>
      <c r="CZ143" s="441"/>
      <c r="DA143" s="442"/>
      <c r="DB143" s="441"/>
      <c r="DC143" s="442"/>
      <c r="DD143" s="441"/>
      <c r="DE143" s="442"/>
      <c r="DF143" s="443"/>
      <c r="DG143" s="440"/>
      <c r="DH143" s="441"/>
      <c r="DI143" s="442"/>
      <c r="DJ143" s="441"/>
      <c r="DK143" s="442"/>
      <c r="DL143" s="441"/>
      <c r="DM143" s="442"/>
      <c r="DN143" s="443"/>
      <c r="DO143" s="440"/>
      <c r="DP143" s="441"/>
      <c r="DQ143" s="442"/>
      <c r="DR143" s="441"/>
      <c r="DS143" s="442"/>
      <c r="DT143" s="441"/>
      <c r="DU143" s="442"/>
      <c r="DV143" s="443"/>
      <c r="DW143" s="272"/>
    </row>
    <row r="144" spans="1:127" s="303" customFormat="1" ht="13.5" customHeight="1">
      <c r="A144" s="569"/>
      <c r="B144" s="573"/>
      <c r="C144" s="574"/>
      <c r="D144" s="575"/>
      <c r="E144" s="576"/>
      <c r="F144" s="577"/>
      <c r="G144" s="578"/>
      <c r="H144" s="579"/>
      <c r="I144" s="580"/>
      <c r="J144" s="581"/>
      <c r="K144" s="582"/>
      <c r="L144" s="583"/>
      <c r="M144" s="583"/>
      <c r="N144" s="584"/>
      <c r="O144" s="585"/>
      <c r="P144" s="586"/>
      <c r="Q144" s="585"/>
      <c r="R144" s="585"/>
      <c r="S144" s="585"/>
      <c r="T144" s="503"/>
      <c r="U144" s="504"/>
      <c r="V144" s="504"/>
      <c r="W144" s="504"/>
      <c r="X144" s="504"/>
      <c r="Y144" s="504"/>
      <c r="Z144" s="504"/>
      <c r="AA144" s="504"/>
      <c r="AB144" s="504"/>
      <c r="AC144" s="505"/>
      <c r="AD144" s="503"/>
      <c r="AE144" s="504"/>
      <c r="AF144" s="504"/>
      <c r="AG144" s="504"/>
      <c r="AH144" s="504"/>
      <c r="AI144" s="504"/>
      <c r="AJ144" s="504"/>
      <c r="AK144" s="505"/>
      <c r="AL144" s="503"/>
      <c r="AM144" s="504"/>
      <c r="AN144" s="504"/>
      <c r="AO144" s="504"/>
      <c r="AP144" s="504"/>
      <c r="AQ144" s="504"/>
      <c r="AR144" s="504"/>
      <c r="AS144" s="505"/>
      <c r="AT144" s="506"/>
      <c r="AU144" s="507"/>
      <c r="AV144" s="508"/>
      <c r="AW144" s="508"/>
      <c r="AX144" s="508"/>
      <c r="AY144" s="508"/>
      <c r="AZ144" s="508"/>
      <c r="BA144" s="508"/>
      <c r="BB144" s="508"/>
      <c r="BC144" s="508"/>
      <c r="BD144" s="509"/>
      <c r="BE144" s="507"/>
      <c r="BF144" s="508"/>
      <c r="BG144" s="508"/>
      <c r="BH144" s="508"/>
      <c r="BI144" s="508"/>
      <c r="BJ144" s="508"/>
      <c r="BK144" s="508"/>
      <c r="BL144" s="509"/>
      <c r="BM144" s="507"/>
      <c r="BN144" s="508"/>
      <c r="BO144" s="508"/>
      <c r="BP144" s="508"/>
      <c r="BQ144" s="508"/>
      <c r="BR144" s="508"/>
      <c r="BS144" s="508"/>
      <c r="BT144" s="509"/>
      <c r="BU144" s="506"/>
      <c r="BV144" s="510"/>
      <c r="BW144" s="511"/>
      <c r="BX144" s="511"/>
      <c r="BY144" s="511"/>
      <c r="BZ144" s="511"/>
      <c r="CA144" s="511"/>
      <c r="CB144" s="511"/>
      <c r="CC144" s="511"/>
      <c r="CD144" s="511"/>
      <c r="CE144" s="512"/>
      <c r="CF144" s="510"/>
      <c r="CG144" s="511"/>
      <c r="CH144" s="511"/>
      <c r="CI144" s="511"/>
      <c r="CJ144" s="511"/>
      <c r="CK144" s="511"/>
      <c r="CL144" s="511"/>
      <c r="CM144" s="512"/>
      <c r="CN144" s="510"/>
      <c r="CO144" s="511"/>
      <c r="CP144" s="511"/>
      <c r="CQ144" s="511"/>
      <c r="CR144" s="511"/>
      <c r="CS144" s="511"/>
      <c r="CT144" s="511"/>
      <c r="CU144" s="512"/>
      <c r="CV144" s="506"/>
      <c r="CW144" s="513"/>
      <c r="CX144" s="514"/>
      <c r="CY144" s="514"/>
      <c r="CZ144" s="514"/>
      <c r="DA144" s="514"/>
      <c r="DB144" s="514"/>
      <c r="DC144" s="514"/>
      <c r="DD144" s="514"/>
      <c r="DE144" s="514"/>
      <c r="DF144" s="515"/>
      <c r="DG144" s="513"/>
      <c r="DH144" s="514"/>
      <c r="DI144" s="514"/>
      <c r="DJ144" s="514"/>
      <c r="DK144" s="514"/>
      <c r="DL144" s="514"/>
      <c r="DM144" s="514"/>
      <c r="DN144" s="515"/>
      <c r="DO144" s="513"/>
      <c r="DP144" s="514"/>
      <c r="DQ144" s="514"/>
      <c r="DR144" s="514"/>
      <c r="DS144" s="514"/>
      <c r="DT144" s="514"/>
      <c r="DU144" s="514"/>
      <c r="DV144" s="515"/>
      <c r="DW144" s="516"/>
    </row>
    <row r="145" spans="1:127" ht="40.5" customHeight="1">
      <c r="A145" s="569"/>
      <c r="B145" s="411">
        <f>LARGE(B$131:B144,1)+1</f>
        <v>13</v>
      </c>
      <c r="C145" s="412" t="s">
        <v>1197</v>
      </c>
      <c r="D145" s="521" t="s">
        <v>1198</v>
      </c>
      <c r="E145" s="522" t="s">
        <v>1185</v>
      </c>
      <c r="F145" s="415">
        <v>0.997</v>
      </c>
      <c r="G145" s="416" t="s">
        <v>841</v>
      </c>
      <c r="H145" s="417">
        <v>902338</v>
      </c>
      <c r="I145" s="418" t="s">
        <v>386</v>
      </c>
      <c r="J145" s="419" t="s">
        <v>1140</v>
      </c>
      <c r="K145" s="420" t="s">
        <v>1055</v>
      </c>
      <c r="L145" s="444" t="s">
        <v>1038</v>
      </c>
      <c r="M145" s="444" t="s">
        <v>1039</v>
      </c>
      <c r="N145" s="445" t="s">
        <v>1040</v>
      </c>
      <c r="O145" s="446" t="s">
        <v>1041</v>
      </c>
      <c r="P145" s="571" t="s">
        <v>1042</v>
      </c>
      <c r="Q145" s="425">
        <f t="shared" si="7"/>
        <v>0</v>
      </c>
      <c r="R145" s="426"/>
      <c r="S145" s="448"/>
      <c r="T145" s="428"/>
      <c r="U145" s="429"/>
      <c r="V145" s="430"/>
      <c r="W145" s="429"/>
      <c r="X145" s="430"/>
      <c r="Y145" s="429"/>
      <c r="Z145" s="430"/>
      <c r="AA145" s="429"/>
      <c r="AB145" s="430"/>
      <c r="AC145" s="431"/>
      <c r="AD145" s="428"/>
      <c r="AE145" s="429"/>
      <c r="AF145" s="430"/>
      <c r="AG145" s="429"/>
      <c r="AH145" s="430"/>
      <c r="AI145" s="429"/>
      <c r="AJ145" s="430"/>
      <c r="AK145" s="431"/>
      <c r="AL145" s="428"/>
      <c r="AM145" s="429"/>
      <c r="AN145" s="430"/>
      <c r="AO145" s="429"/>
      <c r="AP145" s="430"/>
      <c r="AQ145" s="429"/>
      <c r="AR145" s="430"/>
      <c r="AS145" s="431"/>
      <c r="AT145" s="272"/>
      <c r="AU145" s="432"/>
      <c r="AV145" s="433"/>
      <c r="AW145" s="434"/>
      <c r="AX145" s="433"/>
      <c r="AY145" s="434"/>
      <c r="AZ145" s="433"/>
      <c r="BA145" s="434"/>
      <c r="BB145" s="433"/>
      <c r="BC145" s="434"/>
      <c r="BD145" s="435"/>
      <c r="BE145" s="432"/>
      <c r="BF145" s="433"/>
      <c r="BG145" s="434"/>
      <c r="BH145" s="433"/>
      <c r="BI145" s="434"/>
      <c r="BJ145" s="433"/>
      <c r="BK145" s="434"/>
      <c r="BL145" s="435"/>
      <c r="BM145" s="432"/>
      <c r="BN145" s="433"/>
      <c r="BO145" s="434"/>
      <c r="BP145" s="433"/>
      <c r="BQ145" s="434"/>
      <c r="BR145" s="433"/>
      <c r="BS145" s="434"/>
      <c r="BT145" s="435"/>
      <c r="BU145" s="272"/>
      <c r="BV145" s="436"/>
      <c r="BW145" s="437"/>
      <c r="BX145" s="438"/>
      <c r="BY145" s="437"/>
      <c r="BZ145" s="438"/>
      <c r="CA145" s="437"/>
      <c r="CB145" s="438"/>
      <c r="CC145" s="437"/>
      <c r="CD145" s="438"/>
      <c r="CE145" s="439"/>
      <c r="CF145" s="436"/>
      <c r="CG145" s="437"/>
      <c r="CH145" s="438"/>
      <c r="CI145" s="437"/>
      <c r="CJ145" s="438"/>
      <c r="CK145" s="437"/>
      <c r="CL145" s="438"/>
      <c r="CM145" s="439"/>
      <c r="CN145" s="436"/>
      <c r="CO145" s="437"/>
      <c r="CP145" s="438"/>
      <c r="CQ145" s="437"/>
      <c r="CR145" s="438"/>
      <c r="CS145" s="437"/>
      <c r="CT145" s="438"/>
      <c r="CU145" s="439"/>
      <c r="CV145" s="272"/>
      <c r="CW145" s="440"/>
      <c r="CX145" s="441"/>
      <c r="CY145" s="442"/>
      <c r="CZ145" s="441"/>
      <c r="DA145" s="442"/>
      <c r="DB145" s="441"/>
      <c r="DC145" s="442"/>
      <c r="DD145" s="441"/>
      <c r="DE145" s="442"/>
      <c r="DF145" s="443"/>
      <c r="DG145" s="440"/>
      <c r="DH145" s="441"/>
      <c r="DI145" s="442"/>
      <c r="DJ145" s="441"/>
      <c r="DK145" s="442"/>
      <c r="DL145" s="441"/>
      <c r="DM145" s="442"/>
      <c r="DN145" s="443"/>
      <c r="DO145" s="440"/>
      <c r="DP145" s="441"/>
      <c r="DQ145" s="442"/>
      <c r="DR145" s="441"/>
      <c r="DS145" s="442"/>
      <c r="DT145" s="441"/>
      <c r="DU145" s="442"/>
      <c r="DV145" s="443"/>
      <c r="DW145" s="272"/>
    </row>
    <row r="146" spans="1:127" s="303" customFormat="1" ht="13.5" customHeight="1">
      <c r="A146" s="569"/>
      <c r="B146" s="573"/>
      <c r="C146" s="574"/>
      <c r="D146" s="575"/>
      <c r="E146" s="576"/>
      <c r="F146" s="577"/>
      <c r="G146" s="578"/>
      <c r="H146" s="579"/>
      <c r="I146" s="580"/>
      <c r="J146" s="581"/>
      <c r="K146" s="582"/>
      <c r="L146" s="583"/>
      <c r="M146" s="583"/>
      <c r="N146" s="584"/>
      <c r="O146" s="585"/>
      <c r="P146" s="586"/>
      <c r="Q146" s="585"/>
      <c r="R146" s="585"/>
      <c r="S146" s="585"/>
      <c r="T146" s="503"/>
      <c r="U146" s="504"/>
      <c r="V146" s="504"/>
      <c r="W146" s="504"/>
      <c r="X146" s="504"/>
      <c r="Y146" s="504"/>
      <c r="Z146" s="504"/>
      <c r="AA146" s="504"/>
      <c r="AB146" s="504"/>
      <c r="AC146" s="505"/>
      <c r="AD146" s="503"/>
      <c r="AE146" s="504"/>
      <c r="AF146" s="504"/>
      <c r="AG146" s="504"/>
      <c r="AH146" s="504"/>
      <c r="AI146" s="504"/>
      <c r="AJ146" s="504"/>
      <c r="AK146" s="505"/>
      <c r="AL146" s="503"/>
      <c r="AM146" s="504"/>
      <c r="AN146" s="504"/>
      <c r="AO146" s="504"/>
      <c r="AP146" s="504"/>
      <c r="AQ146" s="504"/>
      <c r="AR146" s="504"/>
      <c r="AS146" s="505"/>
      <c r="AT146" s="506"/>
      <c r="AU146" s="507"/>
      <c r="AV146" s="508"/>
      <c r="AW146" s="508"/>
      <c r="AX146" s="508"/>
      <c r="AY146" s="508"/>
      <c r="AZ146" s="508"/>
      <c r="BA146" s="508"/>
      <c r="BB146" s="508"/>
      <c r="BC146" s="508"/>
      <c r="BD146" s="509"/>
      <c r="BE146" s="507"/>
      <c r="BF146" s="508"/>
      <c r="BG146" s="508"/>
      <c r="BH146" s="508"/>
      <c r="BI146" s="508"/>
      <c r="BJ146" s="508"/>
      <c r="BK146" s="508"/>
      <c r="BL146" s="509"/>
      <c r="BM146" s="507"/>
      <c r="BN146" s="508"/>
      <c r="BO146" s="508"/>
      <c r="BP146" s="508"/>
      <c r="BQ146" s="508"/>
      <c r="BR146" s="508"/>
      <c r="BS146" s="508"/>
      <c r="BT146" s="509"/>
      <c r="BU146" s="506"/>
      <c r="BV146" s="510"/>
      <c r="BW146" s="511"/>
      <c r="BX146" s="511"/>
      <c r="BY146" s="511"/>
      <c r="BZ146" s="511"/>
      <c r="CA146" s="511"/>
      <c r="CB146" s="511"/>
      <c r="CC146" s="511"/>
      <c r="CD146" s="511"/>
      <c r="CE146" s="512"/>
      <c r="CF146" s="510"/>
      <c r="CG146" s="511"/>
      <c r="CH146" s="511"/>
      <c r="CI146" s="511"/>
      <c r="CJ146" s="511"/>
      <c r="CK146" s="511"/>
      <c r="CL146" s="511"/>
      <c r="CM146" s="512"/>
      <c r="CN146" s="510"/>
      <c r="CO146" s="511"/>
      <c r="CP146" s="511"/>
      <c r="CQ146" s="511"/>
      <c r="CR146" s="511"/>
      <c r="CS146" s="511"/>
      <c r="CT146" s="511"/>
      <c r="CU146" s="512"/>
      <c r="CV146" s="506"/>
      <c r="CW146" s="513"/>
      <c r="CX146" s="514"/>
      <c r="CY146" s="514"/>
      <c r="CZ146" s="514"/>
      <c r="DA146" s="514"/>
      <c r="DB146" s="514"/>
      <c r="DC146" s="514"/>
      <c r="DD146" s="514"/>
      <c r="DE146" s="514"/>
      <c r="DF146" s="515"/>
      <c r="DG146" s="513"/>
      <c r="DH146" s="514"/>
      <c r="DI146" s="514"/>
      <c r="DJ146" s="514"/>
      <c r="DK146" s="514"/>
      <c r="DL146" s="514"/>
      <c r="DM146" s="514"/>
      <c r="DN146" s="515"/>
      <c r="DO146" s="513"/>
      <c r="DP146" s="514"/>
      <c r="DQ146" s="514"/>
      <c r="DR146" s="514"/>
      <c r="DS146" s="514"/>
      <c r="DT146" s="514"/>
      <c r="DU146" s="514"/>
      <c r="DV146" s="515"/>
      <c r="DW146" s="516"/>
    </row>
    <row r="147" spans="1:127" ht="40.5" customHeight="1">
      <c r="A147" s="569"/>
      <c r="B147" s="411">
        <f>LARGE(B$131:B146,1)+1</f>
        <v>14</v>
      </c>
      <c r="C147" s="412" t="s">
        <v>162</v>
      </c>
      <c r="D147" s="521" t="s">
        <v>1150</v>
      </c>
      <c r="E147" s="522" t="s">
        <v>1185</v>
      </c>
      <c r="F147" s="415">
        <v>0.76200000000000001</v>
      </c>
      <c r="G147" s="416" t="s">
        <v>841</v>
      </c>
      <c r="H147" s="417">
        <v>902387</v>
      </c>
      <c r="I147" s="418" t="s">
        <v>386</v>
      </c>
      <c r="J147" s="419" t="s">
        <v>1140</v>
      </c>
      <c r="K147" s="420" t="s">
        <v>1055</v>
      </c>
      <c r="L147" s="444" t="s">
        <v>1038</v>
      </c>
      <c r="M147" s="444" t="s">
        <v>1039</v>
      </c>
      <c r="N147" s="445" t="s">
        <v>1040</v>
      </c>
      <c r="O147" s="446" t="s">
        <v>1041</v>
      </c>
      <c r="P147" s="571" t="s">
        <v>1042</v>
      </c>
      <c r="Q147" s="425">
        <f t="shared" si="7"/>
        <v>0</v>
      </c>
      <c r="R147" s="426"/>
      <c r="S147" s="448"/>
      <c r="T147" s="428"/>
      <c r="U147" s="429"/>
      <c r="V147" s="430"/>
      <c r="W147" s="429"/>
      <c r="X147" s="430"/>
      <c r="Y147" s="429"/>
      <c r="Z147" s="430"/>
      <c r="AA147" s="429"/>
      <c r="AB147" s="430"/>
      <c r="AC147" s="431"/>
      <c r="AD147" s="428"/>
      <c r="AE147" s="429"/>
      <c r="AF147" s="430"/>
      <c r="AG147" s="429"/>
      <c r="AH147" s="430"/>
      <c r="AI147" s="429"/>
      <c r="AJ147" s="430"/>
      <c r="AK147" s="431"/>
      <c r="AL147" s="428"/>
      <c r="AM147" s="429"/>
      <c r="AN147" s="430"/>
      <c r="AO147" s="429"/>
      <c r="AP147" s="430"/>
      <c r="AQ147" s="429"/>
      <c r="AR147" s="430"/>
      <c r="AS147" s="431"/>
      <c r="AT147" s="272"/>
      <c r="AU147" s="432"/>
      <c r="AV147" s="433"/>
      <c r="AW147" s="434"/>
      <c r="AX147" s="433"/>
      <c r="AY147" s="434"/>
      <c r="AZ147" s="433"/>
      <c r="BA147" s="434"/>
      <c r="BB147" s="433"/>
      <c r="BC147" s="434"/>
      <c r="BD147" s="435"/>
      <c r="BE147" s="432"/>
      <c r="BF147" s="433"/>
      <c r="BG147" s="434"/>
      <c r="BH147" s="433"/>
      <c r="BI147" s="434"/>
      <c r="BJ147" s="433"/>
      <c r="BK147" s="434"/>
      <c r="BL147" s="435"/>
      <c r="BM147" s="432"/>
      <c r="BN147" s="433"/>
      <c r="BO147" s="434"/>
      <c r="BP147" s="433"/>
      <c r="BQ147" s="434"/>
      <c r="BR147" s="433"/>
      <c r="BS147" s="434"/>
      <c r="BT147" s="435"/>
      <c r="BU147" s="272"/>
      <c r="BV147" s="436"/>
      <c r="BW147" s="437"/>
      <c r="BX147" s="438"/>
      <c r="BY147" s="437"/>
      <c r="BZ147" s="438"/>
      <c r="CA147" s="437"/>
      <c r="CB147" s="438"/>
      <c r="CC147" s="437"/>
      <c r="CD147" s="438"/>
      <c r="CE147" s="439"/>
      <c r="CF147" s="436"/>
      <c r="CG147" s="437"/>
      <c r="CH147" s="438"/>
      <c r="CI147" s="437"/>
      <c r="CJ147" s="438"/>
      <c r="CK147" s="437"/>
      <c r="CL147" s="438"/>
      <c r="CM147" s="439"/>
      <c r="CN147" s="436"/>
      <c r="CO147" s="437"/>
      <c r="CP147" s="438"/>
      <c r="CQ147" s="437"/>
      <c r="CR147" s="438"/>
      <c r="CS147" s="437"/>
      <c r="CT147" s="438"/>
      <c r="CU147" s="439"/>
      <c r="CV147" s="272"/>
      <c r="CW147" s="440"/>
      <c r="CX147" s="441"/>
      <c r="CY147" s="442"/>
      <c r="CZ147" s="441"/>
      <c r="DA147" s="442"/>
      <c r="DB147" s="441"/>
      <c r="DC147" s="442"/>
      <c r="DD147" s="441"/>
      <c r="DE147" s="442"/>
      <c r="DF147" s="443"/>
      <c r="DG147" s="440"/>
      <c r="DH147" s="441"/>
      <c r="DI147" s="442"/>
      <c r="DJ147" s="441"/>
      <c r="DK147" s="442"/>
      <c r="DL147" s="441"/>
      <c r="DM147" s="442"/>
      <c r="DN147" s="443"/>
      <c r="DO147" s="440"/>
      <c r="DP147" s="441"/>
      <c r="DQ147" s="442"/>
      <c r="DR147" s="441"/>
      <c r="DS147" s="442"/>
      <c r="DT147" s="441"/>
      <c r="DU147" s="442"/>
      <c r="DV147" s="443"/>
      <c r="DW147" s="272"/>
    </row>
    <row r="148" spans="1:127" s="303" customFormat="1" ht="13.5" customHeight="1">
      <c r="A148" s="569"/>
      <c r="B148" s="573"/>
      <c r="C148" s="574"/>
      <c r="D148" s="575"/>
      <c r="E148" s="576"/>
      <c r="F148" s="577"/>
      <c r="G148" s="578"/>
      <c r="H148" s="579"/>
      <c r="I148" s="580"/>
      <c r="J148" s="581"/>
      <c r="K148" s="582"/>
      <c r="L148" s="583"/>
      <c r="M148" s="583"/>
      <c r="N148" s="584"/>
      <c r="O148" s="585"/>
      <c r="P148" s="586"/>
      <c r="Q148" s="585"/>
      <c r="R148" s="585"/>
      <c r="S148" s="585"/>
      <c r="T148" s="503"/>
      <c r="U148" s="504"/>
      <c r="V148" s="504"/>
      <c r="W148" s="504"/>
      <c r="X148" s="504"/>
      <c r="Y148" s="504"/>
      <c r="Z148" s="504"/>
      <c r="AA148" s="504"/>
      <c r="AB148" s="504"/>
      <c r="AC148" s="505"/>
      <c r="AD148" s="503"/>
      <c r="AE148" s="504"/>
      <c r="AF148" s="504"/>
      <c r="AG148" s="504"/>
      <c r="AH148" s="504"/>
      <c r="AI148" s="504"/>
      <c r="AJ148" s="504"/>
      <c r="AK148" s="505"/>
      <c r="AL148" s="503"/>
      <c r="AM148" s="504"/>
      <c r="AN148" s="504"/>
      <c r="AO148" s="504"/>
      <c r="AP148" s="504"/>
      <c r="AQ148" s="504"/>
      <c r="AR148" s="504"/>
      <c r="AS148" s="505"/>
      <c r="AT148" s="506"/>
      <c r="AU148" s="507"/>
      <c r="AV148" s="508"/>
      <c r="AW148" s="508"/>
      <c r="AX148" s="508"/>
      <c r="AY148" s="508"/>
      <c r="AZ148" s="508"/>
      <c r="BA148" s="508"/>
      <c r="BB148" s="508"/>
      <c r="BC148" s="508"/>
      <c r="BD148" s="509"/>
      <c r="BE148" s="507"/>
      <c r="BF148" s="508"/>
      <c r="BG148" s="508"/>
      <c r="BH148" s="508"/>
      <c r="BI148" s="508"/>
      <c r="BJ148" s="508"/>
      <c r="BK148" s="508"/>
      <c r="BL148" s="509"/>
      <c r="BM148" s="507"/>
      <c r="BN148" s="508"/>
      <c r="BO148" s="508"/>
      <c r="BP148" s="508"/>
      <c r="BQ148" s="508"/>
      <c r="BR148" s="508"/>
      <c r="BS148" s="508"/>
      <c r="BT148" s="509"/>
      <c r="BU148" s="506"/>
      <c r="BV148" s="510"/>
      <c r="BW148" s="511"/>
      <c r="BX148" s="511"/>
      <c r="BY148" s="511"/>
      <c r="BZ148" s="511"/>
      <c r="CA148" s="511"/>
      <c r="CB148" s="511"/>
      <c r="CC148" s="511"/>
      <c r="CD148" s="511"/>
      <c r="CE148" s="512"/>
      <c r="CF148" s="510"/>
      <c r="CG148" s="511"/>
      <c r="CH148" s="511"/>
      <c r="CI148" s="511"/>
      <c r="CJ148" s="511"/>
      <c r="CK148" s="511"/>
      <c r="CL148" s="511"/>
      <c r="CM148" s="512"/>
      <c r="CN148" s="510"/>
      <c r="CO148" s="511"/>
      <c r="CP148" s="511"/>
      <c r="CQ148" s="511"/>
      <c r="CR148" s="511"/>
      <c r="CS148" s="511"/>
      <c r="CT148" s="511"/>
      <c r="CU148" s="512"/>
      <c r="CV148" s="506"/>
      <c r="CW148" s="513"/>
      <c r="CX148" s="514"/>
      <c r="CY148" s="514"/>
      <c r="CZ148" s="514"/>
      <c r="DA148" s="514"/>
      <c r="DB148" s="514"/>
      <c r="DC148" s="514"/>
      <c r="DD148" s="514"/>
      <c r="DE148" s="514"/>
      <c r="DF148" s="515"/>
      <c r="DG148" s="513"/>
      <c r="DH148" s="514"/>
      <c r="DI148" s="514"/>
      <c r="DJ148" s="514"/>
      <c r="DK148" s="514"/>
      <c r="DL148" s="514"/>
      <c r="DM148" s="514"/>
      <c r="DN148" s="515"/>
      <c r="DO148" s="513"/>
      <c r="DP148" s="514"/>
      <c r="DQ148" s="514"/>
      <c r="DR148" s="514"/>
      <c r="DS148" s="514"/>
      <c r="DT148" s="514"/>
      <c r="DU148" s="514"/>
      <c r="DV148" s="515"/>
      <c r="DW148" s="516"/>
    </row>
    <row r="149" spans="1:127" ht="40.5" customHeight="1">
      <c r="A149" s="569"/>
      <c r="B149" s="411">
        <f>LARGE(B$131:B148,1)+1</f>
        <v>15</v>
      </c>
      <c r="C149" s="412" t="s">
        <v>163</v>
      </c>
      <c r="D149" s="521"/>
      <c r="E149" s="522" t="s">
        <v>164</v>
      </c>
      <c r="F149" s="415">
        <v>0.64400000000000002</v>
      </c>
      <c r="G149" s="416" t="s">
        <v>841</v>
      </c>
      <c r="H149" s="417">
        <v>39607</v>
      </c>
      <c r="I149" s="418" t="s">
        <v>386</v>
      </c>
      <c r="J149" s="419" t="s">
        <v>1131</v>
      </c>
      <c r="K149" s="570" t="s">
        <v>1141</v>
      </c>
      <c r="L149" s="444"/>
      <c r="M149" s="444"/>
      <c r="N149" s="445" t="s">
        <v>1040</v>
      </c>
      <c r="O149" s="446" t="s">
        <v>1041</v>
      </c>
      <c r="P149" s="571" t="s">
        <v>1042</v>
      </c>
      <c r="Q149" s="425">
        <f t="shared" si="7"/>
        <v>0</v>
      </c>
      <c r="R149" s="426"/>
      <c r="S149" s="448"/>
      <c r="T149" s="428"/>
      <c r="U149" s="429"/>
      <c r="V149" s="430"/>
      <c r="W149" s="429"/>
      <c r="X149" s="430"/>
      <c r="Y149" s="429"/>
      <c r="Z149" s="430"/>
      <c r="AA149" s="429"/>
      <c r="AB149" s="430"/>
      <c r="AC149" s="431"/>
      <c r="AD149" s="428"/>
      <c r="AE149" s="429"/>
      <c r="AF149" s="430"/>
      <c r="AG149" s="429"/>
      <c r="AH149" s="430"/>
      <c r="AI149" s="429"/>
      <c r="AJ149" s="430"/>
      <c r="AK149" s="431"/>
      <c r="AL149" s="428"/>
      <c r="AM149" s="429"/>
      <c r="AN149" s="430"/>
      <c r="AO149" s="429"/>
      <c r="AP149" s="430"/>
      <c r="AQ149" s="429"/>
      <c r="AR149" s="430"/>
      <c r="AS149" s="431"/>
      <c r="AT149" s="272"/>
      <c r="AU149" s="432"/>
      <c r="AV149" s="433"/>
      <c r="AW149" s="434"/>
      <c r="AX149" s="433"/>
      <c r="AY149" s="434"/>
      <c r="AZ149" s="433"/>
      <c r="BA149" s="434"/>
      <c r="BB149" s="433"/>
      <c r="BC149" s="434"/>
      <c r="BD149" s="435"/>
      <c r="BE149" s="432"/>
      <c r="BF149" s="433"/>
      <c r="BG149" s="434"/>
      <c r="BH149" s="433"/>
      <c r="BI149" s="434"/>
      <c r="BJ149" s="433"/>
      <c r="BK149" s="434"/>
      <c r="BL149" s="435"/>
      <c r="BM149" s="432"/>
      <c r="BN149" s="433"/>
      <c r="BO149" s="434"/>
      <c r="BP149" s="433"/>
      <c r="BQ149" s="434"/>
      <c r="BR149" s="433"/>
      <c r="BS149" s="434"/>
      <c r="BT149" s="435"/>
      <c r="BU149" s="272"/>
      <c r="BV149" s="436"/>
      <c r="BW149" s="437"/>
      <c r="BX149" s="438"/>
      <c r="BY149" s="437"/>
      <c r="BZ149" s="438"/>
      <c r="CA149" s="437"/>
      <c r="CB149" s="438"/>
      <c r="CC149" s="437"/>
      <c r="CD149" s="438"/>
      <c r="CE149" s="439"/>
      <c r="CF149" s="436"/>
      <c r="CG149" s="437"/>
      <c r="CH149" s="438"/>
      <c r="CI149" s="437"/>
      <c r="CJ149" s="438"/>
      <c r="CK149" s="437"/>
      <c r="CL149" s="438"/>
      <c r="CM149" s="439"/>
      <c r="CN149" s="436"/>
      <c r="CO149" s="437"/>
      <c r="CP149" s="438"/>
      <c r="CQ149" s="437"/>
      <c r="CR149" s="438"/>
      <c r="CS149" s="437"/>
      <c r="CT149" s="438"/>
      <c r="CU149" s="439"/>
      <c r="CV149" s="272"/>
      <c r="CW149" s="440"/>
      <c r="CX149" s="441"/>
      <c r="CY149" s="442"/>
      <c r="CZ149" s="441"/>
      <c r="DA149" s="442"/>
      <c r="DB149" s="441"/>
      <c r="DC149" s="442"/>
      <c r="DD149" s="441"/>
      <c r="DE149" s="442"/>
      <c r="DF149" s="443"/>
      <c r="DG149" s="440"/>
      <c r="DH149" s="441"/>
      <c r="DI149" s="442"/>
      <c r="DJ149" s="441"/>
      <c r="DK149" s="442"/>
      <c r="DL149" s="441"/>
      <c r="DM149" s="442"/>
      <c r="DN149" s="443"/>
      <c r="DO149" s="440"/>
      <c r="DP149" s="441"/>
      <c r="DQ149" s="442"/>
      <c r="DR149" s="441"/>
      <c r="DS149" s="442"/>
      <c r="DT149" s="441"/>
      <c r="DU149" s="442"/>
      <c r="DV149" s="443"/>
      <c r="DW149" s="272"/>
    </row>
    <row r="150" spans="1:127" ht="40.5" customHeight="1">
      <c r="A150" s="569"/>
      <c r="B150" s="411">
        <f>LARGE(B$131:B149,1)+1</f>
        <v>16</v>
      </c>
      <c r="C150" s="412" t="s">
        <v>165</v>
      </c>
      <c r="D150" s="521"/>
      <c r="E150" s="522" t="s">
        <v>106</v>
      </c>
      <c r="F150" s="415">
        <v>0.498</v>
      </c>
      <c r="G150" s="416" t="s">
        <v>841</v>
      </c>
      <c r="H150" s="417">
        <v>39608</v>
      </c>
      <c r="I150" s="418" t="s">
        <v>386</v>
      </c>
      <c r="J150" s="419" t="s">
        <v>1131</v>
      </c>
      <c r="K150" s="570" t="s">
        <v>1141</v>
      </c>
      <c r="L150" s="444"/>
      <c r="M150" s="444"/>
      <c r="N150" s="445"/>
      <c r="O150" s="446" t="s">
        <v>1041</v>
      </c>
      <c r="P150" s="571" t="s">
        <v>1042</v>
      </c>
      <c r="Q150" s="425">
        <f t="shared" si="7"/>
        <v>0</v>
      </c>
      <c r="R150" s="426"/>
      <c r="S150" s="448"/>
      <c r="T150" s="428"/>
      <c r="U150" s="429"/>
      <c r="V150" s="430"/>
      <c r="W150" s="429"/>
      <c r="X150" s="430"/>
      <c r="Y150" s="429"/>
      <c r="Z150" s="430"/>
      <c r="AA150" s="429"/>
      <c r="AB150" s="430"/>
      <c r="AC150" s="431"/>
      <c r="AD150" s="428"/>
      <c r="AE150" s="429"/>
      <c r="AF150" s="430"/>
      <c r="AG150" s="429"/>
      <c r="AH150" s="430"/>
      <c r="AI150" s="429"/>
      <c r="AJ150" s="430"/>
      <c r="AK150" s="431"/>
      <c r="AL150" s="428"/>
      <c r="AM150" s="429"/>
      <c r="AN150" s="430"/>
      <c r="AO150" s="429"/>
      <c r="AP150" s="430"/>
      <c r="AQ150" s="429"/>
      <c r="AR150" s="430"/>
      <c r="AS150" s="431"/>
      <c r="AT150" s="272"/>
      <c r="AU150" s="432"/>
      <c r="AV150" s="433"/>
      <c r="AW150" s="434"/>
      <c r="AX150" s="433"/>
      <c r="AY150" s="434"/>
      <c r="AZ150" s="433"/>
      <c r="BA150" s="434"/>
      <c r="BB150" s="433"/>
      <c r="BC150" s="434"/>
      <c r="BD150" s="435"/>
      <c r="BE150" s="432"/>
      <c r="BF150" s="433"/>
      <c r="BG150" s="434"/>
      <c r="BH150" s="433"/>
      <c r="BI150" s="434"/>
      <c r="BJ150" s="433"/>
      <c r="BK150" s="434"/>
      <c r="BL150" s="435"/>
      <c r="BM150" s="432"/>
      <c r="BN150" s="433"/>
      <c r="BO150" s="434"/>
      <c r="BP150" s="433"/>
      <c r="BQ150" s="434"/>
      <c r="BR150" s="433"/>
      <c r="BS150" s="434"/>
      <c r="BT150" s="435"/>
      <c r="BU150" s="272"/>
      <c r="BV150" s="436"/>
      <c r="BW150" s="437"/>
      <c r="BX150" s="438"/>
      <c r="BY150" s="437"/>
      <c r="BZ150" s="438"/>
      <c r="CA150" s="437"/>
      <c r="CB150" s="438"/>
      <c r="CC150" s="437"/>
      <c r="CD150" s="438"/>
      <c r="CE150" s="439"/>
      <c r="CF150" s="436"/>
      <c r="CG150" s="437"/>
      <c r="CH150" s="438"/>
      <c r="CI150" s="437"/>
      <c r="CJ150" s="438"/>
      <c r="CK150" s="437"/>
      <c r="CL150" s="438"/>
      <c r="CM150" s="439"/>
      <c r="CN150" s="436"/>
      <c r="CO150" s="437"/>
      <c r="CP150" s="438"/>
      <c r="CQ150" s="437"/>
      <c r="CR150" s="438"/>
      <c r="CS150" s="437"/>
      <c r="CT150" s="438"/>
      <c r="CU150" s="439"/>
      <c r="CV150" s="272"/>
      <c r="CW150" s="440"/>
      <c r="CX150" s="441"/>
      <c r="CY150" s="442"/>
      <c r="CZ150" s="441"/>
      <c r="DA150" s="442"/>
      <c r="DB150" s="441"/>
      <c r="DC150" s="442"/>
      <c r="DD150" s="441"/>
      <c r="DE150" s="442"/>
      <c r="DF150" s="443"/>
      <c r="DG150" s="440"/>
      <c r="DH150" s="441"/>
      <c r="DI150" s="442"/>
      <c r="DJ150" s="441"/>
      <c r="DK150" s="442"/>
      <c r="DL150" s="441"/>
      <c r="DM150" s="442"/>
      <c r="DN150" s="443"/>
      <c r="DO150" s="440"/>
      <c r="DP150" s="441"/>
      <c r="DQ150" s="442"/>
      <c r="DR150" s="441"/>
      <c r="DS150" s="442"/>
      <c r="DT150" s="441"/>
      <c r="DU150" s="442"/>
      <c r="DV150" s="443"/>
      <c r="DW150" s="272"/>
    </row>
    <row r="151" spans="1:127" s="303" customFormat="1" ht="13.5" customHeight="1">
      <c r="A151" s="569"/>
      <c r="B151" s="573"/>
      <c r="C151" s="574"/>
      <c r="D151" s="575"/>
      <c r="E151" s="576"/>
      <c r="F151" s="577"/>
      <c r="G151" s="578"/>
      <c r="H151" s="579"/>
      <c r="I151" s="580"/>
      <c r="J151" s="581"/>
      <c r="K151" s="582"/>
      <c r="L151" s="583"/>
      <c r="M151" s="583"/>
      <c r="N151" s="584"/>
      <c r="O151" s="585"/>
      <c r="P151" s="586"/>
      <c r="Q151" s="585"/>
      <c r="R151" s="585"/>
      <c r="S151" s="585"/>
      <c r="T151" s="503"/>
      <c r="U151" s="504"/>
      <c r="V151" s="504"/>
      <c r="W151" s="504"/>
      <c r="X151" s="504"/>
      <c r="Y151" s="504"/>
      <c r="Z151" s="504"/>
      <c r="AA151" s="504"/>
      <c r="AB151" s="504"/>
      <c r="AC151" s="505"/>
      <c r="AD151" s="503"/>
      <c r="AE151" s="504"/>
      <c r="AF151" s="504"/>
      <c r="AG151" s="504"/>
      <c r="AH151" s="504"/>
      <c r="AI151" s="504"/>
      <c r="AJ151" s="504"/>
      <c r="AK151" s="505"/>
      <c r="AL151" s="503"/>
      <c r="AM151" s="504"/>
      <c r="AN151" s="504"/>
      <c r="AO151" s="504"/>
      <c r="AP151" s="504"/>
      <c r="AQ151" s="504"/>
      <c r="AR151" s="504"/>
      <c r="AS151" s="505"/>
      <c r="AT151" s="506"/>
      <c r="AU151" s="507"/>
      <c r="AV151" s="508"/>
      <c r="AW151" s="508"/>
      <c r="AX151" s="508"/>
      <c r="AY151" s="508"/>
      <c r="AZ151" s="508"/>
      <c r="BA151" s="508"/>
      <c r="BB151" s="508"/>
      <c r="BC151" s="508"/>
      <c r="BD151" s="509"/>
      <c r="BE151" s="507"/>
      <c r="BF151" s="508"/>
      <c r="BG151" s="508"/>
      <c r="BH151" s="508"/>
      <c r="BI151" s="508"/>
      <c r="BJ151" s="508"/>
      <c r="BK151" s="508"/>
      <c r="BL151" s="509"/>
      <c r="BM151" s="507"/>
      <c r="BN151" s="508"/>
      <c r="BO151" s="508"/>
      <c r="BP151" s="508"/>
      <c r="BQ151" s="508"/>
      <c r="BR151" s="508"/>
      <c r="BS151" s="508"/>
      <c r="BT151" s="509"/>
      <c r="BU151" s="506"/>
      <c r="BV151" s="510"/>
      <c r="BW151" s="511"/>
      <c r="BX151" s="511"/>
      <c r="BY151" s="511"/>
      <c r="BZ151" s="511"/>
      <c r="CA151" s="511"/>
      <c r="CB151" s="511"/>
      <c r="CC151" s="511"/>
      <c r="CD151" s="511"/>
      <c r="CE151" s="512"/>
      <c r="CF151" s="510"/>
      <c r="CG151" s="511"/>
      <c r="CH151" s="511"/>
      <c r="CI151" s="511"/>
      <c r="CJ151" s="511"/>
      <c r="CK151" s="511"/>
      <c r="CL151" s="511"/>
      <c r="CM151" s="512"/>
      <c r="CN151" s="510"/>
      <c r="CO151" s="511"/>
      <c r="CP151" s="511"/>
      <c r="CQ151" s="511"/>
      <c r="CR151" s="511"/>
      <c r="CS151" s="511"/>
      <c r="CT151" s="511"/>
      <c r="CU151" s="512"/>
      <c r="CV151" s="506"/>
      <c r="CW151" s="513"/>
      <c r="CX151" s="514"/>
      <c r="CY151" s="514"/>
      <c r="CZ151" s="514"/>
      <c r="DA151" s="514"/>
      <c r="DB151" s="514"/>
      <c r="DC151" s="514"/>
      <c r="DD151" s="514"/>
      <c r="DE151" s="514"/>
      <c r="DF151" s="515"/>
      <c r="DG151" s="513"/>
      <c r="DH151" s="514"/>
      <c r="DI151" s="514"/>
      <c r="DJ151" s="514"/>
      <c r="DK151" s="514"/>
      <c r="DL151" s="514"/>
      <c r="DM151" s="514"/>
      <c r="DN151" s="515"/>
      <c r="DO151" s="513"/>
      <c r="DP151" s="514"/>
      <c r="DQ151" s="514"/>
      <c r="DR151" s="514"/>
      <c r="DS151" s="514"/>
      <c r="DT151" s="514"/>
      <c r="DU151" s="514"/>
      <c r="DV151" s="515"/>
      <c r="DW151" s="516"/>
    </row>
    <row r="152" spans="1:127" ht="40.5" customHeight="1">
      <c r="A152" s="569"/>
      <c r="B152" s="411">
        <f>LARGE(B$131:B151,1)+1</f>
        <v>17</v>
      </c>
      <c r="C152" s="412" t="s">
        <v>1200</v>
      </c>
      <c r="D152" s="521" t="s">
        <v>1052</v>
      </c>
      <c r="E152" s="522" t="s">
        <v>1052</v>
      </c>
      <c r="F152" s="415">
        <v>0.84</v>
      </c>
      <c r="G152" s="416" t="s">
        <v>841</v>
      </c>
      <c r="H152" s="417">
        <v>38000</v>
      </c>
      <c r="I152" s="418" t="s">
        <v>386</v>
      </c>
      <c r="J152" s="419" t="s">
        <v>1054</v>
      </c>
      <c r="K152" s="420" t="s">
        <v>1055</v>
      </c>
      <c r="L152" s="444" t="s">
        <v>1038</v>
      </c>
      <c r="M152" s="444" t="s">
        <v>1039</v>
      </c>
      <c r="N152" s="445" t="s">
        <v>1040</v>
      </c>
      <c r="O152" s="446" t="s">
        <v>1041</v>
      </c>
      <c r="P152" s="571" t="s">
        <v>1042</v>
      </c>
      <c r="Q152" s="425">
        <f t="shared" si="7"/>
        <v>0</v>
      </c>
      <c r="R152" s="426"/>
      <c r="S152" s="448"/>
      <c r="T152" s="428"/>
      <c r="U152" s="429"/>
      <c r="V152" s="430"/>
      <c r="W152" s="429"/>
      <c r="X152" s="430"/>
      <c r="Y152" s="429"/>
      <c r="Z152" s="430"/>
      <c r="AA152" s="429"/>
      <c r="AB152" s="430"/>
      <c r="AC152" s="431"/>
      <c r="AD152" s="428"/>
      <c r="AE152" s="429"/>
      <c r="AF152" s="430"/>
      <c r="AG152" s="429"/>
      <c r="AH152" s="430"/>
      <c r="AI152" s="429"/>
      <c r="AJ152" s="430"/>
      <c r="AK152" s="431"/>
      <c r="AL152" s="428"/>
      <c r="AM152" s="429"/>
      <c r="AN152" s="430"/>
      <c r="AO152" s="429"/>
      <c r="AP152" s="430"/>
      <c r="AQ152" s="429"/>
      <c r="AR152" s="430"/>
      <c r="AS152" s="431"/>
      <c r="AT152" s="272"/>
      <c r="AU152" s="432"/>
      <c r="AV152" s="433"/>
      <c r="AW152" s="434"/>
      <c r="AX152" s="433"/>
      <c r="AY152" s="434"/>
      <c r="AZ152" s="433"/>
      <c r="BA152" s="434"/>
      <c r="BB152" s="433"/>
      <c r="BC152" s="434"/>
      <c r="BD152" s="435"/>
      <c r="BE152" s="432"/>
      <c r="BF152" s="433"/>
      <c r="BG152" s="434"/>
      <c r="BH152" s="433"/>
      <c r="BI152" s="434"/>
      <c r="BJ152" s="433"/>
      <c r="BK152" s="434"/>
      <c r="BL152" s="435"/>
      <c r="BM152" s="432"/>
      <c r="BN152" s="433"/>
      <c r="BO152" s="434"/>
      <c r="BP152" s="433"/>
      <c r="BQ152" s="434"/>
      <c r="BR152" s="433"/>
      <c r="BS152" s="434"/>
      <c r="BT152" s="435"/>
      <c r="BU152" s="272"/>
      <c r="BV152" s="436"/>
      <c r="BW152" s="437"/>
      <c r="BX152" s="438"/>
      <c r="BY152" s="437"/>
      <c r="BZ152" s="438"/>
      <c r="CA152" s="437"/>
      <c r="CB152" s="438"/>
      <c r="CC152" s="437"/>
      <c r="CD152" s="438"/>
      <c r="CE152" s="439"/>
      <c r="CF152" s="436"/>
      <c r="CG152" s="437"/>
      <c r="CH152" s="438"/>
      <c r="CI152" s="437"/>
      <c r="CJ152" s="438"/>
      <c r="CK152" s="437"/>
      <c r="CL152" s="438"/>
      <c r="CM152" s="439"/>
      <c r="CN152" s="436"/>
      <c r="CO152" s="437"/>
      <c r="CP152" s="438"/>
      <c r="CQ152" s="437"/>
      <c r="CR152" s="438"/>
      <c r="CS152" s="437"/>
      <c r="CT152" s="438"/>
      <c r="CU152" s="439"/>
      <c r="CV152" s="272"/>
      <c r="CW152" s="440"/>
      <c r="CX152" s="441"/>
      <c r="CY152" s="442"/>
      <c r="CZ152" s="441"/>
      <c r="DA152" s="442"/>
      <c r="DB152" s="441"/>
      <c r="DC152" s="442"/>
      <c r="DD152" s="441"/>
      <c r="DE152" s="442"/>
      <c r="DF152" s="443"/>
      <c r="DG152" s="440"/>
      <c r="DH152" s="441"/>
      <c r="DI152" s="442"/>
      <c r="DJ152" s="441"/>
      <c r="DK152" s="442"/>
      <c r="DL152" s="441"/>
      <c r="DM152" s="442"/>
      <c r="DN152" s="443"/>
      <c r="DO152" s="440"/>
      <c r="DP152" s="441"/>
      <c r="DQ152" s="442"/>
      <c r="DR152" s="441"/>
      <c r="DS152" s="442"/>
      <c r="DT152" s="441"/>
      <c r="DU152" s="442"/>
      <c r="DV152" s="443"/>
      <c r="DW152" s="272"/>
    </row>
    <row r="153" spans="1:127" ht="40.5" customHeight="1">
      <c r="A153" s="569"/>
      <c r="B153" s="411">
        <f>LARGE(B$131:B152,1)+1</f>
        <v>18</v>
      </c>
      <c r="C153" s="412" t="s">
        <v>1207</v>
      </c>
      <c r="D153" s="521" t="s">
        <v>1208</v>
      </c>
      <c r="E153" s="522" t="s">
        <v>1052</v>
      </c>
      <c r="F153" s="415">
        <v>0.85</v>
      </c>
      <c r="G153" s="416" t="s">
        <v>841</v>
      </c>
      <c r="H153" s="417"/>
      <c r="I153" s="418" t="s">
        <v>386</v>
      </c>
      <c r="J153" s="419" t="s">
        <v>1054</v>
      </c>
      <c r="K153" s="420" t="s">
        <v>1055</v>
      </c>
      <c r="L153" s="444" t="s">
        <v>1038</v>
      </c>
      <c r="M153" s="444" t="s">
        <v>1039</v>
      </c>
      <c r="N153" s="445" t="s">
        <v>1040</v>
      </c>
      <c r="O153" s="446" t="s">
        <v>1041</v>
      </c>
      <c r="P153" s="571" t="s">
        <v>1042</v>
      </c>
      <c r="Q153" s="425">
        <f t="shared" si="7"/>
        <v>0</v>
      </c>
      <c r="R153" s="426"/>
      <c r="S153" s="448"/>
      <c r="T153" s="428"/>
      <c r="U153" s="429"/>
      <c r="V153" s="430"/>
      <c r="W153" s="429"/>
      <c r="X153" s="430"/>
      <c r="Y153" s="429"/>
      <c r="Z153" s="430"/>
      <c r="AA153" s="429"/>
      <c r="AB153" s="430"/>
      <c r="AC153" s="431"/>
      <c r="AD153" s="428"/>
      <c r="AE153" s="429"/>
      <c r="AF153" s="430"/>
      <c r="AG153" s="429"/>
      <c r="AH153" s="430"/>
      <c r="AI153" s="429"/>
      <c r="AJ153" s="430"/>
      <c r="AK153" s="431"/>
      <c r="AL153" s="428"/>
      <c r="AM153" s="429"/>
      <c r="AN153" s="430"/>
      <c r="AO153" s="429"/>
      <c r="AP153" s="430"/>
      <c r="AQ153" s="429"/>
      <c r="AR153" s="430"/>
      <c r="AS153" s="431"/>
      <c r="AT153" s="272"/>
      <c r="AU153" s="432"/>
      <c r="AV153" s="433"/>
      <c r="AW153" s="434"/>
      <c r="AX153" s="433"/>
      <c r="AY153" s="434"/>
      <c r="AZ153" s="433"/>
      <c r="BA153" s="434"/>
      <c r="BB153" s="433"/>
      <c r="BC153" s="434"/>
      <c r="BD153" s="435"/>
      <c r="BE153" s="432"/>
      <c r="BF153" s="433"/>
      <c r="BG153" s="434"/>
      <c r="BH153" s="433"/>
      <c r="BI153" s="434"/>
      <c r="BJ153" s="433"/>
      <c r="BK153" s="434"/>
      <c r="BL153" s="435"/>
      <c r="BM153" s="432"/>
      <c r="BN153" s="433"/>
      <c r="BO153" s="434"/>
      <c r="BP153" s="433"/>
      <c r="BQ153" s="434"/>
      <c r="BR153" s="433"/>
      <c r="BS153" s="434"/>
      <c r="BT153" s="435"/>
      <c r="BU153" s="272"/>
      <c r="BV153" s="436"/>
      <c r="BW153" s="437"/>
      <c r="BX153" s="438"/>
      <c r="BY153" s="437"/>
      <c r="BZ153" s="438"/>
      <c r="CA153" s="437"/>
      <c r="CB153" s="438"/>
      <c r="CC153" s="437"/>
      <c r="CD153" s="438"/>
      <c r="CE153" s="439"/>
      <c r="CF153" s="436"/>
      <c r="CG153" s="437"/>
      <c r="CH153" s="438"/>
      <c r="CI153" s="437"/>
      <c r="CJ153" s="438"/>
      <c r="CK153" s="437"/>
      <c r="CL153" s="438"/>
      <c r="CM153" s="439"/>
      <c r="CN153" s="436"/>
      <c r="CO153" s="437"/>
      <c r="CP153" s="438"/>
      <c r="CQ153" s="437"/>
      <c r="CR153" s="438"/>
      <c r="CS153" s="437"/>
      <c r="CT153" s="438"/>
      <c r="CU153" s="439"/>
      <c r="CV153" s="272"/>
      <c r="CW153" s="440"/>
      <c r="CX153" s="441"/>
      <c r="CY153" s="442"/>
      <c r="CZ153" s="441"/>
      <c r="DA153" s="442"/>
      <c r="DB153" s="441"/>
      <c r="DC153" s="442"/>
      <c r="DD153" s="441"/>
      <c r="DE153" s="442"/>
      <c r="DF153" s="443"/>
      <c r="DG153" s="440"/>
      <c r="DH153" s="441"/>
      <c r="DI153" s="442"/>
      <c r="DJ153" s="441"/>
      <c r="DK153" s="442"/>
      <c r="DL153" s="441"/>
      <c r="DM153" s="442"/>
      <c r="DN153" s="443"/>
      <c r="DO153" s="440"/>
      <c r="DP153" s="441"/>
      <c r="DQ153" s="442"/>
      <c r="DR153" s="441"/>
      <c r="DS153" s="442"/>
      <c r="DT153" s="441"/>
      <c r="DU153" s="442"/>
      <c r="DV153" s="443"/>
      <c r="DW153" s="272"/>
    </row>
    <row r="154" spans="1:127" ht="40.5" customHeight="1">
      <c r="A154" s="569"/>
      <c r="B154" s="411">
        <f>LARGE(B$131:B153,1)+1</f>
        <v>19</v>
      </c>
      <c r="C154" s="412" t="s">
        <v>166</v>
      </c>
      <c r="D154" s="521">
        <v>4</v>
      </c>
      <c r="E154" s="522" t="s">
        <v>1052</v>
      </c>
      <c r="F154" s="415">
        <v>0.78</v>
      </c>
      <c r="G154" s="416" t="s">
        <v>841</v>
      </c>
      <c r="H154" s="417">
        <v>33877</v>
      </c>
      <c r="I154" s="418" t="s">
        <v>386</v>
      </c>
      <c r="J154" s="419" t="s">
        <v>1054</v>
      </c>
      <c r="K154" s="570" t="s">
        <v>1141</v>
      </c>
      <c r="L154" s="444" t="s">
        <v>1038</v>
      </c>
      <c r="M154" s="444" t="s">
        <v>1039</v>
      </c>
      <c r="N154" s="445" t="s">
        <v>1040</v>
      </c>
      <c r="O154" s="446" t="s">
        <v>1041</v>
      </c>
      <c r="P154" s="571" t="s">
        <v>1042</v>
      </c>
      <c r="Q154" s="425">
        <f t="shared" si="7"/>
        <v>0</v>
      </c>
      <c r="R154" s="426"/>
      <c r="S154" s="448"/>
      <c r="T154" s="428"/>
      <c r="U154" s="429"/>
      <c r="V154" s="430"/>
      <c r="W154" s="429"/>
      <c r="X154" s="430"/>
      <c r="Y154" s="429"/>
      <c r="Z154" s="430"/>
      <c r="AA154" s="429"/>
      <c r="AB154" s="430"/>
      <c r="AC154" s="431"/>
      <c r="AD154" s="428"/>
      <c r="AE154" s="429"/>
      <c r="AF154" s="430"/>
      <c r="AG154" s="429"/>
      <c r="AH154" s="430"/>
      <c r="AI154" s="429"/>
      <c r="AJ154" s="430"/>
      <c r="AK154" s="431"/>
      <c r="AL154" s="428"/>
      <c r="AM154" s="429"/>
      <c r="AN154" s="430"/>
      <c r="AO154" s="429"/>
      <c r="AP154" s="430"/>
      <c r="AQ154" s="429"/>
      <c r="AR154" s="430"/>
      <c r="AS154" s="431"/>
      <c r="AT154" s="272"/>
      <c r="AU154" s="432"/>
      <c r="AV154" s="433"/>
      <c r="AW154" s="434"/>
      <c r="AX154" s="433"/>
      <c r="AY154" s="434"/>
      <c r="AZ154" s="433"/>
      <c r="BA154" s="434"/>
      <c r="BB154" s="433"/>
      <c r="BC154" s="434"/>
      <c r="BD154" s="435"/>
      <c r="BE154" s="432"/>
      <c r="BF154" s="433"/>
      <c r="BG154" s="434"/>
      <c r="BH154" s="433"/>
      <c r="BI154" s="434"/>
      <c r="BJ154" s="433"/>
      <c r="BK154" s="434"/>
      <c r="BL154" s="435"/>
      <c r="BM154" s="432"/>
      <c r="BN154" s="433"/>
      <c r="BO154" s="434"/>
      <c r="BP154" s="433"/>
      <c r="BQ154" s="434"/>
      <c r="BR154" s="433"/>
      <c r="BS154" s="434"/>
      <c r="BT154" s="435"/>
      <c r="BU154" s="272"/>
      <c r="BV154" s="436"/>
      <c r="BW154" s="437"/>
      <c r="BX154" s="438"/>
      <c r="BY154" s="437"/>
      <c r="BZ154" s="438"/>
      <c r="CA154" s="437"/>
      <c r="CB154" s="438"/>
      <c r="CC154" s="437"/>
      <c r="CD154" s="438"/>
      <c r="CE154" s="439"/>
      <c r="CF154" s="436"/>
      <c r="CG154" s="437"/>
      <c r="CH154" s="438"/>
      <c r="CI154" s="437"/>
      <c r="CJ154" s="438"/>
      <c r="CK154" s="437"/>
      <c r="CL154" s="438"/>
      <c r="CM154" s="439"/>
      <c r="CN154" s="436"/>
      <c r="CO154" s="437"/>
      <c r="CP154" s="438"/>
      <c r="CQ154" s="437"/>
      <c r="CR154" s="438"/>
      <c r="CS154" s="437"/>
      <c r="CT154" s="438"/>
      <c r="CU154" s="439"/>
      <c r="CV154" s="272"/>
      <c r="CW154" s="440"/>
      <c r="CX154" s="441"/>
      <c r="CY154" s="442"/>
      <c r="CZ154" s="441"/>
      <c r="DA154" s="442"/>
      <c r="DB154" s="441"/>
      <c r="DC154" s="442"/>
      <c r="DD154" s="441"/>
      <c r="DE154" s="442"/>
      <c r="DF154" s="443"/>
      <c r="DG154" s="440"/>
      <c r="DH154" s="441"/>
      <c r="DI154" s="442"/>
      <c r="DJ154" s="441"/>
      <c r="DK154" s="442"/>
      <c r="DL154" s="441"/>
      <c r="DM154" s="442"/>
      <c r="DN154" s="443"/>
      <c r="DO154" s="440"/>
      <c r="DP154" s="441"/>
      <c r="DQ154" s="442"/>
      <c r="DR154" s="441"/>
      <c r="DS154" s="442"/>
      <c r="DT154" s="441"/>
      <c r="DU154" s="442"/>
      <c r="DV154" s="443"/>
      <c r="DW154" s="272"/>
    </row>
    <row r="155" spans="1:127" s="303" customFormat="1" ht="13.5" customHeight="1">
      <c r="A155" s="569"/>
      <c r="B155" s="573"/>
      <c r="C155" s="574"/>
      <c r="D155" s="575"/>
      <c r="E155" s="576"/>
      <c r="F155" s="577"/>
      <c r="G155" s="578"/>
      <c r="H155" s="579"/>
      <c r="I155" s="580"/>
      <c r="J155" s="581"/>
      <c r="K155" s="582"/>
      <c r="L155" s="583"/>
      <c r="M155" s="583"/>
      <c r="N155" s="584"/>
      <c r="O155" s="585"/>
      <c r="P155" s="586"/>
      <c r="Q155" s="585"/>
      <c r="R155" s="585"/>
      <c r="S155" s="585"/>
      <c r="T155" s="503"/>
      <c r="U155" s="504"/>
      <c r="V155" s="504"/>
      <c r="W155" s="504"/>
      <c r="X155" s="504"/>
      <c r="Y155" s="504"/>
      <c r="Z155" s="504"/>
      <c r="AA155" s="504"/>
      <c r="AB155" s="504"/>
      <c r="AC155" s="505"/>
      <c r="AD155" s="503"/>
      <c r="AE155" s="504"/>
      <c r="AF155" s="504"/>
      <c r="AG155" s="504"/>
      <c r="AH155" s="504"/>
      <c r="AI155" s="504"/>
      <c r="AJ155" s="504"/>
      <c r="AK155" s="505"/>
      <c r="AL155" s="503"/>
      <c r="AM155" s="504"/>
      <c r="AN155" s="504"/>
      <c r="AO155" s="504"/>
      <c r="AP155" s="504"/>
      <c r="AQ155" s="504"/>
      <c r="AR155" s="504"/>
      <c r="AS155" s="505"/>
      <c r="AT155" s="506"/>
      <c r="AU155" s="507"/>
      <c r="AV155" s="508"/>
      <c r="AW155" s="508"/>
      <c r="AX155" s="508"/>
      <c r="AY155" s="508"/>
      <c r="AZ155" s="508"/>
      <c r="BA155" s="508"/>
      <c r="BB155" s="508"/>
      <c r="BC155" s="508"/>
      <c r="BD155" s="509"/>
      <c r="BE155" s="507"/>
      <c r="BF155" s="508"/>
      <c r="BG155" s="508"/>
      <c r="BH155" s="508"/>
      <c r="BI155" s="508"/>
      <c r="BJ155" s="508"/>
      <c r="BK155" s="508"/>
      <c r="BL155" s="509"/>
      <c r="BM155" s="507"/>
      <c r="BN155" s="508"/>
      <c r="BO155" s="508"/>
      <c r="BP155" s="508"/>
      <c r="BQ155" s="508"/>
      <c r="BR155" s="508"/>
      <c r="BS155" s="508"/>
      <c r="BT155" s="509"/>
      <c r="BU155" s="506"/>
      <c r="BV155" s="510"/>
      <c r="BW155" s="511"/>
      <c r="BX155" s="511"/>
      <c r="BY155" s="511"/>
      <c r="BZ155" s="511"/>
      <c r="CA155" s="511"/>
      <c r="CB155" s="511"/>
      <c r="CC155" s="511"/>
      <c r="CD155" s="511"/>
      <c r="CE155" s="512"/>
      <c r="CF155" s="510"/>
      <c r="CG155" s="511"/>
      <c r="CH155" s="511"/>
      <c r="CI155" s="511"/>
      <c r="CJ155" s="511"/>
      <c r="CK155" s="511"/>
      <c r="CL155" s="511"/>
      <c r="CM155" s="512"/>
      <c r="CN155" s="510"/>
      <c r="CO155" s="511"/>
      <c r="CP155" s="511"/>
      <c r="CQ155" s="511"/>
      <c r="CR155" s="511"/>
      <c r="CS155" s="511"/>
      <c r="CT155" s="511"/>
      <c r="CU155" s="512"/>
      <c r="CV155" s="506"/>
      <c r="CW155" s="513"/>
      <c r="CX155" s="514"/>
      <c r="CY155" s="514"/>
      <c r="CZ155" s="514"/>
      <c r="DA155" s="514"/>
      <c r="DB155" s="514"/>
      <c r="DC155" s="514"/>
      <c r="DD155" s="514"/>
      <c r="DE155" s="514"/>
      <c r="DF155" s="515"/>
      <c r="DG155" s="513"/>
      <c r="DH155" s="514"/>
      <c r="DI155" s="514"/>
      <c r="DJ155" s="514"/>
      <c r="DK155" s="514"/>
      <c r="DL155" s="514"/>
      <c r="DM155" s="514"/>
      <c r="DN155" s="515"/>
      <c r="DO155" s="513"/>
      <c r="DP155" s="514"/>
      <c r="DQ155" s="514"/>
      <c r="DR155" s="514"/>
      <c r="DS155" s="514"/>
      <c r="DT155" s="514"/>
      <c r="DU155" s="514"/>
      <c r="DV155" s="515"/>
      <c r="DW155" s="516"/>
    </row>
    <row r="156" spans="1:127" ht="40.5" customHeight="1">
      <c r="A156" s="569"/>
      <c r="B156" s="411">
        <f>LARGE(B$131:B155,1)+1</f>
        <v>20</v>
      </c>
      <c r="C156" s="412" t="s">
        <v>1202</v>
      </c>
      <c r="D156" s="521" t="s">
        <v>1203</v>
      </c>
      <c r="E156" s="522" t="s">
        <v>1052</v>
      </c>
      <c r="F156" s="415">
        <v>0.86</v>
      </c>
      <c r="G156" s="416" t="s">
        <v>841</v>
      </c>
      <c r="H156" s="417">
        <v>38001</v>
      </c>
      <c r="I156" s="418" t="s">
        <v>386</v>
      </c>
      <c r="J156" s="419" t="s">
        <v>1054</v>
      </c>
      <c r="K156" s="420" t="s">
        <v>1055</v>
      </c>
      <c r="L156" s="444" t="s">
        <v>1038</v>
      </c>
      <c r="M156" s="444" t="s">
        <v>1039</v>
      </c>
      <c r="N156" s="445" t="s">
        <v>1040</v>
      </c>
      <c r="O156" s="446" t="s">
        <v>1041</v>
      </c>
      <c r="P156" s="571" t="s">
        <v>1042</v>
      </c>
      <c r="Q156" s="425">
        <f t="shared" si="7"/>
        <v>0</v>
      </c>
      <c r="R156" s="426"/>
      <c r="S156" s="448"/>
      <c r="T156" s="428"/>
      <c r="U156" s="429"/>
      <c r="V156" s="430"/>
      <c r="W156" s="429"/>
      <c r="X156" s="430"/>
      <c r="Y156" s="429"/>
      <c r="Z156" s="430"/>
      <c r="AA156" s="429"/>
      <c r="AB156" s="430"/>
      <c r="AC156" s="431"/>
      <c r="AD156" s="428"/>
      <c r="AE156" s="429"/>
      <c r="AF156" s="430"/>
      <c r="AG156" s="429"/>
      <c r="AH156" s="430"/>
      <c r="AI156" s="429"/>
      <c r="AJ156" s="430"/>
      <c r="AK156" s="431"/>
      <c r="AL156" s="428"/>
      <c r="AM156" s="429"/>
      <c r="AN156" s="430"/>
      <c r="AO156" s="429"/>
      <c r="AP156" s="430"/>
      <c r="AQ156" s="429"/>
      <c r="AR156" s="430"/>
      <c r="AS156" s="431"/>
      <c r="AT156" s="272"/>
      <c r="AU156" s="432"/>
      <c r="AV156" s="433"/>
      <c r="AW156" s="434"/>
      <c r="AX156" s="433"/>
      <c r="AY156" s="434"/>
      <c r="AZ156" s="433"/>
      <c r="BA156" s="434"/>
      <c r="BB156" s="433"/>
      <c r="BC156" s="434"/>
      <c r="BD156" s="435"/>
      <c r="BE156" s="432"/>
      <c r="BF156" s="433"/>
      <c r="BG156" s="434"/>
      <c r="BH156" s="433"/>
      <c r="BI156" s="434"/>
      <c r="BJ156" s="433"/>
      <c r="BK156" s="434"/>
      <c r="BL156" s="435"/>
      <c r="BM156" s="432"/>
      <c r="BN156" s="433"/>
      <c r="BO156" s="434"/>
      <c r="BP156" s="433"/>
      <c r="BQ156" s="434"/>
      <c r="BR156" s="433"/>
      <c r="BS156" s="434"/>
      <c r="BT156" s="435"/>
      <c r="BU156" s="272"/>
      <c r="BV156" s="436"/>
      <c r="BW156" s="437"/>
      <c r="BX156" s="438"/>
      <c r="BY156" s="437"/>
      <c r="BZ156" s="438"/>
      <c r="CA156" s="437"/>
      <c r="CB156" s="438"/>
      <c r="CC156" s="437"/>
      <c r="CD156" s="438"/>
      <c r="CE156" s="439"/>
      <c r="CF156" s="436"/>
      <c r="CG156" s="437"/>
      <c r="CH156" s="438"/>
      <c r="CI156" s="437"/>
      <c r="CJ156" s="438"/>
      <c r="CK156" s="437"/>
      <c r="CL156" s="438"/>
      <c r="CM156" s="439"/>
      <c r="CN156" s="436"/>
      <c r="CO156" s="437"/>
      <c r="CP156" s="438"/>
      <c r="CQ156" s="437"/>
      <c r="CR156" s="438"/>
      <c r="CS156" s="437"/>
      <c r="CT156" s="438"/>
      <c r="CU156" s="439"/>
      <c r="CV156" s="272"/>
      <c r="CW156" s="440"/>
      <c r="CX156" s="441"/>
      <c r="CY156" s="442"/>
      <c r="CZ156" s="441"/>
      <c r="DA156" s="442"/>
      <c r="DB156" s="441"/>
      <c r="DC156" s="442"/>
      <c r="DD156" s="441"/>
      <c r="DE156" s="442"/>
      <c r="DF156" s="443"/>
      <c r="DG156" s="440"/>
      <c r="DH156" s="441"/>
      <c r="DI156" s="442"/>
      <c r="DJ156" s="441"/>
      <c r="DK156" s="442"/>
      <c r="DL156" s="441"/>
      <c r="DM156" s="442"/>
      <c r="DN156" s="443"/>
      <c r="DO156" s="440"/>
      <c r="DP156" s="441"/>
      <c r="DQ156" s="442"/>
      <c r="DR156" s="441"/>
      <c r="DS156" s="442"/>
      <c r="DT156" s="441"/>
      <c r="DU156" s="442"/>
      <c r="DV156" s="443"/>
      <c r="DW156" s="272"/>
    </row>
    <row r="157" spans="1:127" ht="40.5" customHeight="1">
      <c r="A157" s="569"/>
      <c r="B157" s="411">
        <f>LARGE(B$131:B156,1)+1</f>
        <v>21</v>
      </c>
      <c r="C157" s="412" t="s">
        <v>1205</v>
      </c>
      <c r="D157" s="521">
        <v>4</v>
      </c>
      <c r="E157" s="522" t="s">
        <v>1052</v>
      </c>
      <c r="F157" s="415">
        <v>0.77</v>
      </c>
      <c r="G157" s="416" t="s">
        <v>841</v>
      </c>
      <c r="H157" s="417">
        <v>33878</v>
      </c>
      <c r="I157" s="418" t="s">
        <v>386</v>
      </c>
      <c r="J157" s="419" t="s">
        <v>1054</v>
      </c>
      <c r="K157" s="570" t="s">
        <v>1141</v>
      </c>
      <c r="L157" s="444" t="s">
        <v>1038</v>
      </c>
      <c r="M157" s="444" t="s">
        <v>1039</v>
      </c>
      <c r="N157" s="445" t="s">
        <v>1040</v>
      </c>
      <c r="O157" s="446" t="s">
        <v>1041</v>
      </c>
      <c r="P157" s="571" t="s">
        <v>1042</v>
      </c>
      <c r="Q157" s="425">
        <f t="shared" si="7"/>
        <v>0</v>
      </c>
      <c r="R157" s="426"/>
      <c r="S157" s="448"/>
      <c r="T157" s="428"/>
      <c r="U157" s="429"/>
      <c r="V157" s="430"/>
      <c r="W157" s="429"/>
      <c r="X157" s="430"/>
      <c r="Y157" s="429"/>
      <c r="Z157" s="430"/>
      <c r="AA157" s="429"/>
      <c r="AB157" s="430"/>
      <c r="AC157" s="431"/>
      <c r="AD157" s="428"/>
      <c r="AE157" s="429"/>
      <c r="AF157" s="430"/>
      <c r="AG157" s="429"/>
      <c r="AH157" s="430"/>
      <c r="AI157" s="429"/>
      <c r="AJ157" s="430"/>
      <c r="AK157" s="431"/>
      <c r="AL157" s="428"/>
      <c r="AM157" s="429"/>
      <c r="AN157" s="430"/>
      <c r="AO157" s="429"/>
      <c r="AP157" s="430"/>
      <c r="AQ157" s="429"/>
      <c r="AR157" s="430"/>
      <c r="AS157" s="431"/>
      <c r="AT157" s="272"/>
      <c r="AU157" s="432"/>
      <c r="AV157" s="433"/>
      <c r="AW157" s="434"/>
      <c r="AX157" s="433"/>
      <c r="AY157" s="434"/>
      <c r="AZ157" s="433"/>
      <c r="BA157" s="434"/>
      <c r="BB157" s="433"/>
      <c r="BC157" s="434"/>
      <c r="BD157" s="435"/>
      <c r="BE157" s="432"/>
      <c r="BF157" s="433"/>
      <c r="BG157" s="434"/>
      <c r="BH157" s="433"/>
      <c r="BI157" s="434"/>
      <c r="BJ157" s="433"/>
      <c r="BK157" s="434"/>
      <c r="BL157" s="435"/>
      <c r="BM157" s="432"/>
      <c r="BN157" s="433"/>
      <c r="BO157" s="434"/>
      <c r="BP157" s="433"/>
      <c r="BQ157" s="434"/>
      <c r="BR157" s="433"/>
      <c r="BS157" s="434"/>
      <c r="BT157" s="435"/>
      <c r="BU157" s="272"/>
      <c r="BV157" s="436"/>
      <c r="BW157" s="437"/>
      <c r="BX157" s="438"/>
      <c r="BY157" s="437"/>
      <c r="BZ157" s="438"/>
      <c r="CA157" s="437"/>
      <c r="CB157" s="438"/>
      <c r="CC157" s="437"/>
      <c r="CD157" s="438"/>
      <c r="CE157" s="439"/>
      <c r="CF157" s="436"/>
      <c r="CG157" s="437"/>
      <c r="CH157" s="438"/>
      <c r="CI157" s="437"/>
      <c r="CJ157" s="438"/>
      <c r="CK157" s="437"/>
      <c r="CL157" s="438"/>
      <c r="CM157" s="439"/>
      <c r="CN157" s="436"/>
      <c r="CO157" s="437"/>
      <c r="CP157" s="438"/>
      <c r="CQ157" s="437"/>
      <c r="CR157" s="438"/>
      <c r="CS157" s="437"/>
      <c r="CT157" s="438"/>
      <c r="CU157" s="439"/>
      <c r="CV157" s="272"/>
      <c r="CW157" s="440"/>
      <c r="CX157" s="441"/>
      <c r="CY157" s="442"/>
      <c r="CZ157" s="441"/>
      <c r="DA157" s="442"/>
      <c r="DB157" s="441"/>
      <c r="DC157" s="442"/>
      <c r="DD157" s="441"/>
      <c r="DE157" s="442"/>
      <c r="DF157" s="443"/>
      <c r="DG157" s="440"/>
      <c r="DH157" s="441"/>
      <c r="DI157" s="442"/>
      <c r="DJ157" s="441"/>
      <c r="DK157" s="442"/>
      <c r="DL157" s="441"/>
      <c r="DM157" s="442"/>
      <c r="DN157" s="443"/>
      <c r="DO157" s="440"/>
      <c r="DP157" s="441"/>
      <c r="DQ157" s="442"/>
      <c r="DR157" s="441"/>
      <c r="DS157" s="442"/>
      <c r="DT157" s="441"/>
      <c r="DU157" s="442"/>
      <c r="DV157" s="443"/>
      <c r="DW157" s="272"/>
    </row>
    <row r="158" spans="1:127" ht="40.5" customHeight="1">
      <c r="A158" s="569"/>
      <c r="B158" s="411">
        <f>LARGE(B$131:B157,1)+1</f>
        <v>22</v>
      </c>
      <c r="C158" s="412" t="s">
        <v>167</v>
      </c>
      <c r="D158" s="521" t="s">
        <v>1208</v>
      </c>
      <c r="E158" s="522" t="s">
        <v>1052</v>
      </c>
      <c r="F158" s="415">
        <v>0.85</v>
      </c>
      <c r="G158" s="416" t="s">
        <v>841</v>
      </c>
      <c r="H158" s="417"/>
      <c r="I158" s="418" t="s">
        <v>386</v>
      </c>
      <c r="J158" s="419" t="s">
        <v>1054</v>
      </c>
      <c r="K158" s="570" t="s">
        <v>1141</v>
      </c>
      <c r="L158" s="444" t="s">
        <v>1038</v>
      </c>
      <c r="M158" s="444" t="s">
        <v>1039</v>
      </c>
      <c r="N158" s="445" t="s">
        <v>1040</v>
      </c>
      <c r="O158" s="446" t="s">
        <v>1041</v>
      </c>
      <c r="P158" s="571" t="s">
        <v>1042</v>
      </c>
      <c r="Q158" s="425">
        <f t="shared" si="7"/>
        <v>0</v>
      </c>
      <c r="R158" s="426"/>
      <c r="S158" s="448"/>
      <c r="T158" s="428"/>
      <c r="U158" s="429"/>
      <c r="V158" s="430"/>
      <c r="W158" s="429"/>
      <c r="X158" s="430"/>
      <c r="Y158" s="429"/>
      <c r="Z158" s="430"/>
      <c r="AA158" s="429"/>
      <c r="AB158" s="430"/>
      <c r="AC158" s="431"/>
      <c r="AD158" s="428"/>
      <c r="AE158" s="429"/>
      <c r="AF158" s="430"/>
      <c r="AG158" s="429"/>
      <c r="AH158" s="430"/>
      <c r="AI158" s="429"/>
      <c r="AJ158" s="430"/>
      <c r="AK158" s="431"/>
      <c r="AL158" s="428"/>
      <c r="AM158" s="429"/>
      <c r="AN158" s="430"/>
      <c r="AO158" s="429"/>
      <c r="AP158" s="430"/>
      <c r="AQ158" s="429"/>
      <c r="AR158" s="430"/>
      <c r="AS158" s="431"/>
      <c r="AT158" s="272"/>
      <c r="AU158" s="432"/>
      <c r="AV158" s="433"/>
      <c r="AW158" s="434"/>
      <c r="AX158" s="433"/>
      <c r="AY158" s="434"/>
      <c r="AZ158" s="433"/>
      <c r="BA158" s="434"/>
      <c r="BB158" s="433"/>
      <c r="BC158" s="434"/>
      <c r="BD158" s="435"/>
      <c r="BE158" s="432"/>
      <c r="BF158" s="433"/>
      <c r="BG158" s="434"/>
      <c r="BH158" s="433"/>
      <c r="BI158" s="434"/>
      <c r="BJ158" s="433"/>
      <c r="BK158" s="434"/>
      <c r="BL158" s="435"/>
      <c r="BM158" s="432"/>
      <c r="BN158" s="433"/>
      <c r="BO158" s="434"/>
      <c r="BP158" s="433"/>
      <c r="BQ158" s="434"/>
      <c r="BR158" s="433"/>
      <c r="BS158" s="434"/>
      <c r="BT158" s="435"/>
      <c r="BU158" s="272"/>
      <c r="BV158" s="436"/>
      <c r="BW158" s="437"/>
      <c r="BX158" s="438"/>
      <c r="BY158" s="437"/>
      <c r="BZ158" s="438"/>
      <c r="CA158" s="437"/>
      <c r="CB158" s="438"/>
      <c r="CC158" s="437"/>
      <c r="CD158" s="438"/>
      <c r="CE158" s="439"/>
      <c r="CF158" s="436"/>
      <c r="CG158" s="437"/>
      <c r="CH158" s="438"/>
      <c r="CI158" s="437"/>
      <c r="CJ158" s="438"/>
      <c r="CK158" s="437"/>
      <c r="CL158" s="438"/>
      <c r="CM158" s="439"/>
      <c r="CN158" s="436"/>
      <c r="CO158" s="437"/>
      <c r="CP158" s="438"/>
      <c r="CQ158" s="437"/>
      <c r="CR158" s="438"/>
      <c r="CS158" s="437"/>
      <c r="CT158" s="438"/>
      <c r="CU158" s="439"/>
      <c r="CV158" s="272"/>
      <c r="CW158" s="440"/>
      <c r="CX158" s="441"/>
      <c r="CY158" s="442"/>
      <c r="CZ158" s="441"/>
      <c r="DA158" s="442"/>
      <c r="DB158" s="441"/>
      <c r="DC158" s="442"/>
      <c r="DD158" s="441"/>
      <c r="DE158" s="442"/>
      <c r="DF158" s="443"/>
      <c r="DG158" s="440"/>
      <c r="DH158" s="441"/>
      <c r="DI158" s="442"/>
      <c r="DJ158" s="441"/>
      <c r="DK158" s="442"/>
      <c r="DL158" s="441"/>
      <c r="DM158" s="442"/>
      <c r="DN158" s="443"/>
      <c r="DO158" s="440"/>
      <c r="DP158" s="441"/>
      <c r="DQ158" s="442"/>
      <c r="DR158" s="441"/>
      <c r="DS158" s="442"/>
      <c r="DT158" s="441"/>
      <c r="DU158" s="442"/>
      <c r="DV158" s="443"/>
      <c r="DW158" s="272"/>
    </row>
    <row r="159" spans="1:127" ht="40.5" customHeight="1">
      <c r="A159" s="569"/>
      <c r="B159" s="411">
        <f>LARGE(B$131:B158,1)+1</f>
        <v>23</v>
      </c>
      <c r="C159" s="412" t="s">
        <v>168</v>
      </c>
      <c r="D159" s="521" t="s">
        <v>1130</v>
      </c>
      <c r="E159" s="522" t="s">
        <v>1130</v>
      </c>
      <c r="F159" s="415">
        <v>0.56200000000000006</v>
      </c>
      <c r="G159" s="416" t="s">
        <v>841</v>
      </c>
      <c r="H159" s="417">
        <v>16604</v>
      </c>
      <c r="I159" s="418" t="s">
        <v>386</v>
      </c>
      <c r="J159" s="419" t="s">
        <v>1131</v>
      </c>
      <c r="K159" s="570" t="s">
        <v>1141</v>
      </c>
      <c r="L159" s="444" t="s">
        <v>1038</v>
      </c>
      <c r="M159" s="444" t="s">
        <v>1039</v>
      </c>
      <c r="N159" s="445" t="s">
        <v>1040</v>
      </c>
      <c r="O159" s="446" t="s">
        <v>1041</v>
      </c>
      <c r="P159" s="571" t="s">
        <v>1042</v>
      </c>
      <c r="Q159" s="425">
        <f t="shared" si="7"/>
        <v>0</v>
      </c>
      <c r="R159" s="426"/>
      <c r="S159" s="448"/>
      <c r="T159" s="428"/>
      <c r="U159" s="429"/>
      <c r="V159" s="430"/>
      <c r="W159" s="429"/>
      <c r="X159" s="430"/>
      <c r="Y159" s="429"/>
      <c r="Z159" s="430"/>
      <c r="AA159" s="429"/>
      <c r="AB159" s="430"/>
      <c r="AC159" s="431"/>
      <c r="AD159" s="428"/>
      <c r="AE159" s="429"/>
      <c r="AF159" s="430"/>
      <c r="AG159" s="429"/>
      <c r="AH159" s="430"/>
      <c r="AI159" s="429"/>
      <c r="AJ159" s="430"/>
      <c r="AK159" s="431"/>
      <c r="AL159" s="428"/>
      <c r="AM159" s="429"/>
      <c r="AN159" s="430"/>
      <c r="AO159" s="429"/>
      <c r="AP159" s="430"/>
      <c r="AQ159" s="429"/>
      <c r="AR159" s="430"/>
      <c r="AS159" s="431"/>
      <c r="AT159" s="272"/>
      <c r="AU159" s="432"/>
      <c r="AV159" s="433"/>
      <c r="AW159" s="434"/>
      <c r="AX159" s="433"/>
      <c r="AY159" s="434"/>
      <c r="AZ159" s="433"/>
      <c r="BA159" s="434"/>
      <c r="BB159" s="433"/>
      <c r="BC159" s="434"/>
      <c r="BD159" s="435"/>
      <c r="BE159" s="432"/>
      <c r="BF159" s="433"/>
      <c r="BG159" s="434"/>
      <c r="BH159" s="433"/>
      <c r="BI159" s="434"/>
      <c r="BJ159" s="433"/>
      <c r="BK159" s="434"/>
      <c r="BL159" s="435"/>
      <c r="BM159" s="432"/>
      <c r="BN159" s="433"/>
      <c r="BO159" s="434"/>
      <c r="BP159" s="433"/>
      <c r="BQ159" s="434"/>
      <c r="BR159" s="433"/>
      <c r="BS159" s="434"/>
      <c r="BT159" s="435"/>
      <c r="BU159" s="272"/>
      <c r="BV159" s="436"/>
      <c r="BW159" s="437"/>
      <c r="BX159" s="438"/>
      <c r="BY159" s="437"/>
      <c r="BZ159" s="438"/>
      <c r="CA159" s="437"/>
      <c r="CB159" s="438"/>
      <c r="CC159" s="437"/>
      <c r="CD159" s="438"/>
      <c r="CE159" s="439"/>
      <c r="CF159" s="436"/>
      <c r="CG159" s="437"/>
      <c r="CH159" s="438"/>
      <c r="CI159" s="437"/>
      <c r="CJ159" s="438"/>
      <c r="CK159" s="437"/>
      <c r="CL159" s="438"/>
      <c r="CM159" s="439"/>
      <c r="CN159" s="436"/>
      <c r="CO159" s="437"/>
      <c r="CP159" s="438"/>
      <c r="CQ159" s="437"/>
      <c r="CR159" s="438"/>
      <c r="CS159" s="437"/>
      <c r="CT159" s="438"/>
      <c r="CU159" s="439"/>
      <c r="CV159" s="272"/>
      <c r="CW159" s="440"/>
      <c r="CX159" s="441"/>
      <c r="CY159" s="442"/>
      <c r="CZ159" s="441"/>
      <c r="DA159" s="442"/>
      <c r="DB159" s="441"/>
      <c r="DC159" s="442"/>
      <c r="DD159" s="441"/>
      <c r="DE159" s="442"/>
      <c r="DF159" s="443"/>
      <c r="DG159" s="440"/>
      <c r="DH159" s="441"/>
      <c r="DI159" s="442"/>
      <c r="DJ159" s="441"/>
      <c r="DK159" s="442"/>
      <c r="DL159" s="441"/>
      <c r="DM159" s="442"/>
      <c r="DN159" s="443"/>
      <c r="DO159" s="440"/>
      <c r="DP159" s="441"/>
      <c r="DQ159" s="442"/>
      <c r="DR159" s="441"/>
      <c r="DS159" s="442"/>
      <c r="DT159" s="441"/>
      <c r="DU159" s="442"/>
      <c r="DV159" s="443"/>
      <c r="DW159" s="272"/>
    </row>
    <row r="160" spans="1:127" s="303" customFormat="1" ht="13.5" customHeight="1">
      <c r="A160" s="569"/>
      <c r="B160" s="573"/>
      <c r="C160" s="574"/>
      <c r="D160" s="575"/>
      <c r="E160" s="576"/>
      <c r="F160" s="577"/>
      <c r="G160" s="578"/>
      <c r="H160" s="579"/>
      <c r="I160" s="580"/>
      <c r="J160" s="581"/>
      <c r="K160" s="582"/>
      <c r="L160" s="583"/>
      <c r="M160" s="583"/>
      <c r="N160" s="584"/>
      <c r="O160" s="585"/>
      <c r="P160" s="586"/>
      <c r="Q160" s="585"/>
      <c r="R160" s="585"/>
      <c r="S160" s="585"/>
      <c r="T160" s="503"/>
      <c r="U160" s="504"/>
      <c r="V160" s="504"/>
      <c r="W160" s="504"/>
      <c r="X160" s="504"/>
      <c r="Y160" s="504"/>
      <c r="Z160" s="504"/>
      <c r="AA160" s="504"/>
      <c r="AB160" s="504"/>
      <c r="AC160" s="505"/>
      <c r="AD160" s="503"/>
      <c r="AE160" s="504"/>
      <c r="AF160" s="504"/>
      <c r="AG160" s="504"/>
      <c r="AH160" s="504"/>
      <c r="AI160" s="504"/>
      <c r="AJ160" s="504"/>
      <c r="AK160" s="505"/>
      <c r="AL160" s="503"/>
      <c r="AM160" s="504"/>
      <c r="AN160" s="504"/>
      <c r="AO160" s="504"/>
      <c r="AP160" s="504"/>
      <c r="AQ160" s="504"/>
      <c r="AR160" s="504"/>
      <c r="AS160" s="505"/>
      <c r="AT160" s="506"/>
      <c r="AU160" s="507"/>
      <c r="AV160" s="508"/>
      <c r="AW160" s="508"/>
      <c r="AX160" s="508"/>
      <c r="AY160" s="508"/>
      <c r="AZ160" s="508"/>
      <c r="BA160" s="508"/>
      <c r="BB160" s="508"/>
      <c r="BC160" s="508"/>
      <c r="BD160" s="509"/>
      <c r="BE160" s="507"/>
      <c r="BF160" s="508"/>
      <c r="BG160" s="508"/>
      <c r="BH160" s="508"/>
      <c r="BI160" s="508"/>
      <c r="BJ160" s="508"/>
      <c r="BK160" s="508"/>
      <c r="BL160" s="509"/>
      <c r="BM160" s="507"/>
      <c r="BN160" s="508"/>
      <c r="BO160" s="508"/>
      <c r="BP160" s="508"/>
      <c r="BQ160" s="508"/>
      <c r="BR160" s="508"/>
      <c r="BS160" s="508"/>
      <c r="BT160" s="509"/>
      <c r="BU160" s="506"/>
      <c r="BV160" s="510"/>
      <c r="BW160" s="511"/>
      <c r="BX160" s="511"/>
      <c r="BY160" s="511"/>
      <c r="BZ160" s="511"/>
      <c r="CA160" s="511"/>
      <c r="CB160" s="511"/>
      <c r="CC160" s="511"/>
      <c r="CD160" s="511"/>
      <c r="CE160" s="512"/>
      <c r="CF160" s="510"/>
      <c r="CG160" s="511"/>
      <c r="CH160" s="511"/>
      <c r="CI160" s="511"/>
      <c r="CJ160" s="511"/>
      <c r="CK160" s="511"/>
      <c r="CL160" s="511"/>
      <c r="CM160" s="512"/>
      <c r="CN160" s="510"/>
      <c r="CO160" s="511"/>
      <c r="CP160" s="511"/>
      <c r="CQ160" s="511"/>
      <c r="CR160" s="511"/>
      <c r="CS160" s="511"/>
      <c r="CT160" s="511"/>
      <c r="CU160" s="512"/>
      <c r="CV160" s="506"/>
      <c r="CW160" s="513"/>
      <c r="CX160" s="514"/>
      <c r="CY160" s="514"/>
      <c r="CZ160" s="514"/>
      <c r="DA160" s="514"/>
      <c r="DB160" s="514"/>
      <c r="DC160" s="514"/>
      <c r="DD160" s="514"/>
      <c r="DE160" s="514"/>
      <c r="DF160" s="515"/>
      <c r="DG160" s="513"/>
      <c r="DH160" s="514"/>
      <c r="DI160" s="514"/>
      <c r="DJ160" s="514"/>
      <c r="DK160" s="514"/>
      <c r="DL160" s="514"/>
      <c r="DM160" s="514"/>
      <c r="DN160" s="515"/>
      <c r="DO160" s="513"/>
      <c r="DP160" s="514"/>
      <c r="DQ160" s="514"/>
      <c r="DR160" s="514"/>
      <c r="DS160" s="514"/>
      <c r="DT160" s="514"/>
      <c r="DU160" s="514"/>
      <c r="DV160" s="515"/>
      <c r="DW160" s="516"/>
    </row>
    <row r="161" spans="1:127" ht="40.5" customHeight="1">
      <c r="A161" s="569"/>
      <c r="B161" s="411">
        <f>LARGE(B$131:B160,1)+1</f>
        <v>24</v>
      </c>
      <c r="C161" s="412" t="s">
        <v>169</v>
      </c>
      <c r="D161" s="521" t="s">
        <v>170</v>
      </c>
      <c r="E161" s="522" t="s">
        <v>1052</v>
      </c>
      <c r="F161" s="415">
        <v>0.98</v>
      </c>
      <c r="G161" s="416" t="s">
        <v>841</v>
      </c>
      <c r="H161" s="417">
        <v>37988</v>
      </c>
      <c r="I161" s="418" t="s">
        <v>386</v>
      </c>
      <c r="J161" s="419" t="s">
        <v>1054</v>
      </c>
      <c r="K161" s="420" t="s">
        <v>1055</v>
      </c>
      <c r="L161" s="444" t="s">
        <v>1038</v>
      </c>
      <c r="M161" s="444" t="s">
        <v>1039</v>
      </c>
      <c r="N161" s="445" t="s">
        <v>1040</v>
      </c>
      <c r="O161" s="446" t="s">
        <v>1041</v>
      </c>
      <c r="P161" s="571" t="s">
        <v>1042</v>
      </c>
      <c r="Q161" s="425">
        <f t="shared" si="7"/>
        <v>0</v>
      </c>
      <c r="R161" s="426"/>
      <c r="S161" s="448"/>
      <c r="T161" s="428"/>
      <c r="U161" s="429"/>
      <c r="V161" s="430"/>
      <c r="W161" s="429"/>
      <c r="X161" s="430"/>
      <c r="Y161" s="429"/>
      <c r="Z161" s="430"/>
      <c r="AA161" s="429"/>
      <c r="AB161" s="430"/>
      <c r="AC161" s="431"/>
      <c r="AD161" s="428"/>
      <c r="AE161" s="429"/>
      <c r="AF161" s="430"/>
      <c r="AG161" s="429"/>
      <c r="AH161" s="430"/>
      <c r="AI161" s="429"/>
      <c r="AJ161" s="430"/>
      <c r="AK161" s="431"/>
      <c r="AL161" s="428"/>
      <c r="AM161" s="429"/>
      <c r="AN161" s="430"/>
      <c r="AO161" s="429"/>
      <c r="AP161" s="430"/>
      <c r="AQ161" s="429"/>
      <c r="AR161" s="430"/>
      <c r="AS161" s="431"/>
      <c r="AT161" s="272"/>
      <c r="AU161" s="432"/>
      <c r="AV161" s="433"/>
      <c r="AW161" s="434"/>
      <c r="AX161" s="433"/>
      <c r="AY161" s="434"/>
      <c r="AZ161" s="433"/>
      <c r="BA161" s="434"/>
      <c r="BB161" s="433"/>
      <c r="BC161" s="434"/>
      <c r="BD161" s="435"/>
      <c r="BE161" s="432"/>
      <c r="BF161" s="433"/>
      <c r="BG161" s="434"/>
      <c r="BH161" s="433"/>
      <c r="BI161" s="434"/>
      <c r="BJ161" s="433"/>
      <c r="BK161" s="434"/>
      <c r="BL161" s="435"/>
      <c r="BM161" s="432"/>
      <c r="BN161" s="433"/>
      <c r="BO161" s="434"/>
      <c r="BP161" s="433"/>
      <c r="BQ161" s="434"/>
      <c r="BR161" s="433"/>
      <c r="BS161" s="434"/>
      <c r="BT161" s="435"/>
      <c r="BU161" s="272"/>
      <c r="BV161" s="436"/>
      <c r="BW161" s="437"/>
      <c r="BX161" s="438"/>
      <c r="BY161" s="437"/>
      <c r="BZ161" s="438"/>
      <c r="CA161" s="437"/>
      <c r="CB161" s="438"/>
      <c r="CC161" s="437"/>
      <c r="CD161" s="438"/>
      <c r="CE161" s="439"/>
      <c r="CF161" s="436"/>
      <c r="CG161" s="437"/>
      <c r="CH161" s="438"/>
      <c r="CI161" s="437"/>
      <c r="CJ161" s="438"/>
      <c r="CK161" s="437"/>
      <c r="CL161" s="438"/>
      <c r="CM161" s="439"/>
      <c r="CN161" s="436"/>
      <c r="CO161" s="437"/>
      <c r="CP161" s="438"/>
      <c r="CQ161" s="437"/>
      <c r="CR161" s="438"/>
      <c r="CS161" s="437"/>
      <c r="CT161" s="438"/>
      <c r="CU161" s="439"/>
      <c r="CV161" s="272"/>
      <c r="CW161" s="440"/>
      <c r="CX161" s="441"/>
      <c r="CY161" s="442"/>
      <c r="CZ161" s="441"/>
      <c r="DA161" s="442"/>
      <c r="DB161" s="441"/>
      <c r="DC161" s="442"/>
      <c r="DD161" s="441"/>
      <c r="DE161" s="442"/>
      <c r="DF161" s="443"/>
      <c r="DG161" s="440"/>
      <c r="DH161" s="441"/>
      <c r="DI161" s="442"/>
      <c r="DJ161" s="441"/>
      <c r="DK161" s="442"/>
      <c r="DL161" s="441"/>
      <c r="DM161" s="442"/>
      <c r="DN161" s="443"/>
      <c r="DO161" s="440"/>
      <c r="DP161" s="441"/>
      <c r="DQ161" s="442"/>
      <c r="DR161" s="441"/>
      <c r="DS161" s="442"/>
      <c r="DT161" s="441"/>
      <c r="DU161" s="442"/>
      <c r="DV161" s="443"/>
      <c r="DW161" s="272"/>
    </row>
    <row r="162" spans="1:127" ht="40.5" customHeight="1">
      <c r="A162" s="569"/>
      <c r="B162" s="411">
        <f>LARGE(B$131:B161,1)+1</f>
        <v>25</v>
      </c>
      <c r="C162" s="412" t="s">
        <v>171</v>
      </c>
      <c r="D162" s="521" t="s">
        <v>1208</v>
      </c>
      <c r="E162" s="522" t="s">
        <v>1052</v>
      </c>
      <c r="F162" s="415">
        <v>0.89</v>
      </c>
      <c r="G162" s="416" t="s">
        <v>841</v>
      </c>
      <c r="H162" s="417"/>
      <c r="I162" s="418" t="s">
        <v>386</v>
      </c>
      <c r="J162" s="419" t="s">
        <v>1054</v>
      </c>
      <c r="K162" s="570" t="s">
        <v>1141</v>
      </c>
      <c r="L162" s="444" t="s">
        <v>1038</v>
      </c>
      <c r="M162" s="444" t="s">
        <v>1039</v>
      </c>
      <c r="N162" s="445" t="s">
        <v>1040</v>
      </c>
      <c r="O162" s="446" t="s">
        <v>1041</v>
      </c>
      <c r="P162" s="571" t="s">
        <v>1042</v>
      </c>
      <c r="Q162" s="425">
        <f t="shared" si="7"/>
        <v>0</v>
      </c>
      <c r="R162" s="426"/>
      <c r="S162" s="448"/>
      <c r="T162" s="428"/>
      <c r="U162" s="429"/>
      <c r="V162" s="430"/>
      <c r="W162" s="429"/>
      <c r="X162" s="430"/>
      <c r="Y162" s="429"/>
      <c r="Z162" s="430"/>
      <c r="AA162" s="429"/>
      <c r="AB162" s="430"/>
      <c r="AC162" s="431"/>
      <c r="AD162" s="428"/>
      <c r="AE162" s="429"/>
      <c r="AF162" s="430"/>
      <c r="AG162" s="429"/>
      <c r="AH162" s="430"/>
      <c r="AI162" s="429"/>
      <c r="AJ162" s="430"/>
      <c r="AK162" s="431"/>
      <c r="AL162" s="428"/>
      <c r="AM162" s="429"/>
      <c r="AN162" s="430"/>
      <c r="AO162" s="429"/>
      <c r="AP162" s="430"/>
      <c r="AQ162" s="429"/>
      <c r="AR162" s="430"/>
      <c r="AS162" s="431"/>
      <c r="AT162" s="272"/>
      <c r="AU162" s="432"/>
      <c r="AV162" s="433"/>
      <c r="AW162" s="434"/>
      <c r="AX162" s="433"/>
      <c r="AY162" s="434"/>
      <c r="AZ162" s="433"/>
      <c r="BA162" s="434"/>
      <c r="BB162" s="433"/>
      <c r="BC162" s="434"/>
      <c r="BD162" s="435"/>
      <c r="BE162" s="432"/>
      <c r="BF162" s="433"/>
      <c r="BG162" s="434"/>
      <c r="BH162" s="433"/>
      <c r="BI162" s="434"/>
      <c r="BJ162" s="433"/>
      <c r="BK162" s="434"/>
      <c r="BL162" s="435"/>
      <c r="BM162" s="432"/>
      <c r="BN162" s="433"/>
      <c r="BO162" s="434"/>
      <c r="BP162" s="433"/>
      <c r="BQ162" s="434"/>
      <c r="BR162" s="433"/>
      <c r="BS162" s="434"/>
      <c r="BT162" s="435"/>
      <c r="BU162" s="272"/>
      <c r="BV162" s="436"/>
      <c r="BW162" s="437"/>
      <c r="BX162" s="438"/>
      <c r="BY162" s="437"/>
      <c r="BZ162" s="438"/>
      <c r="CA162" s="437"/>
      <c r="CB162" s="438"/>
      <c r="CC162" s="437"/>
      <c r="CD162" s="438"/>
      <c r="CE162" s="439"/>
      <c r="CF162" s="436"/>
      <c r="CG162" s="437"/>
      <c r="CH162" s="438"/>
      <c r="CI162" s="437"/>
      <c r="CJ162" s="438"/>
      <c r="CK162" s="437"/>
      <c r="CL162" s="438"/>
      <c r="CM162" s="439"/>
      <c r="CN162" s="436"/>
      <c r="CO162" s="437"/>
      <c r="CP162" s="438"/>
      <c r="CQ162" s="437"/>
      <c r="CR162" s="438"/>
      <c r="CS162" s="437"/>
      <c r="CT162" s="438"/>
      <c r="CU162" s="439"/>
      <c r="CV162" s="272"/>
      <c r="CW162" s="440"/>
      <c r="CX162" s="441"/>
      <c r="CY162" s="442"/>
      <c r="CZ162" s="441"/>
      <c r="DA162" s="442"/>
      <c r="DB162" s="441"/>
      <c r="DC162" s="442"/>
      <c r="DD162" s="441"/>
      <c r="DE162" s="442"/>
      <c r="DF162" s="443"/>
      <c r="DG162" s="440"/>
      <c r="DH162" s="441"/>
      <c r="DI162" s="442"/>
      <c r="DJ162" s="441"/>
      <c r="DK162" s="442"/>
      <c r="DL162" s="441"/>
      <c r="DM162" s="442"/>
      <c r="DN162" s="443"/>
      <c r="DO162" s="440"/>
      <c r="DP162" s="441"/>
      <c r="DQ162" s="442"/>
      <c r="DR162" s="441"/>
      <c r="DS162" s="442"/>
      <c r="DT162" s="441"/>
      <c r="DU162" s="442"/>
      <c r="DV162" s="443"/>
      <c r="DW162" s="272"/>
    </row>
    <row r="163" spans="1:127" ht="55.5" customHeight="1">
      <c r="A163" s="569"/>
      <c r="B163" s="411">
        <f>LARGE(B$131:B162,1)+1</f>
        <v>26</v>
      </c>
      <c r="C163" s="412" t="s">
        <v>172</v>
      </c>
      <c r="D163" s="521">
        <v>4</v>
      </c>
      <c r="E163" s="522" t="s">
        <v>1052</v>
      </c>
      <c r="F163" s="415">
        <v>0.83</v>
      </c>
      <c r="G163" s="416" t="s">
        <v>841</v>
      </c>
      <c r="H163" s="417">
        <v>33875</v>
      </c>
      <c r="I163" s="418" t="s">
        <v>386</v>
      </c>
      <c r="J163" s="419" t="s">
        <v>1054</v>
      </c>
      <c r="K163" s="570" t="s">
        <v>1141</v>
      </c>
      <c r="L163" s="444" t="s">
        <v>1038</v>
      </c>
      <c r="M163" s="444" t="s">
        <v>1039</v>
      </c>
      <c r="N163" s="445" t="s">
        <v>1040</v>
      </c>
      <c r="O163" s="446" t="s">
        <v>1041</v>
      </c>
      <c r="P163" s="571" t="s">
        <v>1042</v>
      </c>
      <c r="Q163" s="425">
        <f t="shared" si="7"/>
        <v>0</v>
      </c>
      <c r="R163" s="426"/>
      <c r="S163" s="448"/>
      <c r="T163" s="428"/>
      <c r="U163" s="429"/>
      <c r="V163" s="430"/>
      <c r="W163" s="429"/>
      <c r="X163" s="430"/>
      <c r="Y163" s="429"/>
      <c r="Z163" s="430"/>
      <c r="AA163" s="429"/>
      <c r="AB163" s="430"/>
      <c r="AC163" s="431"/>
      <c r="AD163" s="428"/>
      <c r="AE163" s="429"/>
      <c r="AF163" s="430"/>
      <c r="AG163" s="429"/>
      <c r="AH163" s="430"/>
      <c r="AI163" s="429"/>
      <c r="AJ163" s="430"/>
      <c r="AK163" s="431"/>
      <c r="AL163" s="428"/>
      <c r="AM163" s="429"/>
      <c r="AN163" s="430"/>
      <c r="AO163" s="429"/>
      <c r="AP163" s="430"/>
      <c r="AQ163" s="429"/>
      <c r="AR163" s="430"/>
      <c r="AS163" s="431"/>
      <c r="AT163" s="272"/>
      <c r="AU163" s="432"/>
      <c r="AV163" s="433"/>
      <c r="AW163" s="434"/>
      <c r="AX163" s="433"/>
      <c r="AY163" s="434"/>
      <c r="AZ163" s="433"/>
      <c r="BA163" s="434"/>
      <c r="BB163" s="433"/>
      <c r="BC163" s="434"/>
      <c r="BD163" s="435"/>
      <c r="BE163" s="432"/>
      <c r="BF163" s="433"/>
      <c r="BG163" s="434"/>
      <c r="BH163" s="433"/>
      <c r="BI163" s="434"/>
      <c r="BJ163" s="433"/>
      <c r="BK163" s="434"/>
      <c r="BL163" s="435"/>
      <c r="BM163" s="432"/>
      <c r="BN163" s="433"/>
      <c r="BO163" s="434"/>
      <c r="BP163" s="433"/>
      <c r="BQ163" s="434"/>
      <c r="BR163" s="433"/>
      <c r="BS163" s="434"/>
      <c r="BT163" s="435"/>
      <c r="BU163" s="272"/>
      <c r="BV163" s="436"/>
      <c r="BW163" s="437"/>
      <c r="BX163" s="438"/>
      <c r="BY163" s="437"/>
      <c r="BZ163" s="438"/>
      <c r="CA163" s="437"/>
      <c r="CB163" s="438"/>
      <c r="CC163" s="437"/>
      <c r="CD163" s="438"/>
      <c r="CE163" s="439"/>
      <c r="CF163" s="436"/>
      <c r="CG163" s="437"/>
      <c r="CH163" s="438"/>
      <c r="CI163" s="437"/>
      <c r="CJ163" s="438"/>
      <c r="CK163" s="437"/>
      <c r="CL163" s="438"/>
      <c r="CM163" s="439"/>
      <c r="CN163" s="436"/>
      <c r="CO163" s="437"/>
      <c r="CP163" s="438"/>
      <c r="CQ163" s="437"/>
      <c r="CR163" s="438"/>
      <c r="CS163" s="437"/>
      <c r="CT163" s="438"/>
      <c r="CU163" s="439"/>
      <c r="CV163" s="272"/>
      <c r="CW163" s="440"/>
      <c r="CX163" s="441"/>
      <c r="CY163" s="442"/>
      <c r="CZ163" s="441"/>
      <c r="DA163" s="442"/>
      <c r="DB163" s="441"/>
      <c r="DC163" s="442"/>
      <c r="DD163" s="441"/>
      <c r="DE163" s="442"/>
      <c r="DF163" s="443"/>
      <c r="DG163" s="440"/>
      <c r="DH163" s="441"/>
      <c r="DI163" s="442"/>
      <c r="DJ163" s="441"/>
      <c r="DK163" s="442"/>
      <c r="DL163" s="441"/>
      <c r="DM163" s="442"/>
      <c r="DN163" s="443"/>
      <c r="DO163" s="440"/>
      <c r="DP163" s="441"/>
      <c r="DQ163" s="442"/>
      <c r="DR163" s="441"/>
      <c r="DS163" s="442"/>
      <c r="DT163" s="441"/>
      <c r="DU163" s="442"/>
      <c r="DV163" s="443"/>
      <c r="DW163" s="272"/>
    </row>
    <row r="164" spans="1:127" s="303" customFormat="1" ht="13.5" customHeight="1">
      <c r="A164" s="569"/>
      <c r="B164" s="573"/>
      <c r="C164" s="574"/>
      <c r="D164" s="575"/>
      <c r="E164" s="576"/>
      <c r="F164" s="577"/>
      <c r="G164" s="578"/>
      <c r="H164" s="579"/>
      <c r="I164" s="580"/>
      <c r="J164" s="581"/>
      <c r="K164" s="582"/>
      <c r="L164" s="583"/>
      <c r="M164" s="583"/>
      <c r="N164" s="584"/>
      <c r="O164" s="585"/>
      <c r="P164" s="586"/>
      <c r="Q164" s="585"/>
      <c r="R164" s="585"/>
      <c r="S164" s="585"/>
      <c r="T164" s="503"/>
      <c r="U164" s="504"/>
      <c r="V164" s="504"/>
      <c r="W164" s="504"/>
      <c r="X164" s="504"/>
      <c r="Y164" s="504"/>
      <c r="Z164" s="504"/>
      <c r="AA164" s="504"/>
      <c r="AB164" s="504"/>
      <c r="AC164" s="505"/>
      <c r="AD164" s="503"/>
      <c r="AE164" s="504"/>
      <c r="AF164" s="504"/>
      <c r="AG164" s="504"/>
      <c r="AH164" s="504"/>
      <c r="AI164" s="504"/>
      <c r="AJ164" s="504"/>
      <c r="AK164" s="505"/>
      <c r="AL164" s="503"/>
      <c r="AM164" s="504"/>
      <c r="AN164" s="504"/>
      <c r="AO164" s="504"/>
      <c r="AP164" s="504"/>
      <c r="AQ164" s="504"/>
      <c r="AR164" s="504"/>
      <c r="AS164" s="505"/>
      <c r="AT164" s="506"/>
      <c r="AU164" s="507"/>
      <c r="AV164" s="508"/>
      <c r="AW164" s="508"/>
      <c r="AX164" s="508"/>
      <c r="AY164" s="508"/>
      <c r="AZ164" s="508"/>
      <c r="BA164" s="508"/>
      <c r="BB164" s="508"/>
      <c r="BC164" s="508"/>
      <c r="BD164" s="509"/>
      <c r="BE164" s="507"/>
      <c r="BF164" s="508"/>
      <c r="BG164" s="508"/>
      <c r="BH164" s="508"/>
      <c r="BI164" s="508"/>
      <c r="BJ164" s="508"/>
      <c r="BK164" s="508"/>
      <c r="BL164" s="509"/>
      <c r="BM164" s="507"/>
      <c r="BN164" s="508"/>
      <c r="BO164" s="508"/>
      <c r="BP164" s="508"/>
      <c r="BQ164" s="508"/>
      <c r="BR164" s="508"/>
      <c r="BS164" s="508"/>
      <c r="BT164" s="509"/>
      <c r="BU164" s="506"/>
      <c r="BV164" s="510"/>
      <c r="BW164" s="511"/>
      <c r="BX164" s="511"/>
      <c r="BY164" s="511"/>
      <c r="BZ164" s="511"/>
      <c r="CA164" s="511"/>
      <c r="CB164" s="511"/>
      <c r="CC164" s="511"/>
      <c r="CD164" s="511"/>
      <c r="CE164" s="512"/>
      <c r="CF164" s="510"/>
      <c r="CG164" s="511"/>
      <c r="CH164" s="511"/>
      <c r="CI164" s="511"/>
      <c r="CJ164" s="511"/>
      <c r="CK164" s="511"/>
      <c r="CL164" s="511"/>
      <c r="CM164" s="512"/>
      <c r="CN164" s="510"/>
      <c r="CO164" s="511"/>
      <c r="CP164" s="511"/>
      <c r="CQ164" s="511"/>
      <c r="CR164" s="511"/>
      <c r="CS164" s="511"/>
      <c r="CT164" s="511"/>
      <c r="CU164" s="512"/>
      <c r="CV164" s="506"/>
      <c r="CW164" s="513"/>
      <c r="CX164" s="514"/>
      <c r="CY164" s="514"/>
      <c r="CZ164" s="514"/>
      <c r="DA164" s="514"/>
      <c r="DB164" s="514"/>
      <c r="DC164" s="514"/>
      <c r="DD164" s="514"/>
      <c r="DE164" s="514"/>
      <c r="DF164" s="515"/>
      <c r="DG164" s="513"/>
      <c r="DH164" s="514"/>
      <c r="DI164" s="514"/>
      <c r="DJ164" s="514"/>
      <c r="DK164" s="514"/>
      <c r="DL164" s="514"/>
      <c r="DM164" s="514"/>
      <c r="DN164" s="515"/>
      <c r="DO164" s="513"/>
      <c r="DP164" s="514"/>
      <c r="DQ164" s="514"/>
      <c r="DR164" s="514"/>
      <c r="DS164" s="514"/>
      <c r="DT164" s="514"/>
      <c r="DU164" s="514"/>
      <c r="DV164" s="515"/>
      <c r="DW164" s="516"/>
    </row>
    <row r="165" spans="1:127" ht="57" customHeight="1">
      <c r="A165" s="569"/>
      <c r="B165" s="411">
        <f>LARGE(B$131:B164,1)+1</f>
        <v>27</v>
      </c>
      <c r="C165" s="412" t="s">
        <v>173</v>
      </c>
      <c r="D165" s="521">
        <v>3</v>
      </c>
      <c r="E165" s="522" t="s">
        <v>1052</v>
      </c>
      <c r="F165" s="415">
        <v>1.18</v>
      </c>
      <c r="G165" s="416" t="s">
        <v>841</v>
      </c>
      <c r="H165" s="417" t="s">
        <v>174</v>
      </c>
      <c r="I165" s="418" t="s">
        <v>386</v>
      </c>
      <c r="J165" s="419" t="s">
        <v>1054</v>
      </c>
      <c r="K165" s="570" t="s">
        <v>1141</v>
      </c>
      <c r="L165" s="444" t="s">
        <v>1038</v>
      </c>
      <c r="M165" s="444" t="s">
        <v>1039</v>
      </c>
      <c r="N165" s="445" t="s">
        <v>1040</v>
      </c>
      <c r="O165" s="446" t="s">
        <v>1041</v>
      </c>
      <c r="P165" s="571" t="s">
        <v>1042</v>
      </c>
      <c r="Q165" s="425">
        <f t="shared" si="7"/>
        <v>0</v>
      </c>
      <c r="R165" s="426"/>
      <c r="S165" s="448"/>
      <c r="T165" s="428"/>
      <c r="U165" s="429"/>
      <c r="V165" s="430"/>
      <c r="W165" s="429"/>
      <c r="X165" s="430"/>
      <c r="Y165" s="429"/>
      <c r="Z165" s="430"/>
      <c r="AA165" s="429"/>
      <c r="AB165" s="430"/>
      <c r="AC165" s="431"/>
      <c r="AD165" s="428"/>
      <c r="AE165" s="429"/>
      <c r="AF165" s="430"/>
      <c r="AG165" s="429"/>
      <c r="AH165" s="430"/>
      <c r="AI165" s="429"/>
      <c r="AJ165" s="430"/>
      <c r="AK165" s="431"/>
      <c r="AL165" s="428"/>
      <c r="AM165" s="429"/>
      <c r="AN165" s="430"/>
      <c r="AO165" s="429"/>
      <c r="AP165" s="430"/>
      <c r="AQ165" s="429"/>
      <c r="AR165" s="430"/>
      <c r="AS165" s="431"/>
      <c r="AT165" s="272"/>
      <c r="AU165" s="432"/>
      <c r="AV165" s="433"/>
      <c r="AW165" s="434"/>
      <c r="AX165" s="433"/>
      <c r="AY165" s="434"/>
      <c r="AZ165" s="433"/>
      <c r="BA165" s="434"/>
      <c r="BB165" s="433"/>
      <c r="BC165" s="434"/>
      <c r="BD165" s="435"/>
      <c r="BE165" s="432"/>
      <c r="BF165" s="433"/>
      <c r="BG165" s="434"/>
      <c r="BH165" s="433"/>
      <c r="BI165" s="434"/>
      <c r="BJ165" s="433"/>
      <c r="BK165" s="434"/>
      <c r="BL165" s="435"/>
      <c r="BM165" s="432"/>
      <c r="BN165" s="433"/>
      <c r="BO165" s="434"/>
      <c r="BP165" s="433"/>
      <c r="BQ165" s="434"/>
      <c r="BR165" s="433"/>
      <c r="BS165" s="434"/>
      <c r="BT165" s="435"/>
      <c r="BU165" s="272"/>
      <c r="BV165" s="436"/>
      <c r="BW165" s="437"/>
      <c r="BX165" s="438"/>
      <c r="BY165" s="437"/>
      <c r="BZ165" s="438"/>
      <c r="CA165" s="437"/>
      <c r="CB165" s="438"/>
      <c r="CC165" s="437"/>
      <c r="CD165" s="438"/>
      <c r="CE165" s="439"/>
      <c r="CF165" s="436"/>
      <c r="CG165" s="437"/>
      <c r="CH165" s="438"/>
      <c r="CI165" s="437"/>
      <c r="CJ165" s="438"/>
      <c r="CK165" s="437"/>
      <c r="CL165" s="438"/>
      <c r="CM165" s="439"/>
      <c r="CN165" s="436"/>
      <c r="CO165" s="437"/>
      <c r="CP165" s="438"/>
      <c r="CQ165" s="437"/>
      <c r="CR165" s="438"/>
      <c r="CS165" s="437"/>
      <c r="CT165" s="438"/>
      <c r="CU165" s="439"/>
      <c r="CV165" s="272"/>
      <c r="CW165" s="440"/>
      <c r="CX165" s="441"/>
      <c r="CY165" s="442"/>
      <c r="CZ165" s="441"/>
      <c r="DA165" s="442"/>
      <c r="DB165" s="441"/>
      <c r="DC165" s="442"/>
      <c r="DD165" s="441"/>
      <c r="DE165" s="442"/>
      <c r="DF165" s="443"/>
      <c r="DG165" s="440"/>
      <c r="DH165" s="441"/>
      <c r="DI165" s="442"/>
      <c r="DJ165" s="441"/>
      <c r="DK165" s="442"/>
      <c r="DL165" s="441"/>
      <c r="DM165" s="442"/>
      <c r="DN165" s="443"/>
      <c r="DO165" s="440"/>
      <c r="DP165" s="441"/>
      <c r="DQ165" s="442"/>
      <c r="DR165" s="441"/>
      <c r="DS165" s="442"/>
      <c r="DT165" s="441"/>
      <c r="DU165" s="442"/>
      <c r="DV165" s="443"/>
      <c r="DW165" s="272"/>
    </row>
    <row r="166" spans="1:127" s="303" customFormat="1" ht="13.5" customHeight="1">
      <c r="A166" s="569"/>
      <c r="B166" s="573"/>
      <c r="C166" s="574"/>
      <c r="D166" s="575"/>
      <c r="E166" s="576"/>
      <c r="F166" s="577"/>
      <c r="G166" s="578"/>
      <c r="H166" s="579"/>
      <c r="I166" s="580"/>
      <c r="J166" s="581"/>
      <c r="K166" s="582"/>
      <c r="L166" s="583"/>
      <c r="M166" s="583"/>
      <c r="N166" s="584"/>
      <c r="O166" s="585"/>
      <c r="P166" s="586"/>
      <c r="Q166" s="585"/>
      <c r="R166" s="585"/>
      <c r="S166" s="585"/>
      <c r="T166" s="503"/>
      <c r="U166" s="504"/>
      <c r="V166" s="504"/>
      <c r="W166" s="504"/>
      <c r="X166" s="504"/>
      <c r="Y166" s="504"/>
      <c r="Z166" s="504"/>
      <c r="AA166" s="504"/>
      <c r="AB166" s="504"/>
      <c r="AC166" s="505"/>
      <c r="AD166" s="503"/>
      <c r="AE166" s="504"/>
      <c r="AF166" s="504"/>
      <c r="AG166" s="504"/>
      <c r="AH166" s="504"/>
      <c r="AI166" s="504"/>
      <c r="AJ166" s="504"/>
      <c r="AK166" s="505"/>
      <c r="AL166" s="503"/>
      <c r="AM166" s="504"/>
      <c r="AN166" s="504"/>
      <c r="AO166" s="504"/>
      <c r="AP166" s="504"/>
      <c r="AQ166" s="504"/>
      <c r="AR166" s="504"/>
      <c r="AS166" s="505"/>
      <c r="AT166" s="506"/>
      <c r="AU166" s="507"/>
      <c r="AV166" s="508"/>
      <c r="AW166" s="508"/>
      <c r="AX166" s="508"/>
      <c r="AY166" s="508"/>
      <c r="AZ166" s="508"/>
      <c r="BA166" s="508"/>
      <c r="BB166" s="508"/>
      <c r="BC166" s="508"/>
      <c r="BD166" s="509"/>
      <c r="BE166" s="507"/>
      <c r="BF166" s="508"/>
      <c r="BG166" s="508"/>
      <c r="BH166" s="508"/>
      <c r="BI166" s="508"/>
      <c r="BJ166" s="508"/>
      <c r="BK166" s="508"/>
      <c r="BL166" s="509"/>
      <c r="BM166" s="507"/>
      <c r="BN166" s="508"/>
      <c r="BO166" s="508"/>
      <c r="BP166" s="508"/>
      <c r="BQ166" s="508"/>
      <c r="BR166" s="508"/>
      <c r="BS166" s="508"/>
      <c r="BT166" s="509"/>
      <c r="BU166" s="506"/>
      <c r="BV166" s="510"/>
      <c r="BW166" s="511"/>
      <c r="BX166" s="511"/>
      <c r="BY166" s="511"/>
      <c r="BZ166" s="511"/>
      <c r="CA166" s="511"/>
      <c r="CB166" s="511"/>
      <c r="CC166" s="511"/>
      <c r="CD166" s="511"/>
      <c r="CE166" s="512"/>
      <c r="CF166" s="510"/>
      <c r="CG166" s="511"/>
      <c r="CH166" s="511"/>
      <c r="CI166" s="511"/>
      <c r="CJ166" s="511"/>
      <c r="CK166" s="511"/>
      <c r="CL166" s="511"/>
      <c r="CM166" s="512"/>
      <c r="CN166" s="510"/>
      <c r="CO166" s="511"/>
      <c r="CP166" s="511"/>
      <c r="CQ166" s="511"/>
      <c r="CR166" s="511"/>
      <c r="CS166" s="511"/>
      <c r="CT166" s="511"/>
      <c r="CU166" s="512"/>
      <c r="CV166" s="506"/>
      <c r="CW166" s="513"/>
      <c r="CX166" s="514"/>
      <c r="CY166" s="514"/>
      <c r="CZ166" s="514"/>
      <c r="DA166" s="514"/>
      <c r="DB166" s="514"/>
      <c r="DC166" s="514"/>
      <c r="DD166" s="514"/>
      <c r="DE166" s="514"/>
      <c r="DF166" s="515"/>
      <c r="DG166" s="513"/>
      <c r="DH166" s="514"/>
      <c r="DI166" s="514"/>
      <c r="DJ166" s="514"/>
      <c r="DK166" s="514"/>
      <c r="DL166" s="514"/>
      <c r="DM166" s="514"/>
      <c r="DN166" s="515"/>
      <c r="DO166" s="513"/>
      <c r="DP166" s="514"/>
      <c r="DQ166" s="514"/>
      <c r="DR166" s="514"/>
      <c r="DS166" s="514"/>
      <c r="DT166" s="514"/>
      <c r="DU166" s="514"/>
      <c r="DV166" s="515"/>
      <c r="DW166" s="516"/>
    </row>
    <row r="167" spans="1:127" ht="40.5" customHeight="1">
      <c r="A167" s="569"/>
      <c r="B167" s="411">
        <f>LARGE(B$131:B166,1)+1</f>
        <v>28</v>
      </c>
      <c r="C167" s="412" t="s">
        <v>175</v>
      </c>
      <c r="D167" s="521"/>
      <c r="E167" s="522" t="s">
        <v>176</v>
      </c>
      <c r="F167" s="415">
        <v>1.37</v>
      </c>
      <c r="G167" s="416" t="s">
        <v>841</v>
      </c>
      <c r="H167" s="417">
        <v>2878</v>
      </c>
      <c r="I167" s="418" t="s">
        <v>386</v>
      </c>
      <c r="J167" s="419" t="s">
        <v>1131</v>
      </c>
      <c r="K167" s="570" t="s">
        <v>1141</v>
      </c>
      <c r="L167" s="444" t="s">
        <v>1038</v>
      </c>
      <c r="M167" s="444" t="s">
        <v>1039</v>
      </c>
      <c r="N167" s="445" t="s">
        <v>1040</v>
      </c>
      <c r="O167" s="446" t="s">
        <v>1041</v>
      </c>
      <c r="P167" s="571" t="s">
        <v>1042</v>
      </c>
      <c r="Q167" s="425">
        <f t="shared" si="7"/>
        <v>0</v>
      </c>
      <c r="R167" s="426"/>
      <c r="S167" s="448"/>
      <c r="T167" s="428"/>
      <c r="U167" s="429"/>
      <c r="V167" s="430"/>
      <c r="W167" s="429"/>
      <c r="X167" s="430"/>
      <c r="Y167" s="429"/>
      <c r="Z167" s="430"/>
      <c r="AA167" s="429"/>
      <c r="AB167" s="430"/>
      <c r="AC167" s="431"/>
      <c r="AD167" s="428"/>
      <c r="AE167" s="429"/>
      <c r="AF167" s="430"/>
      <c r="AG167" s="429"/>
      <c r="AH167" s="430"/>
      <c r="AI167" s="429"/>
      <c r="AJ167" s="430"/>
      <c r="AK167" s="431"/>
      <c r="AL167" s="428"/>
      <c r="AM167" s="429"/>
      <c r="AN167" s="430"/>
      <c r="AO167" s="429"/>
      <c r="AP167" s="430"/>
      <c r="AQ167" s="429"/>
      <c r="AR167" s="430"/>
      <c r="AS167" s="431"/>
      <c r="AT167" s="272"/>
      <c r="AU167" s="432"/>
      <c r="AV167" s="433"/>
      <c r="AW167" s="434"/>
      <c r="AX167" s="433"/>
      <c r="AY167" s="434"/>
      <c r="AZ167" s="433"/>
      <c r="BA167" s="434"/>
      <c r="BB167" s="433"/>
      <c r="BC167" s="434"/>
      <c r="BD167" s="435"/>
      <c r="BE167" s="432"/>
      <c r="BF167" s="433"/>
      <c r="BG167" s="434"/>
      <c r="BH167" s="433"/>
      <c r="BI167" s="434"/>
      <c r="BJ167" s="433"/>
      <c r="BK167" s="434"/>
      <c r="BL167" s="435"/>
      <c r="BM167" s="432"/>
      <c r="BN167" s="433"/>
      <c r="BO167" s="434"/>
      <c r="BP167" s="433"/>
      <c r="BQ167" s="434"/>
      <c r="BR167" s="433"/>
      <c r="BS167" s="434"/>
      <c r="BT167" s="435"/>
      <c r="BU167" s="272"/>
      <c r="BV167" s="436"/>
      <c r="BW167" s="437"/>
      <c r="BX167" s="438"/>
      <c r="BY167" s="437"/>
      <c r="BZ167" s="438"/>
      <c r="CA167" s="437"/>
      <c r="CB167" s="438"/>
      <c r="CC167" s="437"/>
      <c r="CD167" s="438"/>
      <c r="CE167" s="439"/>
      <c r="CF167" s="436"/>
      <c r="CG167" s="437"/>
      <c r="CH167" s="438"/>
      <c r="CI167" s="437"/>
      <c r="CJ167" s="438"/>
      <c r="CK167" s="437"/>
      <c r="CL167" s="438"/>
      <c r="CM167" s="439"/>
      <c r="CN167" s="436"/>
      <c r="CO167" s="437"/>
      <c r="CP167" s="438"/>
      <c r="CQ167" s="437"/>
      <c r="CR167" s="438"/>
      <c r="CS167" s="437"/>
      <c r="CT167" s="438"/>
      <c r="CU167" s="439"/>
      <c r="CV167" s="272"/>
      <c r="CW167" s="440"/>
      <c r="CX167" s="441"/>
      <c r="CY167" s="442"/>
      <c r="CZ167" s="441"/>
      <c r="DA167" s="442"/>
      <c r="DB167" s="441"/>
      <c r="DC167" s="442"/>
      <c r="DD167" s="441"/>
      <c r="DE167" s="442"/>
      <c r="DF167" s="443"/>
      <c r="DG167" s="440"/>
      <c r="DH167" s="441"/>
      <c r="DI167" s="442"/>
      <c r="DJ167" s="441"/>
      <c r="DK167" s="442"/>
      <c r="DL167" s="441"/>
      <c r="DM167" s="442"/>
      <c r="DN167" s="443"/>
      <c r="DO167" s="440"/>
      <c r="DP167" s="441"/>
      <c r="DQ167" s="442"/>
      <c r="DR167" s="441"/>
      <c r="DS167" s="442"/>
      <c r="DT167" s="441"/>
      <c r="DU167" s="442"/>
      <c r="DV167" s="443"/>
      <c r="DW167" s="272"/>
    </row>
    <row r="168" spans="1:127" ht="40.5" customHeight="1">
      <c r="A168" s="569"/>
      <c r="B168" s="411">
        <f>LARGE(B$131:B167,1)+1</f>
        <v>29</v>
      </c>
      <c r="C168" s="412" t="s">
        <v>177</v>
      </c>
      <c r="D168" s="521" t="s">
        <v>178</v>
      </c>
      <c r="E168" s="522" t="s">
        <v>1306</v>
      </c>
      <c r="F168" s="415">
        <v>3.0209999999999999</v>
      </c>
      <c r="G168" s="416" t="s">
        <v>841</v>
      </c>
      <c r="H168" s="417">
        <v>27833</v>
      </c>
      <c r="I168" s="418" t="s">
        <v>386</v>
      </c>
      <c r="J168" s="419" t="s">
        <v>1140</v>
      </c>
      <c r="K168" s="420" t="s">
        <v>1055</v>
      </c>
      <c r="L168" s="444" t="s">
        <v>1038</v>
      </c>
      <c r="M168" s="444" t="s">
        <v>1039</v>
      </c>
      <c r="N168" s="445" t="s">
        <v>1040</v>
      </c>
      <c r="O168" s="446" t="s">
        <v>1041</v>
      </c>
      <c r="P168" s="571" t="s">
        <v>1042</v>
      </c>
      <c r="Q168" s="425">
        <f t="shared" si="7"/>
        <v>0</v>
      </c>
      <c r="R168" s="426"/>
      <c r="S168" s="448"/>
      <c r="T168" s="428"/>
      <c r="U168" s="429"/>
      <c r="V168" s="430"/>
      <c r="W168" s="429"/>
      <c r="X168" s="430"/>
      <c r="Y168" s="429"/>
      <c r="Z168" s="430"/>
      <c r="AA168" s="429"/>
      <c r="AB168" s="430"/>
      <c r="AC168" s="431"/>
      <c r="AD168" s="428"/>
      <c r="AE168" s="429"/>
      <c r="AF168" s="430"/>
      <c r="AG168" s="429"/>
      <c r="AH168" s="430"/>
      <c r="AI168" s="429"/>
      <c r="AJ168" s="430"/>
      <c r="AK168" s="431"/>
      <c r="AL168" s="428"/>
      <c r="AM168" s="429"/>
      <c r="AN168" s="430"/>
      <c r="AO168" s="429"/>
      <c r="AP168" s="430"/>
      <c r="AQ168" s="429"/>
      <c r="AR168" s="430"/>
      <c r="AS168" s="431"/>
      <c r="AT168" s="272"/>
      <c r="AU168" s="432"/>
      <c r="AV168" s="433"/>
      <c r="AW168" s="434"/>
      <c r="AX168" s="433"/>
      <c r="AY168" s="434"/>
      <c r="AZ168" s="433"/>
      <c r="BA168" s="434"/>
      <c r="BB168" s="433"/>
      <c r="BC168" s="434"/>
      <c r="BD168" s="435"/>
      <c r="BE168" s="432"/>
      <c r="BF168" s="433"/>
      <c r="BG168" s="434"/>
      <c r="BH168" s="433"/>
      <c r="BI168" s="434"/>
      <c r="BJ168" s="433"/>
      <c r="BK168" s="434"/>
      <c r="BL168" s="435"/>
      <c r="BM168" s="432"/>
      <c r="BN168" s="433"/>
      <c r="BO168" s="434"/>
      <c r="BP168" s="433"/>
      <c r="BQ168" s="434"/>
      <c r="BR168" s="433"/>
      <c r="BS168" s="434"/>
      <c r="BT168" s="435"/>
      <c r="BU168" s="272"/>
      <c r="BV168" s="436"/>
      <c r="BW168" s="437"/>
      <c r="BX168" s="438"/>
      <c r="BY168" s="437"/>
      <c r="BZ168" s="438"/>
      <c r="CA168" s="437"/>
      <c r="CB168" s="438"/>
      <c r="CC168" s="437"/>
      <c r="CD168" s="438"/>
      <c r="CE168" s="439"/>
      <c r="CF168" s="436"/>
      <c r="CG168" s="437"/>
      <c r="CH168" s="438"/>
      <c r="CI168" s="437"/>
      <c r="CJ168" s="438"/>
      <c r="CK168" s="437"/>
      <c r="CL168" s="438"/>
      <c r="CM168" s="439"/>
      <c r="CN168" s="436"/>
      <c r="CO168" s="437"/>
      <c r="CP168" s="438"/>
      <c r="CQ168" s="437"/>
      <c r="CR168" s="438"/>
      <c r="CS168" s="437"/>
      <c r="CT168" s="438"/>
      <c r="CU168" s="439"/>
      <c r="CV168" s="272"/>
      <c r="CW168" s="440"/>
      <c r="CX168" s="441"/>
      <c r="CY168" s="442"/>
      <c r="CZ168" s="441"/>
      <c r="DA168" s="442"/>
      <c r="DB168" s="441"/>
      <c r="DC168" s="442"/>
      <c r="DD168" s="441"/>
      <c r="DE168" s="442"/>
      <c r="DF168" s="443"/>
      <c r="DG168" s="440"/>
      <c r="DH168" s="441"/>
      <c r="DI168" s="442"/>
      <c r="DJ168" s="441"/>
      <c r="DK168" s="442"/>
      <c r="DL168" s="441"/>
      <c r="DM168" s="442"/>
      <c r="DN168" s="443"/>
      <c r="DO168" s="440"/>
      <c r="DP168" s="441"/>
      <c r="DQ168" s="442"/>
      <c r="DR168" s="441"/>
      <c r="DS168" s="442"/>
      <c r="DT168" s="441"/>
      <c r="DU168" s="442"/>
      <c r="DV168" s="443"/>
      <c r="DW168" s="272"/>
    </row>
    <row r="169" spans="1:127" ht="40.5" customHeight="1">
      <c r="A169" s="569"/>
      <c r="B169" s="411">
        <f>LARGE(B$131:B168,1)+1</f>
        <v>30</v>
      </c>
      <c r="C169" s="412" t="s">
        <v>179</v>
      </c>
      <c r="D169" s="521" t="s">
        <v>180</v>
      </c>
      <c r="E169" s="522" t="s">
        <v>1185</v>
      </c>
      <c r="F169" s="415">
        <v>1.204</v>
      </c>
      <c r="G169" s="416" t="s">
        <v>841</v>
      </c>
      <c r="H169" s="417">
        <v>970395</v>
      </c>
      <c r="I169" s="418" t="s">
        <v>386</v>
      </c>
      <c r="J169" s="419" t="s">
        <v>1140</v>
      </c>
      <c r="K169" s="420" t="s">
        <v>1055</v>
      </c>
      <c r="L169" s="444" t="s">
        <v>1038</v>
      </c>
      <c r="M169" s="444" t="s">
        <v>1039</v>
      </c>
      <c r="N169" s="445" t="s">
        <v>1040</v>
      </c>
      <c r="O169" s="446" t="s">
        <v>1041</v>
      </c>
      <c r="P169" s="571" t="s">
        <v>1042</v>
      </c>
      <c r="Q169" s="425">
        <f t="shared" si="7"/>
        <v>0</v>
      </c>
      <c r="R169" s="426"/>
      <c r="S169" s="448"/>
      <c r="T169" s="428"/>
      <c r="U169" s="429"/>
      <c r="V169" s="430"/>
      <c r="W169" s="429"/>
      <c r="X169" s="430"/>
      <c r="Y169" s="429"/>
      <c r="Z169" s="430"/>
      <c r="AA169" s="429"/>
      <c r="AB169" s="430"/>
      <c r="AC169" s="431"/>
      <c r="AD169" s="428"/>
      <c r="AE169" s="429"/>
      <c r="AF169" s="430"/>
      <c r="AG169" s="429"/>
      <c r="AH169" s="430"/>
      <c r="AI169" s="429"/>
      <c r="AJ169" s="430"/>
      <c r="AK169" s="431"/>
      <c r="AL169" s="428"/>
      <c r="AM169" s="429"/>
      <c r="AN169" s="430"/>
      <c r="AO169" s="429"/>
      <c r="AP169" s="430"/>
      <c r="AQ169" s="429"/>
      <c r="AR169" s="430"/>
      <c r="AS169" s="431"/>
      <c r="AT169" s="272"/>
      <c r="AU169" s="432"/>
      <c r="AV169" s="433"/>
      <c r="AW169" s="434"/>
      <c r="AX169" s="433"/>
      <c r="AY169" s="434"/>
      <c r="AZ169" s="433"/>
      <c r="BA169" s="434"/>
      <c r="BB169" s="433"/>
      <c r="BC169" s="434"/>
      <c r="BD169" s="435"/>
      <c r="BE169" s="432"/>
      <c r="BF169" s="433"/>
      <c r="BG169" s="434"/>
      <c r="BH169" s="433"/>
      <c r="BI169" s="434"/>
      <c r="BJ169" s="433"/>
      <c r="BK169" s="434"/>
      <c r="BL169" s="435"/>
      <c r="BM169" s="432"/>
      <c r="BN169" s="433"/>
      <c r="BO169" s="434"/>
      <c r="BP169" s="433"/>
      <c r="BQ169" s="434"/>
      <c r="BR169" s="433"/>
      <c r="BS169" s="434"/>
      <c r="BT169" s="435"/>
      <c r="BU169" s="272"/>
      <c r="BV169" s="436"/>
      <c r="BW169" s="437"/>
      <c r="BX169" s="438"/>
      <c r="BY169" s="437"/>
      <c r="BZ169" s="438"/>
      <c r="CA169" s="437"/>
      <c r="CB169" s="438"/>
      <c r="CC169" s="437"/>
      <c r="CD169" s="438"/>
      <c r="CE169" s="439"/>
      <c r="CF169" s="436"/>
      <c r="CG169" s="437"/>
      <c r="CH169" s="438"/>
      <c r="CI169" s="437"/>
      <c r="CJ169" s="438"/>
      <c r="CK169" s="437"/>
      <c r="CL169" s="438"/>
      <c r="CM169" s="439"/>
      <c r="CN169" s="436"/>
      <c r="CO169" s="437"/>
      <c r="CP169" s="438"/>
      <c r="CQ169" s="437"/>
      <c r="CR169" s="438"/>
      <c r="CS169" s="437"/>
      <c r="CT169" s="438"/>
      <c r="CU169" s="439"/>
      <c r="CV169" s="272"/>
      <c r="CW169" s="440"/>
      <c r="CX169" s="441"/>
      <c r="CY169" s="442"/>
      <c r="CZ169" s="441"/>
      <c r="DA169" s="442"/>
      <c r="DB169" s="441"/>
      <c r="DC169" s="442"/>
      <c r="DD169" s="441"/>
      <c r="DE169" s="442"/>
      <c r="DF169" s="443"/>
      <c r="DG169" s="440"/>
      <c r="DH169" s="441"/>
      <c r="DI169" s="442"/>
      <c r="DJ169" s="441"/>
      <c r="DK169" s="442"/>
      <c r="DL169" s="441"/>
      <c r="DM169" s="442"/>
      <c r="DN169" s="443"/>
      <c r="DO169" s="440"/>
      <c r="DP169" s="441"/>
      <c r="DQ169" s="442"/>
      <c r="DR169" s="441"/>
      <c r="DS169" s="442"/>
      <c r="DT169" s="441"/>
      <c r="DU169" s="442"/>
      <c r="DV169" s="443"/>
      <c r="DW169" s="272"/>
    </row>
    <row r="170" spans="1:127" s="303" customFormat="1" ht="13.5" customHeight="1">
      <c r="A170" s="569"/>
      <c r="B170" s="573"/>
      <c r="C170" s="574"/>
      <c r="D170" s="575"/>
      <c r="E170" s="576"/>
      <c r="F170" s="577"/>
      <c r="G170" s="578"/>
      <c r="H170" s="579"/>
      <c r="I170" s="580"/>
      <c r="J170" s="581"/>
      <c r="K170" s="582"/>
      <c r="L170" s="583"/>
      <c r="M170" s="583"/>
      <c r="N170" s="584"/>
      <c r="O170" s="585"/>
      <c r="P170" s="586"/>
      <c r="Q170" s="585"/>
      <c r="R170" s="585"/>
      <c r="S170" s="585"/>
      <c r="T170" s="503"/>
      <c r="U170" s="504"/>
      <c r="V170" s="504"/>
      <c r="W170" s="504"/>
      <c r="X170" s="504"/>
      <c r="Y170" s="504"/>
      <c r="Z170" s="504"/>
      <c r="AA170" s="504"/>
      <c r="AB170" s="504"/>
      <c r="AC170" s="505"/>
      <c r="AD170" s="503"/>
      <c r="AE170" s="504"/>
      <c r="AF170" s="504"/>
      <c r="AG170" s="504"/>
      <c r="AH170" s="504"/>
      <c r="AI170" s="504"/>
      <c r="AJ170" s="504"/>
      <c r="AK170" s="505"/>
      <c r="AL170" s="503"/>
      <c r="AM170" s="504"/>
      <c r="AN170" s="504"/>
      <c r="AO170" s="504"/>
      <c r="AP170" s="504"/>
      <c r="AQ170" s="504"/>
      <c r="AR170" s="504"/>
      <c r="AS170" s="505"/>
      <c r="AT170" s="506"/>
      <c r="AU170" s="507"/>
      <c r="AV170" s="508"/>
      <c r="AW170" s="508"/>
      <c r="AX170" s="508"/>
      <c r="AY170" s="508"/>
      <c r="AZ170" s="508"/>
      <c r="BA170" s="508"/>
      <c r="BB170" s="508"/>
      <c r="BC170" s="508"/>
      <c r="BD170" s="509"/>
      <c r="BE170" s="507"/>
      <c r="BF170" s="508"/>
      <c r="BG170" s="508"/>
      <c r="BH170" s="508"/>
      <c r="BI170" s="508"/>
      <c r="BJ170" s="508"/>
      <c r="BK170" s="508"/>
      <c r="BL170" s="509"/>
      <c r="BM170" s="507"/>
      <c r="BN170" s="508"/>
      <c r="BO170" s="508"/>
      <c r="BP170" s="508"/>
      <c r="BQ170" s="508"/>
      <c r="BR170" s="508"/>
      <c r="BS170" s="508"/>
      <c r="BT170" s="509"/>
      <c r="BU170" s="506"/>
      <c r="BV170" s="510"/>
      <c r="BW170" s="511"/>
      <c r="BX170" s="511"/>
      <c r="BY170" s="511"/>
      <c r="BZ170" s="511"/>
      <c r="CA170" s="511"/>
      <c r="CB170" s="511"/>
      <c r="CC170" s="511"/>
      <c r="CD170" s="511"/>
      <c r="CE170" s="512"/>
      <c r="CF170" s="510"/>
      <c r="CG170" s="511"/>
      <c r="CH170" s="511"/>
      <c r="CI170" s="511"/>
      <c r="CJ170" s="511"/>
      <c r="CK170" s="511"/>
      <c r="CL170" s="511"/>
      <c r="CM170" s="512"/>
      <c r="CN170" s="510"/>
      <c r="CO170" s="511"/>
      <c r="CP170" s="511"/>
      <c r="CQ170" s="511"/>
      <c r="CR170" s="511"/>
      <c r="CS170" s="511"/>
      <c r="CT170" s="511"/>
      <c r="CU170" s="512"/>
      <c r="CV170" s="506"/>
      <c r="CW170" s="513"/>
      <c r="CX170" s="514"/>
      <c r="CY170" s="514"/>
      <c r="CZ170" s="514"/>
      <c r="DA170" s="514"/>
      <c r="DB170" s="514"/>
      <c r="DC170" s="514"/>
      <c r="DD170" s="514"/>
      <c r="DE170" s="514"/>
      <c r="DF170" s="515"/>
      <c r="DG170" s="513"/>
      <c r="DH170" s="514"/>
      <c r="DI170" s="514"/>
      <c r="DJ170" s="514"/>
      <c r="DK170" s="514"/>
      <c r="DL170" s="514"/>
      <c r="DM170" s="514"/>
      <c r="DN170" s="515"/>
      <c r="DO170" s="513"/>
      <c r="DP170" s="514"/>
      <c r="DQ170" s="514"/>
      <c r="DR170" s="514"/>
      <c r="DS170" s="514"/>
      <c r="DT170" s="514"/>
      <c r="DU170" s="514"/>
      <c r="DV170" s="515"/>
      <c r="DW170" s="516"/>
    </row>
    <row r="171" spans="1:127" ht="40.5" customHeight="1">
      <c r="A171" s="569"/>
      <c r="B171" s="411">
        <f>LARGE(B$131:B170,1)+1</f>
        <v>31</v>
      </c>
      <c r="C171" s="412" t="s">
        <v>181</v>
      </c>
      <c r="D171" s="521" t="s">
        <v>182</v>
      </c>
      <c r="E171" s="522" t="s">
        <v>1151</v>
      </c>
      <c r="F171" s="415">
        <v>1.0569999999999999</v>
      </c>
      <c r="G171" s="416" t="s">
        <v>841</v>
      </c>
      <c r="H171" s="417">
        <v>34453</v>
      </c>
      <c r="I171" s="418" t="s">
        <v>386</v>
      </c>
      <c r="J171" s="419" t="s">
        <v>1131</v>
      </c>
      <c r="K171" s="570" t="s">
        <v>1141</v>
      </c>
      <c r="L171" s="444" t="s">
        <v>1038</v>
      </c>
      <c r="M171" s="444" t="s">
        <v>1039</v>
      </c>
      <c r="N171" s="445" t="s">
        <v>1040</v>
      </c>
      <c r="O171" s="446" t="s">
        <v>1041</v>
      </c>
      <c r="P171" s="571" t="s">
        <v>1042</v>
      </c>
      <c r="Q171" s="425">
        <f t="shared" si="7"/>
        <v>0</v>
      </c>
      <c r="R171" s="426"/>
      <c r="S171" s="448"/>
      <c r="T171" s="428"/>
      <c r="U171" s="429"/>
      <c r="V171" s="430"/>
      <c r="W171" s="429"/>
      <c r="X171" s="430"/>
      <c r="Y171" s="429"/>
      <c r="Z171" s="430"/>
      <c r="AA171" s="429"/>
      <c r="AB171" s="430"/>
      <c r="AC171" s="431"/>
      <c r="AD171" s="428"/>
      <c r="AE171" s="429"/>
      <c r="AF171" s="430"/>
      <c r="AG171" s="429"/>
      <c r="AH171" s="430"/>
      <c r="AI171" s="429"/>
      <c r="AJ171" s="430"/>
      <c r="AK171" s="431"/>
      <c r="AL171" s="428"/>
      <c r="AM171" s="429"/>
      <c r="AN171" s="430"/>
      <c r="AO171" s="429"/>
      <c r="AP171" s="430"/>
      <c r="AQ171" s="429"/>
      <c r="AR171" s="430"/>
      <c r="AS171" s="431"/>
      <c r="AT171" s="272"/>
      <c r="AU171" s="432"/>
      <c r="AV171" s="433"/>
      <c r="AW171" s="434"/>
      <c r="AX171" s="433"/>
      <c r="AY171" s="434"/>
      <c r="AZ171" s="433"/>
      <c r="BA171" s="434"/>
      <c r="BB171" s="433"/>
      <c r="BC171" s="434"/>
      <c r="BD171" s="435"/>
      <c r="BE171" s="432"/>
      <c r="BF171" s="433"/>
      <c r="BG171" s="434"/>
      <c r="BH171" s="433"/>
      <c r="BI171" s="434"/>
      <c r="BJ171" s="433"/>
      <c r="BK171" s="434"/>
      <c r="BL171" s="435"/>
      <c r="BM171" s="432"/>
      <c r="BN171" s="433"/>
      <c r="BO171" s="434"/>
      <c r="BP171" s="433"/>
      <c r="BQ171" s="434"/>
      <c r="BR171" s="433"/>
      <c r="BS171" s="434"/>
      <c r="BT171" s="435"/>
      <c r="BU171" s="272"/>
      <c r="BV171" s="436"/>
      <c r="BW171" s="437"/>
      <c r="BX171" s="438"/>
      <c r="BY171" s="437"/>
      <c r="BZ171" s="438"/>
      <c r="CA171" s="437"/>
      <c r="CB171" s="438"/>
      <c r="CC171" s="437"/>
      <c r="CD171" s="438"/>
      <c r="CE171" s="439"/>
      <c r="CF171" s="436"/>
      <c r="CG171" s="437"/>
      <c r="CH171" s="438"/>
      <c r="CI171" s="437"/>
      <c r="CJ171" s="438"/>
      <c r="CK171" s="437"/>
      <c r="CL171" s="438"/>
      <c r="CM171" s="439"/>
      <c r="CN171" s="436"/>
      <c r="CO171" s="437"/>
      <c r="CP171" s="438"/>
      <c r="CQ171" s="437"/>
      <c r="CR171" s="438"/>
      <c r="CS171" s="437"/>
      <c r="CT171" s="438"/>
      <c r="CU171" s="439"/>
      <c r="CV171" s="272"/>
      <c r="CW171" s="440"/>
      <c r="CX171" s="441"/>
      <c r="CY171" s="442"/>
      <c r="CZ171" s="441"/>
      <c r="DA171" s="442"/>
      <c r="DB171" s="441"/>
      <c r="DC171" s="442"/>
      <c r="DD171" s="441"/>
      <c r="DE171" s="442"/>
      <c r="DF171" s="443"/>
      <c r="DG171" s="440"/>
      <c r="DH171" s="441"/>
      <c r="DI171" s="442"/>
      <c r="DJ171" s="441"/>
      <c r="DK171" s="442"/>
      <c r="DL171" s="441"/>
      <c r="DM171" s="442"/>
      <c r="DN171" s="443"/>
      <c r="DO171" s="440"/>
      <c r="DP171" s="441"/>
      <c r="DQ171" s="442"/>
      <c r="DR171" s="441"/>
      <c r="DS171" s="442"/>
      <c r="DT171" s="441"/>
      <c r="DU171" s="442"/>
      <c r="DV171" s="443"/>
      <c r="DW171" s="272"/>
    </row>
    <row r="172" spans="1:127" ht="40.5" customHeight="1">
      <c r="A172" s="569"/>
      <c r="B172" s="411">
        <f>LARGE(B$131:B171,1)+1</f>
        <v>32</v>
      </c>
      <c r="C172" s="412" t="s">
        <v>183</v>
      </c>
      <c r="D172" s="521" t="s">
        <v>1130</v>
      </c>
      <c r="E172" s="522" t="s">
        <v>1130</v>
      </c>
      <c r="F172" s="415">
        <v>1.33</v>
      </c>
      <c r="G172" s="416" t="s">
        <v>841</v>
      </c>
      <c r="H172" s="417">
        <v>26385</v>
      </c>
      <c r="I172" s="418" t="s">
        <v>386</v>
      </c>
      <c r="J172" s="419" t="s">
        <v>1131</v>
      </c>
      <c r="K172" s="570" t="s">
        <v>1141</v>
      </c>
      <c r="L172" s="444" t="s">
        <v>1038</v>
      </c>
      <c r="M172" s="444" t="s">
        <v>1039</v>
      </c>
      <c r="N172" s="445" t="s">
        <v>1040</v>
      </c>
      <c r="O172" s="446" t="s">
        <v>1041</v>
      </c>
      <c r="P172" s="571" t="s">
        <v>1042</v>
      </c>
      <c r="Q172" s="425">
        <f t="shared" si="7"/>
        <v>0</v>
      </c>
      <c r="R172" s="426"/>
      <c r="S172" s="448"/>
      <c r="T172" s="428"/>
      <c r="U172" s="429"/>
      <c r="V172" s="430"/>
      <c r="W172" s="429"/>
      <c r="X172" s="430"/>
      <c r="Y172" s="429"/>
      <c r="Z172" s="430"/>
      <c r="AA172" s="429"/>
      <c r="AB172" s="430"/>
      <c r="AC172" s="431"/>
      <c r="AD172" s="428"/>
      <c r="AE172" s="429"/>
      <c r="AF172" s="430"/>
      <c r="AG172" s="429"/>
      <c r="AH172" s="430"/>
      <c r="AI172" s="429"/>
      <c r="AJ172" s="430"/>
      <c r="AK172" s="431"/>
      <c r="AL172" s="428"/>
      <c r="AM172" s="429"/>
      <c r="AN172" s="430"/>
      <c r="AO172" s="429"/>
      <c r="AP172" s="430"/>
      <c r="AQ172" s="429"/>
      <c r="AR172" s="430"/>
      <c r="AS172" s="431"/>
      <c r="AT172" s="272"/>
      <c r="AU172" s="432"/>
      <c r="AV172" s="433"/>
      <c r="AW172" s="434"/>
      <c r="AX172" s="433"/>
      <c r="AY172" s="434"/>
      <c r="AZ172" s="433"/>
      <c r="BA172" s="434"/>
      <c r="BB172" s="433"/>
      <c r="BC172" s="434"/>
      <c r="BD172" s="435"/>
      <c r="BE172" s="432"/>
      <c r="BF172" s="433"/>
      <c r="BG172" s="434"/>
      <c r="BH172" s="433"/>
      <c r="BI172" s="434"/>
      <c r="BJ172" s="433"/>
      <c r="BK172" s="434"/>
      <c r="BL172" s="435"/>
      <c r="BM172" s="432"/>
      <c r="BN172" s="433"/>
      <c r="BO172" s="434"/>
      <c r="BP172" s="433"/>
      <c r="BQ172" s="434"/>
      <c r="BR172" s="433"/>
      <c r="BS172" s="434"/>
      <c r="BT172" s="435"/>
      <c r="BU172" s="272"/>
      <c r="BV172" s="436"/>
      <c r="BW172" s="437"/>
      <c r="BX172" s="438"/>
      <c r="BY172" s="437"/>
      <c r="BZ172" s="438"/>
      <c r="CA172" s="437"/>
      <c r="CB172" s="438"/>
      <c r="CC172" s="437"/>
      <c r="CD172" s="438"/>
      <c r="CE172" s="439"/>
      <c r="CF172" s="436"/>
      <c r="CG172" s="437"/>
      <c r="CH172" s="438"/>
      <c r="CI172" s="437"/>
      <c r="CJ172" s="438"/>
      <c r="CK172" s="437"/>
      <c r="CL172" s="438"/>
      <c r="CM172" s="439"/>
      <c r="CN172" s="436"/>
      <c r="CO172" s="437"/>
      <c r="CP172" s="438"/>
      <c r="CQ172" s="437"/>
      <c r="CR172" s="438"/>
      <c r="CS172" s="437"/>
      <c r="CT172" s="438"/>
      <c r="CU172" s="439"/>
      <c r="CV172" s="272"/>
      <c r="CW172" s="440"/>
      <c r="CX172" s="441"/>
      <c r="CY172" s="442"/>
      <c r="CZ172" s="441"/>
      <c r="DA172" s="442"/>
      <c r="DB172" s="441"/>
      <c r="DC172" s="442"/>
      <c r="DD172" s="441"/>
      <c r="DE172" s="442"/>
      <c r="DF172" s="443"/>
      <c r="DG172" s="440"/>
      <c r="DH172" s="441"/>
      <c r="DI172" s="442"/>
      <c r="DJ172" s="441"/>
      <c r="DK172" s="442"/>
      <c r="DL172" s="441"/>
      <c r="DM172" s="442"/>
      <c r="DN172" s="443"/>
      <c r="DO172" s="440"/>
      <c r="DP172" s="441"/>
      <c r="DQ172" s="442"/>
      <c r="DR172" s="441"/>
      <c r="DS172" s="442"/>
      <c r="DT172" s="441"/>
      <c r="DU172" s="442"/>
      <c r="DV172" s="443"/>
      <c r="DW172" s="272"/>
    </row>
    <row r="173" spans="1:127" ht="40.5" customHeight="1">
      <c r="A173" s="569"/>
      <c r="B173" s="411">
        <f>LARGE(B$131:B172,1)+1</f>
        <v>33</v>
      </c>
      <c r="C173" s="412" t="s">
        <v>184</v>
      </c>
      <c r="D173" s="521" t="s">
        <v>1121</v>
      </c>
      <c r="E173" s="522" t="s">
        <v>1130</v>
      </c>
      <c r="F173" s="415">
        <v>1.87</v>
      </c>
      <c r="G173" s="416" t="s">
        <v>841</v>
      </c>
      <c r="H173" s="417">
        <v>13238</v>
      </c>
      <c r="I173" s="418" t="s">
        <v>386</v>
      </c>
      <c r="J173" s="419" t="s">
        <v>1131</v>
      </c>
      <c r="K173" s="570" t="s">
        <v>1141</v>
      </c>
      <c r="L173" s="444" t="s">
        <v>1038</v>
      </c>
      <c r="M173" s="444" t="s">
        <v>1039</v>
      </c>
      <c r="N173" s="445" t="s">
        <v>1040</v>
      </c>
      <c r="O173" s="446" t="s">
        <v>1041</v>
      </c>
      <c r="P173" s="571" t="s">
        <v>1042</v>
      </c>
      <c r="Q173" s="425">
        <f t="shared" si="7"/>
        <v>0</v>
      </c>
      <c r="R173" s="426"/>
      <c r="S173" s="448"/>
      <c r="T173" s="428"/>
      <c r="U173" s="429"/>
      <c r="V173" s="430"/>
      <c r="W173" s="429"/>
      <c r="X173" s="430"/>
      <c r="Y173" s="429"/>
      <c r="Z173" s="430"/>
      <c r="AA173" s="429"/>
      <c r="AB173" s="430"/>
      <c r="AC173" s="431"/>
      <c r="AD173" s="428"/>
      <c r="AE173" s="429"/>
      <c r="AF173" s="430"/>
      <c r="AG173" s="429"/>
      <c r="AH173" s="430"/>
      <c r="AI173" s="429"/>
      <c r="AJ173" s="430"/>
      <c r="AK173" s="431"/>
      <c r="AL173" s="428"/>
      <c r="AM173" s="429"/>
      <c r="AN173" s="430"/>
      <c r="AO173" s="429"/>
      <c r="AP173" s="430"/>
      <c r="AQ173" s="429"/>
      <c r="AR173" s="430"/>
      <c r="AS173" s="431"/>
      <c r="AT173" s="272"/>
      <c r="AU173" s="432"/>
      <c r="AV173" s="433"/>
      <c r="AW173" s="434"/>
      <c r="AX173" s="433"/>
      <c r="AY173" s="434"/>
      <c r="AZ173" s="433"/>
      <c r="BA173" s="434"/>
      <c r="BB173" s="433"/>
      <c r="BC173" s="434"/>
      <c r="BD173" s="435"/>
      <c r="BE173" s="432"/>
      <c r="BF173" s="433"/>
      <c r="BG173" s="434"/>
      <c r="BH173" s="433"/>
      <c r="BI173" s="434"/>
      <c r="BJ173" s="433"/>
      <c r="BK173" s="434"/>
      <c r="BL173" s="435"/>
      <c r="BM173" s="432"/>
      <c r="BN173" s="433"/>
      <c r="BO173" s="434"/>
      <c r="BP173" s="433"/>
      <c r="BQ173" s="434"/>
      <c r="BR173" s="433"/>
      <c r="BS173" s="434"/>
      <c r="BT173" s="435"/>
      <c r="BU173" s="272"/>
      <c r="BV173" s="436"/>
      <c r="BW173" s="437"/>
      <c r="BX173" s="438"/>
      <c r="BY173" s="437"/>
      <c r="BZ173" s="438"/>
      <c r="CA173" s="437"/>
      <c r="CB173" s="438"/>
      <c r="CC173" s="437"/>
      <c r="CD173" s="438"/>
      <c r="CE173" s="439"/>
      <c r="CF173" s="436"/>
      <c r="CG173" s="437"/>
      <c r="CH173" s="438"/>
      <c r="CI173" s="437"/>
      <c r="CJ173" s="438"/>
      <c r="CK173" s="437"/>
      <c r="CL173" s="438"/>
      <c r="CM173" s="439"/>
      <c r="CN173" s="436"/>
      <c r="CO173" s="437"/>
      <c r="CP173" s="438"/>
      <c r="CQ173" s="437"/>
      <c r="CR173" s="438"/>
      <c r="CS173" s="437"/>
      <c r="CT173" s="438"/>
      <c r="CU173" s="439"/>
      <c r="CV173" s="272"/>
      <c r="CW173" s="440"/>
      <c r="CX173" s="441"/>
      <c r="CY173" s="442"/>
      <c r="CZ173" s="441"/>
      <c r="DA173" s="442"/>
      <c r="DB173" s="441"/>
      <c r="DC173" s="442"/>
      <c r="DD173" s="441"/>
      <c r="DE173" s="442"/>
      <c r="DF173" s="443"/>
      <c r="DG173" s="440"/>
      <c r="DH173" s="441"/>
      <c r="DI173" s="442"/>
      <c r="DJ173" s="441"/>
      <c r="DK173" s="442"/>
      <c r="DL173" s="441"/>
      <c r="DM173" s="442"/>
      <c r="DN173" s="443"/>
      <c r="DO173" s="440"/>
      <c r="DP173" s="441"/>
      <c r="DQ173" s="442"/>
      <c r="DR173" s="441"/>
      <c r="DS173" s="442"/>
      <c r="DT173" s="441"/>
      <c r="DU173" s="442"/>
      <c r="DV173" s="443"/>
      <c r="DW173" s="272"/>
    </row>
    <row r="174" spans="1:127" ht="40.5" customHeight="1">
      <c r="A174" s="569"/>
      <c r="B174" s="411">
        <f>LARGE(B$131:B173,1)+1</f>
        <v>34</v>
      </c>
      <c r="C174" s="412" t="s">
        <v>185</v>
      </c>
      <c r="D174" s="521"/>
      <c r="E174" s="522" t="s">
        <v>176</v>
      </c>
      <c r="F174" s="415">
        <v>0.84199999999999997</v>
      </c>
      <c r="G174" s="416" t="s">
        <v>841</v>
      </c>
      <c r="H174" s="417">
        <v>26383</v>
      </c>
      <c r="I174" s="418" t="s">
        <v>386</v>
      </c>
      <c r="J174" s="419" t="s">
        <v>1131</v>
      </c>
      <c r="K174" s="570" t="s">
        <v>1141</v>
      </c>
      <c r="L174" s="444" t="s">
        <v>1038</v>
      </c>
      <c r="M174" s="444" t="s">
        <v>1039</v>
      </c>
      <c r="N174" s="445" t="s">
        <v>1040</v>
      </c>
      <c r="O174" s="446" t="s">
        <v>1041</v>
      </c>
      <c r="P174" s="571"/>
      <c r="Q174" s="425">
        <f t="shared" si="7"/>
        <v>0</v>
      </c>
      <c r="R174" s="426"/>
      <c r="S174" s="448"/>
      <c r="T174" s="428"/>
      <c r="U174" s="429"/>
      <c r="V174" s="430"/>
      <c r="W174" s="429"/>
      <c r="X174" s="430"/>
      <c r="Y174" s="429"/>
      <c r="Z174" s="430"/>
      <c r="AA174" s="429"/>
      <c r="AB174" s="430"/>
      <c r="AC174" s="431"/>
      <c r="AD174" s="428"/>
      <c r="AE174" s="429"/>
      <c r="AF174" s="430"/>
      <c r="AG174" s="429"/>
      <c r="AH174" s="430"/>
      <c r="AI174" s="429"/>
      <c r="AJ174" s="430"/>
      <c r="AK174" s="431"/>
      <c r="AL174" s="428"/>
      <c r="AM174" s="429"/>
      <c r="AN174" s="430"/>
      <c r="AO174" s="429"/>
      <c r="AP174" s="430"/>
      <c r="AQ174" s="429"/>
      <c r="AR174" s="430"/>
      <c r="AS174" s="431"/>
      <c r="AT174" s="272"/>
      <c r="AU174" s="432"/>
      <c r="AV174" s="433"/>
      <c r="AW174" s="434"/>
      <c r="AX174" s="433"/>
      <c r="AY174" s="434"/>
      <c r="AZ174" s="433"/>
      <c r="BA174" s="434"/>
      <c r="BB174" s="433"/>
      <c r="BC174" s="434"/>
      <c r="BD174" s="435"/>
      <c r="BE174" s="432"/>
      <c r="BF174" s="433"/>
      <c r="BG174" s="434"/>
      <c r="BH174" s="433"/>
      <c r="BI174" s="434"/>
      <c r="BJ174" s="433"/>
      <c r="BK174" s="434"/>
      <c r="BL174" s="435"/>
      <c r="BM174" s="432"/>
      <c r="BN174" s="433"/>
      <c r="BO174" s="434"/>
      <c r="BP174" s="433"/>
      <c r="BQ174" s="434"/>
      <c r="BR174" s="433"/>
      <c r="BS174" s="434"/>
      <c r="BT174" s="435"/>
      <c r="BU174" s="272"/>
      <c r="BV174" s="436"/>
      <c r="BW174" s="437"/>
      <c r="BX174" s="438"/>
      <c r="BY174" s="437"/>
      <c r="BZ174" s="438"/>
      <c r="CA174" s="437"/>
      <c r="CB174" s="438"/>
      <c r="CC174" s="437"/>
      <c r="CD174" s="438"/>
      <c r="CE174" s="439"/>
      <c r="CF174" s="436"/>
      <c r="CG174" s="437"/>
      <c r="CH174" s="438"/>
      <c r="CI174" s="437"/>
      <c r="CJ174" s="438"/>
      <c r="CK174" s="437"/>
      <c r="CL174" s="438"/>
      <c r="CM174" s="439"/>
      <c r="CN174" s="436"/>
      <c r="CO174" s="437"/>
      <c r="CP174" s="438"/>
      <c r="CQ174" s="437"/>
      <c r="CR174" s="438"/>
      <c r="CS174" s="437"/>
      <c r="CT174" s="438"/>
      <c r="CU174" s="439"/>
      <c r="CV174" s="272"/>
      <c r="CW174" s="440"/>
      <c r="CX174" s="441"/>
      <c r="CY174" s="442"/>
      <c r="CZ174" s="441"/>
      <c r="DA174" s="442"/>
      <c r="DB174" s="441"/>
      <c r="DC174" s="442"/>
      <c r="DD174" s="441"/>
      <c r="DE174" s="442"/>
      <c r="DF174" s="443"/>
      <c r="DG174" s="440"/>
      <c r="DH174" s="441"/>
      <c r="DI174" s="442"/>
      <c r="DJ174" s="441"/>
      <c r="DK174" s="442"/>
      <c r="DL174" s="441"/>
      <c r="DM174" s="442"/>
      <c r="DN174" s="443"/>
      <c r="DO174" s="440"/>
      <c r="DP174" s="441"/>
      <c r="DQ174" s="442"/>
      <c r="DR174" s="441"/>
      <c r="DS174" s="442"/>
      <c r="DT174" s="441"/>
      <c r="DU174" s="442"/>
      <c r="DV174" s="443"/>
      <c r="DW174" s="272"/>
    </row>
    <row r="175" spans="1:127" s="303" customFormat="1" ht="13.5" customHeight="1">
      <c r="A175" s="569"/>
      <c r="B175" s="573"/>
      <c r="C175" s="574"/>
      <c r="D175" s="575"/>
      <c r="E175" s="576"/>
      <c r="F175" s="577"/>
      <c r="G175" s="578"/>
      <c r="H175" s="579"/>
      <c r="I175" s="580"/>
      <c r="J175" s="581"/>
      <c r="K175" s="582"/>
      <c r="L175" s="583"/>
      <c r="M175" s="583"/>
      <c r="N175" s="584"/>
      <c r="O175" s="585"/>
      <c r="P175" s="586"/>
      <c r="Q175" s="585"/>
      <c r="R175" s="585"/>
      <c r="S175" s="585"/>
      <c r="T175" s="503"/>
      <c r="U175" s="504"/>
      <c r="V175" s="504"/>
      <c r="W175" s="504"/>
      <c r="X175" s="504"/>
      <c r="Y175" s="504"/>
      <c r="Z175" s="504"/>
      <c r="AA175" s="504"/>
      <c r="AB175" s="504"/>
      <c r="AC175" s="505"/>
      <c r="AD175" s="503"/>
      <c r="AE175" s="504"/>
      <c r="AF175" s="504"/>
      <c r="AG175" s="504"/>
      <c r="AH175" s="504"/>
      <c r="AI175" s="504"/>
      <c r="AJ175" s="504"/>
      <c r="AK175" s="505"/>
      <c r="AL175" s="503"/>
      <c r="AM175" s="504"/>
      <c r="AN175" s="504"/>
      <c r="AO175" s="504"/>
      <c r="AP175" s="504"/>
      <c r="AQ175" s="504"/>
      <c r="AR175" s="504"/>
      <c r="AS175" s="505"/>
      <c r="AT175" s="506"/>
      <c r="AU175" s="507"/>
      <c r="AV175" s="508"/>
      <c r="AW175" s="508"/>
      <c r="AX175" s="508"/>
      <c r="AY175" s="508"/>
      <c r="AZ175" s="508"/>
      <c r="BA175" s="508"/>
      <c r="BB175" s="508"/>
      <c r="BC175" s="508"/>
      <c r="BD175" s="509"/>
      <c r="BE175" s="507"/>
      <c r="BF175" s="508"/>
      <c r="BG175" s="508"/>
      <c r="BH175" s="508"/>
      <c r="BI175" s="508"/>
      <c r="BJ175" s="508"/>
      <c r="BK175" s="508"/>
      <c r="BL175" s="509"/>
      <c r="BM175" s="507"/>
      <c r="BN175" s="508"/>
      <c r="BO175" s="508"/>
      <c r="BP175" s="508"/>
      <c r="BQ175" s="508"/>
      <c r="BR175" s="508"/>
      <c r="BS175" s="508"/>
      <c r="BT175" s="509"/>
      <c r="BU175" s="506"/>
      <c r="BV175" s="510"/>
      <c r="BW175" s="511"/>
      <c r="BX175" s="511"/>
      <c r="BY175" s="511"/>
      <c r="BZ175" s="511"/>
      <c r="CA175" s="511"/>
      <c r="CB175" s="511"/>
      <c r="CC175" s="511"/>
      <c r="CD175" s="511"/>
      <c r="CE175" s="512"/>
      <c r="CF175" s="510"/>
      <c r="CG175" s="511"/>
      <c r="CH175" s="511"/>
      <c r="CI175" s="511"/>
      <c r="CJ175" s="511"/>
      <c r="CK175" s="511"/>
      <c r="CL175" s="511"/>
      <c r="CM175" s="512"/>
      <c r="CN175" s="510"/>
      <c r="CO175" s="511"/>
      <c r="CP175" s="511"/>
      <c r="CQ175" s="511"/>
      <c r="CR175" s="511"/>
      <c r="CS175" s="511"/>
      <c r="CT175" s="511"/>
      <c r="CU175" s="512"/>
      <c r="CV175" s="506"/>
      <c r="CW175" s="513"/>
      <c r="CX175" s="514"/>
      <c r="CY175" s="514"/>
      <c r="CZ175" s="514"/>
      <c r="DA175" s="514"/>
      <c r="DB175" s="514"/>
      <c r="DC175" s="514"/>
      <c r="DD175" s="514"/>
      <c r="DE175" s="514"/>
      <c r="DF175" s="515"/>
      <c r="DG175" s="513"/>
      <c r="DH175" s="514"/>
      <c r="DI175" s="514"/>
      <c r="DJ175" s="514"/>
      <c r="DK175" s="514"/>
      <c r="DL175" s="514"/>
      <c r="DM175" s="514"/>
      <c r="DN175" s="515"/>
      <c r="DO175" s="513"/>
      <c r="DP175" s="514"/>
      <c r="DQ175" s="514"/>
      <c r="DR175" s="514"/>
      <c r="DS175" s="514"/>
      <c r="DT175" s="514"/>
      <c r="DU175" s="514"/>
      <c r="DV175" s="515"/>
      <c r="DW175" s="516"/>
    </row>
    <row r="176" spans="1:127" ht="40.5" customHeight="1">
      <c r="A176" s="569"/>
      <c r="B176" s="411">
        <f>LARGE(B$131:B175,1)+1</f>
        <v>35</v>
      </c>
      <c r="C176" s="412" t="s">
        <v>186</v>
      </c>
      <c r="D176" s="521" t="s">
        <v>1211</v>
      </c>
      <c r="E176" s="522" t="s">
        <v>1185</v>
      </c>
      <c r="F176" s="415">
        <v>1.3109999999999999</v>
      </c>
      <c r="G176" s="416" t="s">
        <v>841</v>
      </c>
      <c r="H176" s="417">
        <v>901850</v>
      </c>
      <c r="I176" s="418" t="s">
        <v>386</v>
      </c>
      <c r="J176" s="419" t="s">
        <v>1140</v>
      </c>
      <c r="K176" s="420" t="s">
        <v>1055</v>
      </c>
      <c r="L176" s="444" t="s">
        <v>1038</v>
      </c>
      <c r="M176" s="444" t="s">
        <v>1039</v>
      </c>
      <c r="N176" s="445" t="s">
        <v>1040</v>
      </c>
      <c r="O176" s="446" t="s">
        <v>1041</v>
      </c>
      <c r="P176" s="571" t="s">
        <v>1042</v>
      </c>
      <c r="Q176" s="425">
        <f t="shared" si="7"/>
        <v>0</v>
      </c>
      <c r="R176" s="426"/>
      <c r="S176" s="448"/>
      <c r="T176" s="428"/>
      <c r="U176" s="429"/>
      <c r="V176" s="430"/>
      <c r="W176" s="429"/>
      <c r="X176" s="430"/>
      <c r="Y176" s="429"/>
      <c r="Z176" s="430"/>
      <c r="AA176" s="429"/>
      <c r="AB176" s="430"/>
      <c r="AC176" s="431"/>
      <c r="AD176" s="428"/>
      <c r="AE176" s="429"/>
      <c r="AF176" s="430"/>
      <c r="AG176" s="429"/>
      <c r="AH176" s="430"/>
      <c r="AI176" s="429"/>
      <c r="AJ176" s="430"/>
      <c r="AK176" s="431"/>
      <c r="AL176" s="428"/>
      <c r="AM176" s="429"/>
      <c r="AN176" s="430"/>
      <c r="AO176" s="429"/>
      <c r="AP176" s="430"/>
      <c r="AQ176" s="429"/>
      <c r="AR176" s="430"/>
      <c r="AS176" s="431"/>
      <c r="AT176" s="272"/>
      <c r="AU176" s="432"/>
      <c r="AV176" s="433"/>
      <c r="AW176" s="434"/>
      <c r="AX176" s="433"/>
      <c r="AY176" s="434"/>
      <c r="AZ176" s="433"/>
      <c r="BA176" s="434"/>
      <c r="BB176" s="433"/>
      <c r="BC176" s="434"/>
      <c r="BD176" s="435"/>
      <c r="BE176" s="432"/>
      <c r="BF176" s="433"/>
      <c r="BG176" s="434"/>
      <c r="BH176" s="433"/>
      <c r="BI176" s="434"/>
      <c r="BJ176" s="433"/>
      <c r="BK176" s="434"/>
      <c r="BL176" s="435"/>
      <c r="BM176" s="432"/>
      <c r="BN176" s="433"/>
      <c r="BO176" s="434"/>
      <c r="BP176" s="433"/>
      <c r="BQ176" s="434"/>
      <c r="BR176" s="433"/>
      <c r="BS176" s="434"/>
      <c r="BT176" s="435"/>
      <c r="BU176" s="272"/>
      <c r="BV176" s="436"/>
      <c r="BW176" s="437"/>
      <c r="BX176" s="438"/>
      <c r="BY176" s="437"/>
      <c r="BZ176" s="438"/>
      <c r="CA176" s="437"/>
      <c r="CB176" s="438"/>
      <c r="CC176" s="437"/>
      <c r="CD176" s="438"/>
      <c r="CE176" s="439"/>
      <c r="CF176" s="436"/>
      <c r="CG176" s="437"/>
      <c r="CH176" s="438"/>
      <c r="CI176" s="437"/>
      <c r="CJ176" s="438"/>
      <c r="CK176" s="437"/>
      <c r="CL176" s="438"/>
      <c r="CM176" s="439"/>
      <c r="CN176" s="436"/>
      <c r="CO176" s="437"/>
      <c r="CP176" s="438"/>
      <c r="CQ176" s="437"/>
      <c r="CR176" s="438"/>
      <c r="CS176" s="437"/>
      <c r="CT176" s="438"/>
      <c r="CU176" s="439"/>
      <c r="CV176" s="272"/>
      <c r="CW176" s="440"/>
      <c r="CX176" s="441"/>
      <c r="CY176" s="442"/>
      <c r="CZ176" s="441"/>
      <c r="DA176" s="442"/>
      <c r="DB176" s="441"/>
      <c r="DC176" s="442"/>
      <c r="DD176" s="441"/>
      <c r="DE176" s="442"/>
      <c r="DF176" s="443"/>
      <c r="DG176" s="440"/>
      <c r="DH176" s="441"/>
      <c r="DI176" s="442"/>
      <c r="DJ176" s="441"/>
      <c r="DK176" s="442"/>
      <c r="DL176" s="441"/>
      <c r="DM176" s="442"/>
      <c r="DN176" s="443"/>
      <c r="DO176" s="440"/>
      <c r="DP176" s="441"/>
      <c r="DQ176" s="442"/>
      <c r="DR176" s="441"/>
      <c r="DS176" s="442"/>
      <c r="DT176" s="441"/>
      <c r="DU176" s="442"/>
      <c r="DV176" s="443"/>
      <c r="DW176" s="272"/>
    </row>
    <row r="177" spans="1:127" s="303" customFormat="1" ht="13.5" customHeight="1">
      <c r="A177" s="569"/>
      <c r="B177" s="573"/>
      <c r="C177" s="574"/>
      <c r="D177" s="575"/>
      <c r="E177" s="576"/>
      <c r="F177" s="577"/>
      <c r="G177" s="578"/>
      <c r="H177" s="579"/>
      <c r="I177" s="580"/>
      <c r="J177" s="581"/>
      <c r="K177" s="582"/>
      <c r="L177" s="583"/>
      <c r="M177" s="583"/>
      <c r="N177" s="584"/>
      <c r="O177" s="585"/>
      <c r="P177" s="586"/>
      <c r="Q177" s="585"/>
      <c r="R177" s="585"/>
      <c r="S177" s="585"/>
      <c r="T177" s="503"/>
      <c r="U177" s="504"/>
      <c r="V177" s="504"/>
      <c r="W177" s="504"/>
      <c r="X177" s="504"/>
      <c r="Y177" s="504"/>
      <c r="Z177" s="504"/>
      <c r="AA177" s="504"/>
      <c r="AB177" s="504"/>
      <c r="AC177" s="505"/>
      <c r="AD177" s="503"/>
      <c r="AE177" s="504"/>
      <c r="AF177" s="504"/>
      <c r="AG177" s="504"/>
      <c r="AH177" s="504"/>
      <c r="AI177" s="504"/>
      <c r="AJ177" s="504"/>
      <c r="AK177" s="505"/>
      <c r="AL177" s="503"/>
      <c r="AM177" s="504"/>
      <c r="AN177" s="504"/>
      <c r="AO177" s="504"/>
      <c r="AP177" s="504"/>
      <c r="AQ177" s="504"/>
      <c r="AR177" s="504"/>
      <c r="AS177" s="505"/>
      <c r="AT177" s="506"/>
      <c r="AU177" s="507"/>
      <c r="AV177" s="508"/>
      <c r="AW177" s="508"/>
      <c r="AX177" s="508"/>
      <c r="AY177" s="508"/>
      <c r="AZ177" s="508"/>
      <c r="BA177" s="508"/>
      <c r="BB177" s="508"/>
      <c r="BC177" s="508"/>
      <c r="BD177" s="509"/>
      <c r="BE177" s="507"/>
      <c r="BF177" s="508"/>
      <c r="BG177" s="508"/>
      <c r="BH177" s="508"/>
      <c r="BI177" s="508"/>
      <c r="BJ177" s="508"/>
      <c r="BK177" s="508"/>
      <c r="BL177" s="509"/>
      <c r="BM177" s="507"/>
      <c r="BN177" s="508"/>
      <c r="BO177" s="508"/>
      <c r="BP177" s="508"/>
      <c r="BQ177" s="508"/>
      <c r="BR177" s="508"/>
      <c r="BS177" s="508"/>
      <c r="BT177" s="509"/>
      <c r="BU177" s="506"/>
      <c r="BV177" s="510"/>
      <c r="BW177" s="511"/>
      <c r="BX177" s="511"/>
      <c r="BY177" s="511"/>
      <c r="BZ177" s="511"/>
      <c r="CA177" s="511"/>
      <c r="CB177" s="511"/>
      <c r="CC177" s="511"/>
      <c r="CD177" s="511"/>
      <c r="CE177" s="512"/>
      <c r="CF177" s="510"/>
      <c r="CG177" s="511"/>
      <c r="CH177" s="511"/>
      <c r="CI177" s="511"/>
      <c r="CJ177" s="511"/>
      <c r="CK177" s="511"/>
      <c r="CL177" s="511"/>
      <c r="CM177" s="512"/>
      <c r="CN177" s="510"/>
      <c r="CO177" s="511"/>
      <c r="CP177" s="511"/>
      <c r="CQ177" s="511"/>
      <c r="CR177" s="511"/>
      <c r="CS177" s="511"/>
      <c r="CT177" s="511"/>
      <c r="CU177" s="512"/>
      <c r="CV177" s="506"/>
      <c r="CW177" s="513"/>
      <c r="CX177" s="514"/>
      <c r="CY177" s="514"/>
      <c r="CZ177" s="514"/>
      <c r="DA177" s="514"/>
      <c r="DB177" s="514"/>
      <c r="DC177" s="514"/>
      <c r="DD177" s="514"/>
      <c r="DE177" s="514"/>
      <c r="DF177" s="515"/>
      <c r="DG177" s="513"/>
      <c r="DH177" s="514"/>
      <c r="DI177" s="514"/>
      <c r="DJ177" s="514"/>
      <c r="DK177" s="514"/>
      <c r="DL177" s="514"/>
      <c r="DM177" s="514"/>
      <c r="DN177" s="515"/>
      <c r="DO177" s="513"/>
      <c r="DP177" s="514"/>
      <c r="DQ177" s="514"/>
      <c r="DR177" s="514"/>
      <c r="DS177" s="514"/>
      <c r="DT177" s="514"/>
      <c r="DU177" s="514"/>
      <c r="DV177" s="515"/>
      <c r="DW177" s="516"/>
    </row>
    <row r="178" spans="1:127" ht="40.5" customHeight="1">
      <c r="A178" s="569"/>
      <c r="B178" s="411">
        <f>LARGE(B$131:B177,1)+1</f>
        <v>36</v>
      </c>
      <c r="C178" s="412" t="s">
        <v>1210</v>
      </c>
      <c r="D178" s="521" t="s">
        <v>1211</v>
      </c>
      <c r="E178" s="522" t="s">
        <v>1185</v>
      </c>
      <c r="F178" s="415">
        <v>1.0720000000000001</v>
      </c>
      <c r="G178" s="416" t="s">
        <v>841</v>
      </c>
      <c r="H178" s="417">
        <v>21824</v>
      </c>
      <c r="I178" s="418" t="s">
        <v>386</v>
      </c>
      <c r="J178" s="419" t="s">
        <v>1140</v>
      </c>
      <c r="K178" s="420" t="s">
        <v>1055</v>
      </c>
      <c r="L178" s="444" t="s">
        <v>1038</v>
      </c>
      <c r="M178" s="444" t="s">
        <v>1039</v>
      </c>
      <c r="N178" s="445" t="s">
        <v>1040</v>
      </c>
      <c r="O178" s="446" t="s">
        <v>1041</v>
      </c>
      <c r="P178" s="571" t="s">
        <v>1042</v>
      </c>
      <c r="Q178" s="425">
        <f t="shared" si="7"/>
        <v>0</v>
      </c>
      <c r="R178" s="426"/>
      <c r="S178" s="448"/>
      <c r="T178" s="428"/>
      <c r="U178" s="429"/>
      <c r="V178" s="430"/>
      <c r="W178" s="429"/>
      <c r="X178" s="430"/>
      <c r="Y178" s="429"/>
      <c r="Z178" s="430"/>
      <c r="AA178" s="429"/>
      <c r="AB178" s="430"/>
      <c r="AC178" s="431"/>
      <c r="AD178" s="428"/>
      <c r="AE178" s="429"/>
      <c r="AF178" s="430"/>
      <c r="AG178" s="429"/>
      <c r="AH178" s="430"/>
      <c r="AI178" s="429"/>
      <c r="AJ178" s="430"/>
      <c r="AK178" s="431"/>
      <c r="AL178" s="428"/>
      <c r="AM178" s="429"/>
      <c r="AN178" s="430"/>
      <c r="AO178" s="429"/>
      <c r="AP178" s="430"/>
      <c r="AQ178" s="429"/>
      <c r="AR178" s="430"/>
      <c r="AS178" s="431"/>
      <c r="AT178" s="272"/>
      <c r="AU178" s="432"/>
      <c r="AV178" s="433"/>
      <c r="AW178" s="434"/>
      <c r="AX178" s="433"/>
      <c r="AY178" s="434"/>
      <c r="AZ178" s="433"/>
      <c r="BA178" s="434"/>
      <c r="BB178" s="433"/>
      <c r="BC178" s="434"/>
      <c r="BD178" s="435"/>
      <c r="BE178" s="432"/>
      <c r="BF178" s="433"/>
      <c r="BG178" s="434"/>
      <c r="BH178" s="433"/>
      <c r="BI178" s="434"/>
      <c r="BJ178" s="433"/>
      <c r="BK178" s="434"/>
      <c r="BL178" s="435"/>
      <c r="BM178" s="432"/>
      <c r="BN178" s="433"/>
      <c r="BO178" s="434"/>
      <c r="BP178" s="433"/>
      <c r="BQ178" s="434"/>
      <c r="BR178" s="433"/>
      <c r="BS178" s="434"/>
      <c r="BT178" s="435"/>
      <c r="BU178" s="272"/>
      <c r="BV178" s="436"/>
      <c r="BW178" s="437"/>
      <c r="BX178" s="438"/>
      <c r="BY178" s="437"/>
      <c r="BZ178" s="438"/>
      <c r="CA178" s="437"/>
      <c r="CB178" s="438"/>
      <c r="CC178" s="437"/>
      <c r="CD178" s="438"/>
      <c r="CE178" s="439"/>
      <c r="CF178" s="436"/>
      <c r="CG178" s="437"/>
      <c r="CH178" s="438"/>
      <c r="CI178" s="437"/>
      <c r="CJ178" s="438"/>
      <c r="CK178" s="437"/>
      <c r="CL178" s="438"/>
      <c r="CM178" s="439"/>
      <c r="CN178" s="436"/>
      <c r="CO178" s="437"/>
      <c r="CP178" s="438"/>
      <c r="CQ178" s="437"/>
      <c r="CR178" s="438"/>
      <c r="CS178" s="437"/>
      <c r="CT178" s="438"/>
      <c r="CU178" s="439"/>
      <c r="CV178" s="272"/>
      <c r="CW178" s="440"/>
      <c r="CX178" s="441"/>
      <c r="CY178" s="442"/>
      <c r="CZ178" s="441"/>
      <c r="DA178" s="442"/>
      <c r="DB178" s="441"/>
      <c r="DC178" s="442"/>
      <c r="DD178" s="441"/>
      <c r="DE178" s="442"/>
      <c r="DF178" s="443"/>
      <c r="DG178" s="440"/>
      <c r="DH178" s="441"/>
      <c r="DI178" s="442"/>
      <c r="DJ178" s="441"/>
      <c r="DK178" s="442"/>
      <c r="DL178" s="441"/>
      <c r="DM178" s="442"/>
      <c r="DN178" s="443"/>
      <c r="DO178" s="440"/>
      <c r="DP178" s="441"/>
      <c r="DQ178" s="442"/>
      <c r="DR178" s="441"/>
      <c r="DS178" s="442"/>
      <c r="DT178" s="441"/>
      <c r="DU178" s="442"/>
      <c r="DV178" s="443"/>
      <c r="DW178" s="272"/>
    </row>
    <row r="179" spans="1:127" ht="40.5" customHeight="1">
      <c r="A179" s="569"/>
      <c r="B179" s="411">
        <f>LARGE(B$131:B178,1)+1</f>
        <v>37</v>
      </c>
      <c r="C179" s="412" t="s">
        <v>187</v>
      </c>
      <c r="D179" s="521" t="s">
        <v>155</v>
      </c>
      <c r="E179" s="522" t="s">
        <v>1185</v>
      </c>
      <c r="F179" s="415">
        <v>1.06</v>
      </c>
      <c r="G179" s="416" t="s">
        <v>841</v>
      </c>
      <c r="H179" s="417">
        <v>72751</v>
      </c>
      <c r="I179" s="418" t="s">
        <v>386</v>
      </c>
      <c r="J179" s="419" t="s">
        <v>1140</v>
      </c>
      <c r="K179" s="420" t="s">
        <v>1055</v>
      </c>
      <c r="L179" s="444" t="s">
        <v>1038</v>
      </c>
      <c r="M179" s="444" t="s">
        <v>1039</v>
      </c>
      <c r="N179" s="445" t="s">
        <v>1040</v>
      </c>
      <c r="O179" s="446" t="s">
        <v>1041</v>
      </c>
      <c r="P179" s="571" t="s">
        <v>1042</v>
      </c>
      <c r="Q179" s="425">
        <f t="shared" si="7"/>
        <v>0</v>
      </c>
      <c r="R179" s="426"/>
      <c r="S179" s="448"/>
      <c r="T179" s="428"/>
      <c r="U179" s="429"/>
      <c r="V179" s="430"/>
      <c r="W179" s="429"/>
      <c r="X179" s="430"/>
      <c r="Y179" s="429"/>
      <c r="Z179" s="430"/>
      <c r="AA179" s="429"/>
      <c r="AB179" s="430"/>
      <c r="AC179" s="431"/>
      <c r="AD179" s="428"/>
      <c r="AE179" s="429"/>
      <c r="AF179" s="430"/>
      <c r="AG179" s="429"/>
      <c r="AH179" s="430"/>
      <c r="AI179" s="429"/>
      <c r="AJ179" s="430"/>
      <c r="AK179" s="431"/>
      <c r="AL179" s="428"/>
      <c r="AM179" s="429"/>
      <c r="AN179" s="430"/>
      <c r="AO179" s="429"/>
      <c r="AP179" s="430"/>
      <c r="AQ179" s="429"/>
      <c r="AR179" s="430"/>
      <c r="AS179" s="431"/>
      <c r="AT179" s="272"/>
      <c r="AU179" s="432"/>
      <c r="AV179" s="433"/>
      <c r="AW179" s="434"/>
      <c r="AX179" s="433"/>
      <c r="AY179" s="434"/>
      <c r="AZ179" s="433"/>
      <c r="BA179" s="434"/>
      <c r="BB179" s="433"/>
      <c r="BC179" s="434"/>
      <c r="BD179" s="435"/>
      <c r="BE179" s="432"/>
      <c r="BF179" s="433"/>
      <c r="BG179" s="434"/>
      <c r="BH179" s="433"/>
      <c r="BI179" s="434"/>
      <c r="BJ179" s="433"/>
      <c r="BK179" s="434"/>
      <c r="BL179" s="435"/>
      <c r="BM179" s="432"/>
      <c r="BN179" s="433"/>
      <c r="BO179" s="434"/>
      <c r="BP179" s="433"/>
      <c r="BQ179" s="434"/>
      <c r="BR179" s="433"/>
      <c r="BS179" s="434"/>
      <c r="BT179" s="435"/>
      <c r="BU179" s="272"/>
      <c r="BV179" s="436"/>
      <c r="BW179" s="437"/>
      <c r="BX179" s="438"/>
      <c r="BY179" s="437"/>
      <c r="BZ179" s="438"/>
      <c r="CA179" s="437"/>
      <c r="CB179" s="438"/>
      <c r="CC179" s="437"/>
      <c r="CD179" s="438"/>
      <c r="CE179" s="439"/>
      <c r="CF179" s="436"/>
      <c r="CG179" s="437"/>
      <c r="CH179" s="438"/>
      <c r="CI179" s="437"/>
      <c r="CJ179" s="438"/>
      <c r="CK179" s="437"/>
      <c r="CL179" s="438"/>
      <c r="CM179" s="439"/>
      <c r="CN179" s="436"/>
      <c r="CO179" s="437"/>
      <c r="CP179" s="438"/>
      <c r="CQ179" s="437"/>
      <c r="CR179" s="438"/>
      <c r="CS179" s="437"/>
      <c r="CT179" s="438"/>
      <c r="CU179" s="439"/>
      <c r="CV179" s="272"/>
      <c r="CW179" s="440"/>
      <c r="CX179" s="441"/>
      <c r="CY179" s="442"/>
      <c r="CZ179" s="441"/>
      <c r="DA179" s="442"/>
      <c r="DB179" s="441"/>
      <c r="DC179" s="442"/>
      <c r="DD179" s="441"/>
      <c r="DE179" s="442"/>
      <c r="DF179" s="443"/>
      <c r="DG179" s="440"/>
      <c r="DH179" s="441"/>
      <c r="DI179" s="442"/>
      <c r="DJ179" s="441"/>
      <c r="DK179" s="442"/>
      <c r="DL179" s="441"/>
      <c r="DM179" s="442"/>
      <c r="DN179" s="443"/>
      <c r="DO179" s="440"/>
      <c r="DP179" s="441"/>
      <c r="DQ179" s="442"/>
      <c r="DR179" s="441"/>
      <c r="DS179" s="442"/>
      <c r="DT179" s="441"/>
      <c r="DU179" s="442"/>
      <c r="DV179" s="443"/>
      <c r="DW179" s="272"/>
    </row>
    <row r="180" spans="1:127" ht="40.5" customHeight="1">
      <c r="B180" s="587"/>
      <c r="C180" s="588"/>
      <c r="D180" s="589"/>
      <c r="E180" s="590"/>
      <c r="F180" s="589"/>
      <c r="G180" s="591"/>
      <c r="H180" s="590"/>
      <c r="I180" s="592"/>
      <c r="J180" s="589"/>
      <c r="K180" s="590"/>
      <c r="L180" s="591"/>
      <c r="M180" s="591"/>
      <c r="N180" s="591"/>
      <c r="O180" s="591"/>
      <c r="P180" s="593"/>
      <c r="Q180" s="594"/>
      <c r="R180" s="595"/>
      <c r="S180" s="595"/>
      <c r="T180" s="503"/>
      <c r="U180" s="504"/>
      <c r="V180" s="504"/>
      <c r="W180" s="504"/>
      <c r="X180" s="504"/>
      <c r="Y180" s="504"/>
      <c r="Z180" s="504"/>
      <c r="AA180" s="504"/>
      <c r="AB180" s="504"/>
      <c r="AC180" s="505"/>
      <c r="AD180" s="503"/>
      <c r="AE180" s="504"/>
      <c r="AF180" s="504"/>
      <c r="AG180" s="504"/>
      <c r="AH180" s="504"/>
      <c r="AI180" s="504"/>
      <c r="AJ180" s="504"/>
      <c r="AK180" s="505"/>
      <c r="AL180" s="503"/>
      <c r="AM180" s="504"/>
      <c r="AN180" s="504"/>
      <c r="AO180" s="504"/>
      <c r="AP180" s="504"/>
      <c r="AQ180" s="504"/>
      <c r="AR180" s="504"/>
      <c r="AS180" s="505"/>
      <c r="AT180" s="506"/>
      <c r="AU180" s="507"/>
      <c r="AV180" s="508"/>
      <c r="AW180" s="508"/>
      <c r="AX180" s="508"/>
      <c r="AY180" s="508"/>
      <c r="AZ180" s="508"/>
      <c r="BA180" s="508"/>
      <c r="BB180" s="508"/>
      <c r="BC180" s="508"/>
      <c r="BD180" s="509"/>
      <c r="BE180" s="507"/>
      <c r="BF180" s="508"/>
      <c r="BG180" s="508"/>
      <c r="BH180" s="508"/>
      <c r="BI180" s="508"/>
      <c r="BJ180" s="508"/>
      <c r="BK180" s="508"/>
      <c r="BL180" s="509"/>
      <c r="BM180" s="507"/>
      <c r="BN180" s="508"/>
      <c r="BO180" s="508"/>
      <c r="BP180" s="508"/>
      <c r="BQ180" s="508"/>
      <c r="BR180" s="508"/>
      <c r="BS180" s="508"/>
      <c r="BT180" s="509"/>
      <c r="BU180" s="506"/>
      <c r="BV180" s="510"/>
      <c r="BW180" s="511"/>
      <c r="BX180" s="511"/>
      <c r="BY180" s="511"/>
      <c r="BZ180" s="511"/>
      <c r="CA180" s="511"/>
      <c r="CB180" s="511"/>
      <c r="CC180" s="511"/>
      <c r="CD180" s="511"/>
      <c r="CE180" s="512"/>
      <c r="CF180" s="510"/>
      <c r="CG180" s="511"/>
      <c r="CH180" s="511"/>
      <c r="CI180" s="511"/>
      <c r="CJ180" s="511"/>
      <c r="CK180" s="511"/>
      <c r="CL180" s="511"/>
      <c r="CM180" s="512"/>
      <c r="CN180" s="510"/>
      <c r="CO180" s="511"/>
      <c r="CP180" s="511"/>
      <c r="CQ180" s="511"/>
      <c r="CR180" s="511"/>
      <c r="CS180" s="511"/>
      <c r="CT180" s="511"/>
      <c r="CU180" s="512"/>
      <c r="CV180" s="506"/>
      <c r="CW180" s="513"/>
      <c r="CX180" s="514"/>
      <c r="CY180" s="514"/>
      <c r="CZ180" s="514"/>
      <c r="DA180" s="514"/>
      <c r="DB180" s="514"/>
      <c r="DC180" s="514"/>
      <c r="DD180" s="514"/>
      <c r="DE180" s="514"/>
      <c r="DF180" s="515"/>
      <c r="DG180" s="513"/>
      <c r="DH180" s="514"/>
      <c r="DI180" s="514"/>
      <c r="DJ180" s="514"/>
      <c r="DK180" s="514"/>
      <c r="DL180" s="514"/>
      <c r="DM180" s="514"/>
      <c r="DN180" s="515"/>
      <c r="DO180" s="513"/>
      <c r="DP180" s="514"/>
      <c r="DQ180" s="514"/>
      <c r="DR180" s="514"/>
      <c r="DS180" s="514"/>
      <c r="DT180" s="514"/>
      <c r="DU180" s="514"/>
      <c r="DV180" s="515"/>
      <c r="DW180" s="516"/>
    </row>
    <row r="181" spans="1:127" ht="30" customHeight="1">
      <c r="B181" s="543"/>
      <c r="C181" s="544">
        <v>164.43</v>
      </c>
      <c r="D181" s="545">
        <v>20</v>
      </c>
      <c r="E181" s="545">
        <v>22.86</v>
      </c>
      <c r="F181" s="545">
        <v>23.86</v>
      </c>
      <c r="G181" s="546">
        <v>40</v>
      </c>
      <c r="H181" s="545">
        <v>20.43</v>
      </c>
      <c r="I181" s="547">
        <v>40</v>
      </c>
      <c r="J181" s="548">
        <v>24.43</v>
      </c>
      <c r="K181" s="548">
        <v>23.86</v>
      </c>
      <c r="L181" s="549">
        <v>18</v>
      </c>
      <c r="M181" s="549">
        <v>18</v>
      </c>
      <c r="N181" s="549">
        <v>18</v>
      </c>
      <c r="O181" s="549">
        <v>18</v>
      </c>
      <c r="P181" s="549">
        <v>18</v>
      </c>
      <c r="Q181" s="550"/>
      <c r="R181" s="550"/>
      <c r="S181" s="550"/>
      <c r="T181" s="550"/>
      <c r="U181" s="550"/>
      <c r="V181" s="550"/>
      <c r="W181" s="550"/>
      <c r="X181" s="550"/>
      <c r="Y181" s="550"/>
      <c r="Z181" s="550"/>
      <c r="AA181" s="550"/>
      <c r="AB181" s="550"/>
      <c r="AC181" s="550"/>
      <c r="AD181" s="550"/>
      <c r="AE181" s="550"/>
      <c r="AF181" s="550"/>
      <c r="AG181" s="550"/>
      <c r="AH181" s="550"/>
      <c r="AI181" s="550"/>
      <c r="AJ181" s="550"/>
      <c r="AK181" s="550"/>
      <c r="AL181" s="550"/>
      <c r="AM181" s="550"/>
      <c r="AN181" s="550"/>
      <c r="AO181" s="550"/>
      <c r="AP181" s="550"/>
      <c r="AQ181" s="550"/>
      <c r="AR181" s="550"/>
      <c r="AS181" s="550"/>
      <c r="AT181" s="550"/>
      <c r="AU181" s="550"/>
      <c r="AV181" s="550"/>
      <c r="AW181" s="550"/>
      <c r="AX181" s="550"/>
      <c r="AY181" s="550"/>
      <c r="AZ181" s="550"/>
      <c r="BA181" s="550"/>
      <c r="BB181" s="550"/>
      <c r="BC181" s="550"/>
      <c r="BD181" s="550"/>
      <c r="BE181" s="550"/>
      <c r="BF181" s="550"/>
      <c r="BG181" s="550"/>
      <c r="BH181" s="550"/>
      <c r="BI181" s="550"/>
      <c r="BJ181" s="550"/>
      <c r="BK181" s="550"/>
      <c r="BL181" s="550"/>
      <c r="BM181" s="550"/>
      <c r="BN181" s="550"/>
      <c r="BO181" s="550"/>
      <c r="BP181" s="550"/>
      <c r="BQ181" s="550"/>
      <c r="BR181" s="550"/>
      <c r="BS181" s="550"/>
      <c r="BT181" s="550"/>
      <c r="BU181" s="550"/>
      <c r="BV181" s="550"/>
      <c r="BW181" s="550"/>
      <c r="BX181" s="550"/>
      <c r="BY181" s="550"/>
      <c r="BZ181" s="550"/>
      <c r="CA181" s="550"/>
      <c r="CB181" s="550"/>
      <c r="CC181" s="550"/>
      <c r="CD181" s="550"/>
      <c r="CE181" s="550"/>
      <c r="CF181" s="550"/>
      <c r="CG181" s="550"/>
      <c r="CH181" s="550"/>
      <c r="CI181" s="550"/>
      <c r="CJ181" s="550"/>
      <c r="CK181" s="550"/>
      <c r="CL181" s="550"/>
      <c r="CM181" s="550"/>
      <c r="CN181" s="550"/>
      <c r="CO181" s="550"/>
      <c r="CP181" s="550"/>
      <c r="CQ181" s="550"/>
      <c r="CR181" s="550"/>
      <c r="CS181" s="550"/>
      <c r="CT181" s="550"/>
      <c r="CU181" s="550"/>
      <c r="CV181" s="550"/>
      <c r="CW181" s="550"/>
      <c r="CX181" s="550"/>
      <c r="CY181" s="550"/>
      <c r="CZ181" s="550"/>
      <c r="DA181" s="550"/>
      <c r="DB181" s="550"/>
      <c r="DC181" s="550"/>
      <c r="DD181" s="550"/>
      <c r="DE181" s="550"/>
      <c r="DF181" s="550"/>
      <c r="DG181" s="550"/>
      <c r="DH181" s="550"/>
      <c r="DI181" s="550"/>
      <c r="DJ181" s="550"/>
      <c r="DK181" s="550"/>
      <c r="DL181" s="550"/>
      <c r="DM181" s="550"/>
      <c r="DN181" s="550"/>
      <c r="DO181" s="550"/>
      <c r="DP181" s="550"/>
      <c r="DQ181" s="550"/>
      <c r="DR181" s="550"/>
      <c r="DS181" s="550"/>
      <c r="DT181" s="550"/>
      <c r="DU181" s="550"/>
      <c r="DV181" s="550"/>
      <c r="DW181" s="391"/>
    </row>
    <row r="182" spans="1:127" ht="30" customHeight="1">
      <c r="Q182" s="551"/>
      <c r="R182" s="551"/>
      <c r="S182" s="551"/>
      <c r="T182" s="551"/>
      <c r="U182" s="551"/>
      <c r="V182" s="551"/>
      <c r="W182" s="551"/>
      <c r="X182" s="551"/>
      <c r="Y182" s="551"/>
      <c r="Z182" s="551"/>
    </row>
    <row r="183" spans="1:127" ht="30" customHeight="1">
      <c r="Q183" s="551"/>
      <c r="R183" s="551"/>
      <c r="S183" s="551"/>
      <c r="T183" s="551"/>
      <c r="U183" s="551"/>
      <c r="V183" s="551"/>
      <c r="W183" s="551"/>
      <c r="X183" s="551"/>
      <c r="Y183" s="551"/>
      <c r="Z183" s="551"/>
    </row>
    <row r="184" spans="1:127" ht="30" customHeight="1">
      <c r="Q184" s="551"/>
      <c r="R184" s="551"/>
      <c r="S184" s="551"/>
      <c r="T184" s="551"/>
      <c r="U184" s="551"/>
      <c r="V184" s="551"/>
      <c r="W184" s="551"/>
      <c r="X184" s="551"/>
      <c r="Y184" s="551"/>
      <c r="Z184" s="551"/>
    </row>
    <row r="185" spans="1:127" ht="30" customHeight="1">
      <c r="Q185" s="551"/>
      <c r="R185" s="551"/>
      <c r="S185" s="551"/>
      <c r="T185" s="551"/>
      <c r="U185" s="551"/>
      <c r="V185" s="551"/>
      <c r="W185" s="551"/>
      <c r="X185" s="551"/>
      <c r="Y185" s="551"/>
      <c r="Z185" s="551"/>
    </row>
    <row r="186" spans="1:127" ht="30" customHeight="1">
      <c r="Q186" s="551"/>
      <c r="R186" s="551"/>
      <c r="S186" s="551"/>
      <c r="T186" s="551"/>
      <c r="U186" s="551"/>
      <c r="V186" s="551"/>
      <c r="W186" s="551"/>
      <c r="X186" s="551"/>
      <c r="Y186" s="551"/>
      <c r="Z186" s="551"/>
    </row>
  </sheetData>
  <mergeCells count="19">
    <mergeCell ref="B5:B6"/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Q129:Q130"/>
    <mergeCell ref="R129:R130"/>
    <mergeCell ref="S129:S130"/>
    <mergeCell ref="L3:S3"/>
    <mergeCell ref="L4:R4"/>
    <mergeCell ref="Q5:Q6"/>
    <mergeCell ref="R5:R6"/>
    <mergeCell ref="S5:S6"/>
    <mergeCell ref="Q7:S8"/>
  </mergeCells>
  <phoneticPr fontId="2" type="noConversion"/>
  <printOptions horizontalCentered="1"/>
  <pageMargins left="0.19685039370078741" right="0" top="0.19685039370078741" bottom="0" header="0" footer="0"/>
  <pageSetup paperSize="9" scale="26" orientation="landscape" verticalDpi="300" r:id="rId1"/>
  <headerFooter alignWithMargins="0"/>
  <rowBreaks count="3" manualBreakCount="3">
    <brk id="49" max="126" man="1"/>
    <brk id="98" max="126" man="1"/>
    <brk id="128" max="126" man="1"/>
  </rowBreaks>
  <colBreaks count="3" manualBreakCount="3">
    <brk id="46" max="140" man="1"/>
    <brk id="73" max="140" man="1"/>
    <brk id="100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DW119"/>
  <sheetViews>
    <sheetView showZeros="0" view="pageBreakPreview" zoomScale="75" zoomScaleNormal="50" zoomScaleSheetLayoutView="75" workbookViewId="0">
      <selection activeCell="C8" sqref="C8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352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+COUNTA(T9:T113)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+COUNTA(AZ9:AZ113)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+COUNTA(CF9:CF113)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+COUNTA(DL9:DL113)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B5" s="1348" t="s">
        <v>993</v>
      </c>
      <c r="C5" s="304" t="s">
        <v>376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553"/>
      <c r="B6" s="1349"/>
      <c r="C6" s="347">
        <f>D8+D48+D91+D101</f>
        <v>76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B7" s="596">
        <v>1</v>
      </c>
      <c r="C7" s="597" t="s">
        <v>350</v>
      </c>
      <c r="D7" s="598"/>
      <c r="E7" s="599"/>
      <c r="F7" s="598"/>
      <c r="G7" s="600"/>
      <c r="H7" s="599"/>
      <c r="I7" s="601"/>
      <c r="J7" s="598"/>
      <c r="K7" s="598"/>
      <c r="L7" s="598"/>
      <c r="M7" s="598"/>
      <c r="N7" s="598"/>
      <c r="O7" s="598"/>
      <c r="P7" s="602" t="s">
        <v>351</v>
      </c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B8" s="603"/>
      <c r="C8" s="393" t="s">
        <v>1048</v>
      </c>
      <c r="D8" s="394">
        <f>LARGE(B9:B46,1)</f>
        <v>28</v>
      </c>
      <c r="E8" s="604" t="s">
        <v>1049</v>
      </c>
      <c r="F8" s="394">
        <f>COUNTIF(L9:P46,E8)</f>
        <v>0</v>
      </c>
      <c r="G8" s="396" t="s">
        <v>1038</v>
      </c>
      <c r="H8" s="394">
        <f>COUNTIF(L9:P46,G8)</f>
        <v>0</v>
      </c>
      <c r="I8" s="396" t="s">
        <v>1039</v>
      </c>
      <c r="J8" s="394">
        <f>COUNTIF(L9:P46,I8)</f>
        <v>0</v>
      </c>
      <c r="K8" s="396" t="s">
        <v>1040</v>
      </c>
      <c r="L8" s="394">
        <f>COUNTIF(L9:P46,K8)</f>
        <v>0</v>
      </c>
      <c r="M8" s="396" t="s">
        <v>1041</v>
      </c>
      <c r="N8" s="394">
        <f>COUNTIF(L9:P46,M8)</f>
        <v>27</v>
      </c>
      <c r="O8" s="396" t="s">
        <v>1042</v>
      </c>
      <c r="P8" s="397">
        <f>COUNTIF(L9:P46,O8)</f>
        <v>27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A9" s="569"/>
      <c r="B9" s="411"/>
      <c r="C9" s="605" t="s">
        <v>349</v>
      </c>
      <c r="D9" s="606"/>
      <c r="E9" s="607"/>
      <c r="F9" s="608">
        <v>0</v>
      </c>
      <c r="G9" s="607"/>
      <c r="H9" s="609"/>
      <c r="I9" s="610"/>
      <c r="J9" s="611"/>
      <c r="K9" s="612"/>
      <c r="L9" s="613"/>
      <c r="M9" s="613"/>
      <c r="N9" s="614"/>
      <c r="O9" s="615"/>
      <c r="P9" s="616"/>
      <c r="Q9" s="425">
        <f>COUNTA(T9:DV9)</f>
        <v>0</v>
      </c>
      <c r="R9" s="426"/>
      <c r="S9" s="448"/>
      <c r="T9" s="428"/>
      <c r="U9" s="429"/>
      <c r="V9" s="430"/>
      <c r="W9" s="429"/>
      <c r="X9" s="430"/>
      <c r="Y9" s="429"/>
      <c r="Z9" s="430"/>
      <c r="AA9" s="429"/>
      <c r="AB9" s="430"/>
      <c r="AC9" s="431"/>
      <c r="AD9" s="428"/>
      <c r="AE9" s="429"/>
      <c r="AF9" s="430"/>
      <c r="AG9" s="429"/>
      <c r="AH9" s="430"/>
      <c r="AI9" s="429"/>
      <c r="AJ9" s="430"/>
      <c r="AK9" s="431"/>
      <c r="AL9" s="428"/>
      <c r="AM9" s="429"/>
      <c r="AN9" s="430"/>
      <c r="AO9" s="429"/>
      <c r="AP9" s="430"/>
      <c r="AQ9" s="429"/>
      <c r="AR9" s="430"/>
      <c r="AS9" s="431"/>
      <c r="AT9" s="272"/>
      <c r="AU9" s="432"/>
      <c r="AV9" s="433"/>
      <c r="AW9" s="434"/>
      <c r="AX9" s="433"/>
      <c r="AY9" s="434"/>
      <c r="AZ9" s="433"/>
      <c r="BA9" s="434"/>
      <c r="BB9" s="433"/>
      <c r="BC9" s="434"/>
      <c r="BD9" s="435"/>
      <c r="BE9" s="432"/>
      <c r="BF9" s="433"/>
      <c r="BG9" s="434"/>
      <c r="BH9" s="433"/>
      <c r="BI9" s="434"/>
      <c r="BJ9" s="433"/>
      <c r="BK9" s="434"/>
      <c r="BL9" s="435"/>
      <c r="BM9" s="432"/>
      <c r="BN9" s="433"/>
      <c r="BO9" s="434"/>
      <c r="BP9" s="433"/>
      <c r="BQ9" s="434"/>
      <c r="BR9" s="433"/>
      <c r="BS9" s="434"/>
      <c r="BT9" s="435"/>
      <c r="BU9" s="272"/>
      <c r="BV9" s="436"/>
      <c r="BW9" s="437"/>
      <c r="BX9" s="438"/>
      <c r="BY9" s="437"/>
      <c r="BZ9" s="438"/>
      <c r="CA9" s="437"/>
      <c r="CB9" s="438"/>
      <c r="CC9" s="437"/>
      <c r="CD9" s="438"/>
      <c r="CE9" s="439"/>
      <c r="CF9" s="436"/>
      <c r="CG9" s="437"/>
      <c r="CH9" s="438"/>
      <c r="CI9" s="437"/>
      <c r="CJ9" s="438"/>
      <c r="CK9" s="437"/>
      <c r="CL9" s="438"/>
      <c r="CM9" s="439"/>
      <c r="CN9" s="436"/>
      <c r="CO9" s="437"/>
      <c r="CP9" s="438"/>
      <c r="CQ9" s="437"/>
      <c r="CR9" s="438"/>
      <c r="CS9" s="437"/>
      <c r="CT9" s="438"/>
      <c r="CU9" s="439"/>
      <c r="CV9" s="272"/>
      <c r="CW9" s="440"/>
      <c r="CX9" s="441"/>
      <c r="CY9" s="442"/>
      <c r="CZ9" s="441"/>
      <c r="DA9" s="442"/>
      <c r="DB9" s="441"/>
      <c r="DC9" s="442"/>
      <c r="DD9" s="441"/>
      <c r="DE9" s="442"/>
      <c r="DF9" s="443"/>
      <c r="DG9" s="440"/>
      <c r="DH9" s="441"/>
      <c r="DI9" s="442"/>
      <c r="DJ9" s="441"/>
      <c r="DK9" s="442"/>
      <c r="DL9" s="441"/>
      <c r="DM9" s="442"/>
      <c r="DN9" s="443"/>
      <c r="DO9" s="440"/>
      <c r="DP9" s="441"/>
      <c r="DQ9" s="442"/>
      <c r="DR9" s="441"/>
      <c r="DS9" s="442"/>
      <c r="DT9" s="441"/>
      <c r="DU9" s="442"/>
      <c r="DV9" s="443"/>
      <c r="DW9" s="272"/>
    </row>
    <row r="10" spans="1:127" s="303" customFormat="1" ht="40.5" customHeight="1">
      <c r="A10" s="569"/>
      <c r="B10" s="411">
        <v>1</v>
      </c>
      <c r="C10" s="412" t="s">
        <v>188</v>
      </c>
      <c r="D10" s="413" t="s">
        <v>1051</v>
      </c>
      <c r="E10" s="414" t="s">
        <v>189</v>
      </c>
      <c r="F10" s="415" t="s">
        <v>1141</v>
      </c>
      <c r="G10" s="416" t="s">
        <v>841</v>
      </c>
      <c r="H10" s="417"/>
      <c r="I10" s="418" t="s">
        <v>386</v>
      </c>
      <c r="J10" s="419"/>
      <c r="K10" s="417" t="s">
        <v>1054</v>
      </c>
      <c r="L10" s="444"/>
      <c r="M10" s="444"/>
      <c r="N10" s="445"/>
      <c r="O10" s="446" t="s">
        <v>1041</v>
      </c>
      <c r="P10" s="571" t="s">
        <v>1042</v>
      </c>
      <c r="Q10" s="425">
        <f>COUNTA(T10:DV10)</f>
        <v>3</v>
      </c>
      <c r="R10" s="426" t="s">
        <v>1327</v>
      </c>
      <c r="S10" s="427">
        <v>41207</v>
      </c>
      <c r="T10" s="428">
        <v>1200</v>
      </c>
      <c r="U10" s="429"/>
      <c r="V10" s="430"/>
      <c r="W10" s="429" t="s">
        <v>1339</v>
      </c>
      <c r="X10" s="430"/>
      <c r="Y10" s="429"/>
      <c r="Z10" s="430" t="s">
        <v>1339</v>
      </c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569"/>
      <c r="B11" s="411">
        <f>LARGE(B$10:B10,1)+1</f>
        <v>2</v>
      </c>
      <c r="C11" s="412" t="s">
        <v>190</v>
      </c>
      <c r="D11" s="413" t="s">
        <v>1051</v>
      </c>
      <c r="E11" s="414" t="s">
        <v>189</v>
      </c>
      <c r="F11" s="415" t="s">
        <v>1141</v>
      </c>
      <c r="G11" s="416" t="s">
        <v>841</v>
      </c>
      <c r="H11" s="417"/>
      <c r="I11" s="418" t="s">
        <v>386</v>
      </c>
      <c r="J11" s="419"/>
      <c r="K11" s="417" t="s">
        <v>1054</v>
      </c>
      <c r="L11" s="444"/>
      <c r="M11" s="444"/>
      <c r="N11" s="445"/>
      <c r="O11" s="446" t="s">
        <v>1041</v>
      </c>
      <c r="P11" s="571" t="s">
        <v>1042</v>
      </c>
      <c r="Q11" s="425">
        <f>COUNTA(T11:DV11)</f>
        <v>0</v>
      </c>
      <c r="R11" s="426"/>
      <c r="S11" s="448"/>
      <c r="T11" s="428"/>
      <c r="U11" s="429"/>
      <c r="V11" s="430"/>
      <c r="W11" s="429"/>
      <c r="X11" s="430"/>
      <c r="Y11" s="429"/>
      <c r="Z11" s="430"/>
      <c r="AA11" s="429"/>
      <c r="AB11" s="430"/>
      <c r="AC11" s="431"/>
      <c r="AD11" s="428"/>
      <c r="AE11" s="429"/>
      <c r="AF11" s="430"/>
      <c r="AG11" s="429"/>
      <c r="AH11" s="430"/>
      <c r="AI11" s="429"/>
      <c r="AJ11" s="430"/>
      <c r="AK11" s="431"/>
      <c r="AL11" s="428"/>
      <c r="AM11" s="429"/>
      <c r="AN11" s="430"/>
      <c r="AO11" s="429"/>
      <c r="AP11" s="430"/>
      <c r="AQ11" s="429"/>
      <c r="AR11" s="430"/>
      <c r="AS11" s="431"/>
      <c r="AT11" s="272"/>
      <c r="AU11" s="432"/>
      <c r="AV11" s="433"/>
      <c r="AW11" s="434"/>
      <c r="AX11" s="433"/>
      <c r="AY11" s="434"/>
      <c r="AZ11" s="433"/>
      <c r="BA11" s="434"/>
      <c r="BB11" s="433"/>
      <c r="BC11" s="434"/>
      <c r="BD11" s="435"/>
      <c r="BE11" s="432"/>
      <c r="BF11" s="433"/>
      <c r="BG11" s="434"/>
      <c r="BH11" s="433"/>
      <c r="BI11" s="434"/>
      <c r="BJ11" s="433"/>
      <c r="BK11" s="434"/>
      <c r="BL11" s="435"/>
      <c r="BM11" s="432"/>
      <c r="BN11" s="433"/>
      <c r="BO11" s="434"/>
      <c r="BP11" s="433"/>
      <c r="BQ11" s="434"/>
      <c r="BR11" s="433"/>
      <c r="BS11" s="434"/>
      <c r="BT11" s="435"/>
      <c r="BU11" s="272"/>
      <c r="BV11" s="436"/>
      <c r="BW11" s="437"/>
      <c r="BX11" s="438"/>
      <c r="BY11" s="437"/>
      <c r="BZ11" s="438"/>
      <c r="CA11" s="437"/>
      <c r="CB11" s="438"/>
      <c r="CC11" s="437"/>
      <c r="CD11" s="438"/>
      <c r="CE11" s="439"/>
      <c r="CF11" s="436"/>
      <c r="CG11" s="437"/>
      <c r="CH11" s="438"/>
      <c r="CI11" s="437"/>
      <c r="CJ11" s="438"/>
      <c r="CK11" s="437"/>
      <c r="CL11" s="438"/>
      <c r="CM11" s="439"/>
      <c r="CN11" s="436"/>
      <c r="CO11" s="437"/>
      <c r="CP11" s="438"/>
      <c r="CQ11" s="437"/>
      <c r="CR11" s="438"/>
      <c r="CS11" s="437"/>
      <c r="CT11" s="438"/>
      <c r="CU11" s="439"/>
      <c r="CV11" s="272"/>
      <c r="CW11" s="440"/>
      <c r="CX11" s="441"/>
      <c r="CY11" s="442"/>
      <c r="CZ11" s="441"/>
      <c r="DA11" s="442"/>
      <c r="DB11" s="441"/>
      <c r="DC11" s="442"/>
      <c r="DD11" s="441"/>
      <c r="DE11" s="442"/>
      <c r="DF11" s="443"/>
      <c r="DG11" s="440"/>
      <c r="DH11" s="441"/>
      <c r="DI11" s="442"/>
      <c r="DJ11" s="441"/>
      <c r="DK11" s="442"/>
      <c r="DL11" s="441"/>
      <c r="DM11" s="442"/>
      <c r="DN11" s="443"/>
      <c r="DO11" s="440"/>
      <c r="DP11" s="441"/>
      <c r="DQ11" s="442"/>
      <c r="DR11" s="441"/>
      <c r="DS11" s="442"/>
      <c r="DT11" s="441"/>
      <c r="DU11" s="442"/>
      <c r="DV11" s="443"/>
      <c r="DW11" s="272"/>
    </row>
    <row r="12" spans="1:127" s="303" customFormat="1" ht="40.5" customHeight="1">
      <c r="A12" s="569"/>
      <c r="B12" s="411"/>
      <c r="C12" s="605" t="s">
        <v>191</v>
      </c>
      <c r="D12" s="606"/>
      <c r="E12" s="607"/>
      <c r="F12" s="608">
        <v>0</v>
      </c>
      <c r="G12" s="607"/>
      <c r="H12" s="609"/>
      <c r="I12" s="610"/>
      <c r="J12" s="611"/>
      <c r="K12" s="609"/>
      <c r="L12" s="613"/>
      <c r="M12" s="613"/>
      <c r="N12" s="614"/>
      <c r="O12" s="615"/>
      <c r="P12" s="616"/>
      <c r="Q12" s="425">
        <f t="shared" ref="Q12:Q46" si="4">COUNTA(T12:DV12)</f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1:127" s="303" customFormat="1" ht="40.5" customHeight="1">
      <c r="A13" s="569"/>
      <c r="B13" s="411">
        <f>LARGE(B$10:B12,1)+1</f>
        <v>3</v>
      </c>
      <c r="C13" s="412" t="s">
        <v>192</v>
      </c>
      <c r="D13" s="413" t="s">
        <v>1051</v>
      </c>
      <c r="E13" s="414" t="s">
        <v>189</v>
      </c>
      <c r="F13" s="415" t="s">
        <v>1141</v>
      </c>
      <c r="G13" s="416" t="s">
        <v>841</v>
      </c>
      <c r="H13" s="417"/>
      <c r="I13" s="418" t="s">
        <v>386</v>
      </c>
      <c r="J13" s="419"/>
      <c r="K13" s="417" t="s">
        <v>1054</v>
      </c>
      <c r="L13" s="444"/>
      <c r="M13" s="444"/>
      <c r="N13" s="445"/>
      <c r="O13" s="446" t="s">
        <v>1041</v>
      </c>
      <c r="P13" s="571" t="s">
        <v>1042</v>
      </c>
      <c r="Q13" s="425">
        <f t="shared" si="4"/>
        <v>0</v>
      </c>
      <c r="R13" s="426"/>
      <c r="S13" s="448"/>
      <c r="T13" s="428"/>
      <c r="U13" s="429"/>
      <c r="V13" s="430"/>
      <c r="W13" s="429"/>
      <c r="X13" s="430"/>
      <c r="Y13" s="429"/>
      <c r="Z13" s="430"/>
      <c r="AA13" s="429"/>
      <c r="AB13" s="430"/>
      <c r="AC13" s="431"/>
      <c r="AD13" s="428"/>
      <c r="AE13" s="429"/>
      <c r="AF13" s="430"/>
      <c r="AG13" s="429"/>
      <c r="AH13" s="430"/>
      <c r="AI13" s="429"/>
      <c r="AJ13" s="430"/>
      <c r="AK13" s="431"/>
      <c r="AL13" s="428"/>
      <c r="AM13" s="429"/>
      <c r="AN13" s="430"/>
      <c r="AO13" s="429"/>
      <c r="AP13" s="430"/>
      <c r="AQ13" s="429"/>
      <c r="AR13" s="430"/>
      <c r="AS13" s="431"/>
      <c r="AT13" s="272"/>
      <c r="AU13" s="432"/>
      <c r="AV13" s="433"/>
      <c r="AW13" s="434"/>
      <c r="AX13" s="433"/>
      <c r="AY13" s="434"/>
      <c r="AZ13" s="433"/>
      <c r="BA13" s="434"/>
      <c r="BB13" s="433"/>
      <c r="BC13" s="434"/>
      <c r="BD13" s="435"/>
      <c r="BE13" s="432"/>
      <c r="BF13" s="433"/>
      <c r="BG13" s="434"/>
      <c r="BH13" s="433"/>
      <c r="BI13" s="434"/>
      <c r="BJ13" s="433"/>
      <c r="BK13" s="434"/>
      <c r="BL13" s="435"/>
      <c r="BM13" s="432"/>
      <c r="BN13" s="433"/>
      <c r="BO13" s="434"/>
      <c r="BP13" s="433"/>
      <c r="BQ13" s="434"/>
      <c r="BR13" s="433"/>
      <c r="BS13" s="434"/>
      <c r="BT13" s="435"/>
      <c r="BU13" s="272"/>
      <c r="BV13" s="436"/>
      <c r="BW13" s="437"/>
      <c r="BX13" s="438"/>
      <c r="BY13" s="437"/>
      <c r="BZ13" s="438"/>
      <c r="CA13" s="437"/>
      <c r="CB13" s="438"/>
      <c r="CC13" s="437"/>
      <c r="CD13" s="438"/>
      <c r="CE13" s="439"/>
      <c r="CF13" s="436"/>
      <c r="CG13" s="437"/>
      <c r="CH13" s="438"/>
      <c r="CI13" s="437"/>
      <c r="CJ13" s="438"/>
      <c r="CK13" s="437"/>
      <c r="CL13" s="438"/>
      <c r="CM13" s="439"/>
      <c r="CN13" s="436"/>
      <c r="CO13" s="437"/>
      <c r="CP13" s="438"/>
      <c r="CQ13" s="437"/>
      <c r="CR13" s="438"/>
      <c r="CS13" s="437"/>
      <c r="CT13" s="438"/>
      <c r="CU13" s="439"/>
      <c r="CV13" s="272"/>
      <c r="CW13" s="440"/>
      <c r="CX13" s="441"/>
      <c r="CY13" s="442"/>
      <c r="CZ13" s="441"/>
      <c r="DA13" s="442"/>
      <c r="DB13" s="441"/>
      <c r="DC13" s="442"/>
      <c r="DD13" s="441"/>
      <c r="DE13" s="442"/>
      <c r="DF13" s="443"/>
      <c r="DG13" s="440"/>
      <c r="DH13" s="441"/>
      <c r="DI13" s="442"/>
      <c r="DJ13" s="441"/>
      <c r="DK13" s="442"/>
      <c r="DL13" s="441"/>
      <c r="DM13" s="442"/>
      <c r="DN13" s="443"/>
      <c r="DO13" s="440"/>
      <c r="DP13" s="441"/>
      <c r="DQ13" s="442"/>
      <c r="DR13" s="441"/>
      <c r="DS13" s="442"/>
      <c r="DT13" s="441"/>
      <c r="DU13" s="442"/>
      <c r="DV13" s="443"/>
      <c r="DW13" s="272"/>
    </row>
    <row r="14" spans="1:127" s="303" customFormat="1" ht="40.5" customHeight="1">
      <c r="A14" s="569"/>
      <c r="B14" s="411">
        <f>LARGE(B$10:B13,1)+1</f>
        <v>4</v>
      </c>
      <c r="C14" s="412" t="s">
        <v>193</v>
      </c>
      <c r="D14" s="413" t="s">
        <v>1051</v>
      </c>
      <c r="E14" s="414" t="s">
        <v>189</v>
      </c>
      <c r="F14" s="415" t="s">
        <v>1141</v>
      </c>
      <c r="G14" s="416" t="s">
        <v>841</v>
      </c>
      <c r="H14" s="417"/>
      <c r="I14" s="418" t="s">
        <v>386</v>
      </c>
      <c r="J14" s="419"/>
      <c r="K14" s="417" t="s">
        <v>1054</v>
      </c>
      <c r="L14" s="444"/>
      <c r="M14" s="444"/>
      <c r="N14" s="445"/>
      <c r="O14" s="446" t="s">
        <v>1041</v>
      </c>
      <c r="P14" s="571" t="s">
        <v>1042</v>
      </c>
      <c r="Q14" s="425">
        <f t="shared" si="4"/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1:127" s="303" customFormat="1" ht="40.5" customHeight="1">
      <c r="A15" s="569"/>
      <c r="B15" s="411">
        <f>LARGE(B$10:B14,1)+1</f>
        <v>5</v>
      </c>
      <c r="C15" s="412" t="s">
        <v>194</v>
      </c>
      <c r="D15" s="413" t="s">
        <v>1051</v>
      </c>
      <c r="E15" s="414" t="s">
        <v>189</v>
      </c>
      <c r="F15" s="415" t="s">
        <v>1141</v>
      </c>
      <c r="G15" s="416" t="s">
        <v>841</v>
      </c>
      <c r="H15" s="417"/>
      <c r="I15" s="418" t="s">
        <v>386</v>
      </c>
      <c r="J15" s="419"/>
      <c r="K15" s="417" t="s">
        <v>1054</v>
      </c>
      <c r="L15" s="444"/>
      <c r="M15" s="444"/>
      <c r="N15" s="445"/>
      <c r="O15" s="446" t="s">
        <v>1041</v>
      </c>
      <c r="P15" s="571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569"/>
      <c r="B16" s="411">
        <f>LARGE(B$10:B15,1)+1</f>
        <v>6</v>
      </c>
      <c r="C16" s="412" t="s">
        <v>195</v>
      </c>
      <c r="D16" s="413" t="s">
        <v>1051</v>
      </c>
      <c r="E16" s="414" t="s">
        <v>189</v>
      </c>
      <c r="F16" s="415" t="s">
        <v>1141</v>
      </c>
      <c r="G16" s="416" t="s">
        <v>841</v>
      </c>
      <c r="H16" s="417"/>
      <c r="I16" s="418" t="s">
        <v>386</v>
      </c>
      <c r="J16" s="419"/>
      <c r="K16" s="417" t="s">
        <v>1054</v>
      </c>
      <c r="L16" s="444"/>
      <c r="M16" s="444"/>
      <c r="N16" s="445"/>
      <c r="O16" s="446" t="s">
        <v>1041</v>
      </c>
      <c r="P16" s="571" t="s">
        <v>1042</v>
      </c>
      <c r="Q16" s="425">
        <f t="shared" si="4"/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1:127" s="303" customFormat="1" ht="40.5" customHeight="1">
      <c r="A17" s="569"/>
      <c r="B17" s="411"/>
      <c r="C17" s="605" t="s">
        <v>1212</v>
      </c>
      <c r="D17" s="606"/>
      <c r="E17" s="607"/>
      <c r="F17" s="608">
        <v>0</v>
      </c>
      <c r="G17" s="607"/>
      <c r="H17" s="609"/>
      <c r="I17" s="610"/>
      <c r="J17" s="611"/>
      <c r="K17" s="609"/>
      <c r="L17" s="613"/>
      <c r="M17" s="613"/>
      <c r="N17" s="614"/>
      <c r="O17" s="615"/>
      <c r="P17" s="616"/>
      <c r="Q17" s="425">
        <f t="shared" si="4"/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1:127" s="303" customFormat="1" ht="40.5" customHeight="1">
      <c r="A18" s="569"/>
      <c r="B18" s="411">
        <f>LARGE(B$10:B17,1)+1</f>
        <v>7</v>
      </c>
      <c r="C18" s="412" t="s">
        <v>196</v>
      </c>
      <c r="D18" s="413" t="s">
        <v>1051</v>
      </c>
      <c r="E18" s="414" t="s">
        <v>189</v>
      </c>
      <c r="F18" s="415" t="s">
        <v>1141</v>
      </c>
      <c r="G18" s="416" t="s">
        <v>841</v>
      </c>
      <c r="H18" s="417"/>
      <c r="I18" s="418" t="s">
        <v>386</v>
      </c>
      <c r="J18" s="419"/>
      <c r="K18" s="417" t="s">
        <v>1054</v>
      </c>
      <c r="L18" s="444"/>
      <c r="M18" s="444"/>
      <c r="N18" s="445"/>
      <c r="O18" s="446" t="s">
        <v>1041</v>
      </c>
      <c r="P18" s="571" t="s">
        <v>1042</v>
      </c>
      <c r="Q18" s="425">
        <f t="shared" si="4"/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1:127" s="303" customFormat="1" ht="40.5" customHeight="1">
      <c r="A19" s="569"/>
      <c r="B19" s="411"/>
      <c r="C19" s="605" t="s">
        <v>1063</v>
      </c>
      <c r="D19" s="606"/>
      <c r="E19" s="607"/>
      <c r="F19" s="608">
        <v>0</v>
      </c>
      <c r="G19" s="607"/>
      <c r="H19" s="609"/>
      <c r="I19" s="610"/>
      <c r="J19" s="611"/>
      <c r="K19" s="609"/>
      <c r="L19" s="613"/>
      <c r="M19" s="613"/>
      <c r="N19" s="614"/>
      <c r="O19" s="615"/>
      <c r="P19" s="616"/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40.5" customHeight="1">
      <c r="A20" s="569"/>
      <c r="B20" s="411">
        <f>LARGE(B$10:B19,1)+1</f>
        <v>8</v>
      </c>
      <c r="C20" s="412" t="s">
        <v>197</v>
      </c>
      <c r="D20" s="413" t="s">
        <v>1051</v>
      </c>
      <c r="E20" s="414" t="s">
        <v>189</v>
      </c>
      <c r="F20" s="415" t="s">
        <v>1141</v>
      </c>
      <c r="G20" s="416" t="s">
        <v>841</v>
      </c>
      <c r="H20" s="417"/>
      <c r="I20" s="418" t="s">
        <v>386</v>
      </c>
      <c r="J20" s="419"/>
      <c r="K20" s="417" t="s">
        <v>1054</v>
      </c>
      <c r="L20" s="444"/>
      <c r="M20" s="444"/>
      <c r="N20" s="445"/>
      <c r="O20" s="446" t="s">
        <v>1041</v>
      </c>
      <c r="P20" s="571" t="s">
        <v>1042</v>
      </c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272"/>
    </row>
    <row r="21" spans="1:127" s="303" customFormat="1" ht="40.5" customHeight="1">
      <c r="A21" s="569"/>
      <c r="B21" s="411">
        <f>LARGE(B$10:B20,1)+1</f>
        <v>9</v>
      </c>
      <c r="C21" s="412" t="s">
        <v>198</v>
      </c>
      <c r="D21" s="413" t="s">
        <v>1051</v>
      </c>
      <c r="E21" s="414" t="s">
        <v>189</v>
      </c>
      <c r="F21" s="415" t="s">
        <v>1141</v>
      </c>
      <c r="G21" s="416" t="s">
        <v>841</v>
      </c>
      <c r="H21" s="417"/>
      <c r="I21" s="418" t="s">
        <v>386</v>
      </c>
      <c r="J21" s="419"/>
      <c r="K21" s="417" t="s">
        <v>1054</v>
      </c>
      <c r="L21" s="444"/>
      <c r="M21" s="444"/>
      <c r="N21" s="445"/>
      <c r="O21" s="446" t="s">
        <v>1041</v>
      </c>
      <c r="P21" s="571" t="s">
        <v>1042</v>
      </c>
      <c r="Q21" s="425">
        <f t="shared" si="4"/>
        <v>0</v>
      </c>
      <c r="R21" s="426"/>
      <c r="S21" s="448"/>
      <c r="T21" s="428"/>
      <c r="U21" s="429"/>
      <c r="V21" s="430"/>
      <c r="W21" s="429"/>
      <c r="X21" s="430"/>
      <c r="Y21" s="429"/>
      <c r="Z21" s="430"/>
      <c r="AA21" s="429"/>
      <c r="AB21" s="430"/>
      <c r="AC21" s="431"/>
      <c r="AD21" s="428"/>
      <c r="AE21" s="429"/>
      <c r="AF21" s="430"/>
      <c r="AG21" s="429"/>
      <c r="AH21" s="430"/>
      <c r="AI21" s="429"/>
      <c r="AJ21" s="430"/>
      <c r="AK21" s="431"/>
      <c r="AL21" s="428"/>
      <c r="AM21" s="429"/>
      <c r="AN21" s="430"/>
      <c r="AO21" s="429"/>
      <c r="AP21" s="430"/>
      <c r="AQ21" s="429"/>
      <c r="AR21" s="430"/>
      <c r="AS21" s="431"/>
      <c r="AT21" s="272"/>
      <c r="AU21" s="432"/>
      <c r="AV21" s="433"/>
      <c r="AW21" s="434"/>
      <c r="AX21" s="433"/>
      <c r="AY21" s="434"/>
      <c r="AZ21" s="433"/>
      <c r="BA21" s="434"/>
      <c r="BB21" s="433"/>
      <c r="BC21" s="434"/>
      <c r="BD21" s="435"/>
      <c r="BE21" s="432"/>
      <c r="BF21" s="433"/>
      <c r="BG21" s="434"/>
      <c r="BH21" s="433"/>
      <c r="BI21" s="434"/>
      <c r="BJ21" s="433"/>
      <c r="BK21" s="434"/>
      <c r="BL21" s="435"/>
      <c r="BM21" s="432"/>
      <c r="BN21" s="433"/>
      <c r="BO21" s="434"/>
      <c r="BP21" s="433"/>
      <c r="BQ21" s="434"/>
      <c r="BR21" s="433"/>
      <c r="BS21" s="434"/>
      <c r="BT21" s="435"/>
      <c r="BU21" s="272"/>
      <c r="BV21" s="436"/>
      <c r="BW21" s="437"/>
      <c r="BX21" s="438"/>
      <c r="BY21" s="437"/>
      <c r="BZ21" s="438"/>
      <c r="CA21" s="437"/>
      <c r="CB21" s="438"/>
      <c r="CC21" s="437"/>
      <c r="CD21" s="438"/>
      <c r="CE21" s="439"/>
      <c r="CF21" s="436"/>
      <c r="CG21" s="437"/>
      <c r="CH21" s="438"/>
      <c r="CI21" s="437"/>
      <c r="CJ21" s="438"/>
      <c r="CK21" s="437"/>
      <c r="CL21" s="438"/>
      <c r="CM21" s="439"/>
      <c r="CN21" s="436"/>
      <c r="CO21" s="437"/>
      <c r="CP21" s="438"/>
      <c r="CQ21" s="437"/>
      <c r="CR21" s="438"/>
      <c r="CS21" s="437"/>
      <c r="CT21" s="438"/>
      <c r="CU21" s="439"/>
      <c r="CV21" s="272"/>
      <c r="CW21" s="440"/>
      <c r="CX21" s="441"/>
      <c r="CY21" s="442"/>
      <c r="CZ21" s="441"/>
      <c r="DA21" s="442"/>
      <c r="DB21" s="441"/>
      <c r="DC21" s="442"/>
      <c r="DD21" s="441"/>
      <c r="DE21" s="442"/>
      <c r="DF21" s="443"/>
      <c r="DG21" s="440"/>
      <c r="DH21" s="441"/>
      <c r="DI21" s="442"/>
      <c r="DJ21" s="441"/>
      <c r="DK21" s="442"/>
      <c r="DL21" s="441"/>
      <c r="DM21" s="442"/>
      <c r="DN21" s="443"/>
      <c r="DO21" s="440"/>
      <c r="DP21" s="441"/>
      <c r="DQ21" s="442"/>
      <c r="DR21" s="441"/>
      <c r="DS21" s="442"/>
      <c r="DT21" s="441"/>
      <c r="DU21" s="442"/>
      <c r="DV21" s="443"/>
      <c r="DW21" s="272"/>
    </row>
    <row r="22" spans="1:127" s="303" customFormat="1" ht="40.5" customHeight="1">
      <c r="A22" s="569"/>
      <c r="B22" s="411">
        <f>LARGE(B$10:B21,1)+1</f>
        <v>10</v>
      </c>
      <c r="C22" s="412" t="s">
        <v>199</v>
      </c>
      <c r="D22" s="413" t="s">
        <v>1051</v>
      </c>
      <c r="E22" s="414" t="s">
        <v>189</v>
      </c>
      <c r="F22" s="415" t="s">
        <v>1141</v>
      </c>
      <c r="G22" s="416" t="s">
        <v>841</v>
      </c>
      <c r="H22" s="417"/>
      <c r="I22" s="418" t="s">
        <v>386</v>
      </c>
      <c r="J22" s="419"/>
      <c r="K22" s="417" t="s">
        <v>1054</v>
      </c>
      <c r="L22" s="444"/>
      <c r="M22" s="444"/>
      <c r="N22" s="445"/>
      <c r="O22" s="446" t="s">
        <v>1041</v>
      </c>
      <c r="P22" s="571" t="s">
        <v>1042</v>
      </c>
      <c r="Q22" s="425">
        <f t="shared" si="4"/>
        <v>0</v>
      </c>
      <c r="R22" s="426"/>
      <c r="S22" s="448"/>
      <c r="T22" s="428"/>
      <c r="U22" s="429"/>
      <c r="V22" s="430"/>
      <c r="W22" s="429"/>
      <c r="X22" s="430"/>
      <c r="Y22" s="429"/>
      <c r="Z22" s="430"/>
      <c r="AA22" s="429"/>
      <c r="AB22" s="430"/>
      <c r="AC22" s="431"/>
      <c r="AD22" s="428"/>
      <c r="AE22" s="429"/>
      <c r="AF22" s="430"/>
      <c r="AG22" s="429"/>
      <c r="AH22" s="430"/>
      <c r="AI22" s="429"/>
      <c r="AJ22" s="430"/>
      <c r="AK22" s="431"/>
      <c r="AL22" s="428"/>
      <c r="AM22" s="429"/>
      <c r="AN22" s="430"/>
      <c r="AO22" s="429"/>
      <c r="AP22" s="430"/>
      <c r="AQ22" s="429"/>
      <c r="AR22" s="430"/>
      <c r="AS22" s="431"/>
      <c r="AT22" s="272"/>
      <c r="AU22" s="432"/>
      <c r="AV22" s="433"/>
      <c r="AW22" s="434"/>
      <c r="AX22" s="433"/>
      <c r="AY22" s="434"/>
      <c r="AZ22" s="433"/>
      <c r="BA22" s="434"/>
      <c r="BB22" s="433"/>
      <c r="BC22" s="434"/>
      <c r="BD22" s="435"/>
      <c r="BE22" s="432"/>
      <c r="BF22" s="433"/>
      <c r="BG22" s="434"/>
      <c r="BH22" s="433"/>
      <c r="BI22" s="434"/>
      <c r="BJ22" s="433"/>
      <c r="BK22" s="434"/>
      <c r="BL22" s="435"/>
      <c r="BM22" s="432"/>
      <c r="BN22" s="433"/>
      <c r="BO22" s="434"/>
      <c r="BP22" s="433"/>
      <c r="BQ22" s="434"/>
      <c r="BR22" s="433"/>
      <c r="BS22" s="434"/>
      <c r="BT22" s="435"/>
      <c r="BU22" s="272"/>
      <c r="BV22" s="436"/>
      <c r="BW22" s="437"/>
      <c r="BX22" s="438"/>
      <c r="BY22" s="437"/>
      <c r="BZ22" s="438"/>
      <c r="CA22" s="437"/>
      <c r="CB22" s="438"/>
      <c r="CC22" s="437"/>
      <c r="CD22" s="438"/>
      <c r="CE22" s="439"/>
      <c r="CF22" s="436"/>
      <c r="CG22" s="437"/>
      <c r="CH22" s="438"/>
      <c r="CI22" s="437"/>
      <c r="CJ22" s="438"/>
      <c r="CK22" s="437"/>
      <c r="CL22" s="438"/>
      <c r="CM22" s="439"/>
      <c r="CN22" s="436"/>
      <c r="CO22" s="437"/>
      <c r="CP22" s="438"/>
      <c r="CQ22" s="437"/>
      <c r="CR22" s="438"/>
      <c r="CS22" s="437"/>
      <c r="CT22" s="438"/>
      <c r="CU22" s="439"/>
      <c r="CV22" s="272"/>
      <c r="CW22" s="440"/>
      <c r="CX22" s="441"/>
      <c r="CY22" s="442"/>
      <c r="CZ22" s="441"/>
      <c r="DA22" s="442"/>
      <c r="DB22" s="441"/>
      <c r="DC22" s="442"/>
      <c r="DD22" s="441"/>
      <c r="DE22" s="442"/>
      <c r="DF22" s="443"/>
      <c r="DG22" s="440"/>
      <c r="DH22" s="441"/>
      <c r="DI22" s="442"/>
      <c r="DJ22" s="441"/>
      <c r="DK22" s="442"/>
      <c r="DL22" s="441"/>
      <c r="DM22" s="442"/>
      <c r="DN22" s="443"/>
      <c r="DO22" s="440"/>
      <c r="DP22" s="441"/>
      <c r="DQ22" s="442"/>
      <c r="DR22" s="441"/>
      <c r="DS22" s="442"/>
      <c r="DT22" s="441"/>
      <c r="DU22" s="442"/>
      <c r="DV22" s="443"/>
      <c r="DW22" s="272"/>
    </row>
    <row r="23" spans="1:127" s="303" customFormat="1" ht="40.5" customHeight="1">
      <c r="A23" s="569"/>
      <c r="B23" s="411">
        <f>LARGE(B$10:B22,1)+1</f>
        <v>11</v>
      </c>
      <c r="C23" s="412" t="s">
        <v>200</v>
      </c>
      <c r="D23" s="413" t="s">
        <v>1051</v>
      </c>
      <c r="E23" s="414" t="s">
        <v>189</v>
      </c>
      <c r="F23" s="415" t="s">
        <v>1141</v>
      </c>
      <c r="G23" s="416" t="s">
        <v>841</v>
      </c>
      <c r="H23" s="417"/>
      <c r="I23" s="418" t="s">
        <v>386</v>
      </c>
      <c r="J23" s="419"/>
      <c r="K23" s="417" t="s">
        <v>1054</v>
      </c>
      <c r="L23" s="444"/>
      <c r="M23" s="444"/>
      <c r="N23" s="445"/>
      <c r="O23" s="446" t="s">
        <v>1041</v>
      </c>
      <c r="P23" s="571" t="s">
        <v>1042</v>
      </c>
      <c r="Q23" s="425">
        <f t="shared" si="4"/>
        <v>0</v>
      </c>
      <c r="R23" s="426"/>
      <c r="S23" s="448"/>
      <c r="T23" s="428"/>
      <c r="U23" s="429"/>
      <c r="V23" s="430"/>
      <c r="W23" s="429"/>
      <c r="X23" s="430"/>
      <c r="Y23" s="429"/>
      <c r="Z23" s="430"/>
      <c r="AA23" s="429"/>
      <c r="AB23" s="430"/>
      <c r="AC23" s="431"/>
      <c r="AD23" s="428"/>
      <c r="AE23" s="429"/>
      <c r="AF23" s="430"/>
      <c r="AG23" s="429"/>
      <c r="AH23" s="430"/>
      <c r="AI23" s="429"/>
      <c r="AJ23" s="430"/>
      <c r="AK23" s="431"/>
      <c r="AL23" s="428"/>
      <c r="AM23" s="429"/>
      <c r="AN23" s="430"/>
      <c r="AO23" s="429"/>
      <c r="AP23" s="430"/>
      <c r="AQ23" s="429"/>
      <c r="AR23" s="430"/>
      <c r="AS23" s="431"/>
      <c r="AT23" s="272"/>
      <c r="AU23" s="432"/>
      <c r="AV23" s="433"/>
      <c r="AW23" s="434"/>
      <c r="AX23" s="433"/>
      <c r="AY23" s="434"/>
      <c r="AZ23" s="433"/>
      <c r="BA23" s="434"/>
      <c r="BB23" s="433"/>
      <c r="BC23" s="434"/>
      <c r="BD23" s="435"/>
      <c r="BE23" s="432"/>
      <c r="BF23" s="433"/>
      <c r="BG23" s="434"/>
      <c r="BH23" s="433"/>
      <c r="BI23" s="434"/>
      <c r="BJ23" s="433"/>
      <c r="BK23" s="434"/>
      <c r="BL23" s="435"/>
      <c r="BM23" s="432"/>
      <c r="BN23" s="433"/>
      <c r="BO23" s="434"/>
      <c r="BP23" s="433"/>
      <c r="BQ23" s="434"/>
      <c r="BR23" s="433"/>
      <c r="BS23" s="434"/>
      <c r="BT23" s="435"/>
      <c r="BU23" s="272"/>
      <c r="BV23" s="436"/>
      <c r="BW23" s="437"/>
      <c r="BX23" s="438"/>
      <c r="BY23" s="437"/>
      <c r="BZ23" s="438"/>
      <c r="CA23" s="437"/>
      <c r="CB23" s="438"/>
      <c r="CC23" s="437"/>
      <c r="CD23" s="438"/>
      <c r="CE23" s="439"/>
      <c r="CF23" s="436"/>
      <c r="CG23" s="437"/>
      <c r="CH23" s="438"/>
      <c r="CI23" s="437"/>
      <c r="CJ23" s="438"/>
      <c r="CK23" s="437"/>
      <c r="CL23" s="438"/>
      <c r="CM23" s="439"/>
      <c r="CN23" s="436"/>
      <c r="CO23" s="437"/>
      <c r="CP23" s="438"/>
      <c r="CQ23" s="437"/>
      <c r="CR23" s="438"/>
      <c r="CS23" s="437"/>
      <c r="CT23" s="438"/>
      <c r="CU23" s="439"/>
      <c r="CV23" s="272"/>
      <c r="CW23" s="440"/>
      <c r="CX23" s="441"/>
      <c r="CY23" s="442"/>
      <c r="CZ23" s="441"/>
      <c r="DA23" s="442"/>
      <c r="DB23" s="441"/>
      <c r="DC23" s="442"/>
      <c r="DD23" s="441"/>
      <c r="DE23" s="442"/>
      <c r="DF23" s="443"/>
      <c r="DG23" s="440"/>
      <c r="DH23" s="441"/>
      <c r="DI23" s="442"/>
      <c r="DJ23" s="441"/>
      <c r="DK23" s="442"/>
      <c r="DL23" s="441"/>
      <c r="DM23" s="442"/>
      <c r="DN23" s="443"/>
      <c r="DO23" s="440"/>
      <c r="DP23" s="441"/>
      <c r="DQ23" s="442"/>
      <c r="DR23" s="441"/>
      <c r="DS23" s="442"/>
      <c r="DT23" s="441"/>
      <c r="DU23" s="442"/>
      <c r="DV23" s="443"/>
      <c r="DW23" s="272"/>
    </row>
    <row r="24" spans="1:127" s="303" customFormat="1" ht="40.5" customHeight="1">
      <c r="A24" s="569"/>
      <c r="B24" s="411"/>
      <c r="C24" s="605" t="s">
        <v>1263</v>
      </c>
      <c r="D24" s="606"/>
      <c r="E24" s="607"/>
      <c r="F24" s="608">
        <v>0</v>
      </c>
      <c r="G24" s="607"/>
      <c r="H24" s="609"/>
      <c r="I24" s="610"/>
      <c r="J24" s="611"/>
      <c r="K24" s="609"/>
      <c r="L24" s="613"/>
      <c r="M24" s="613"/>
      <c r="N24" s="614"/>
      <c r="O24" s="615"/>
      <c r="P24" s="616"/>
      <c r="Q24" s="425">
        <f t="shared" si="4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272"/>
    </row>
    <row r="25" spans="1:127" s="303" customFormat="1" ht="40.5" customHeight="1">
      <c r="A25" s="569"/>
      <c r="B25" s="411">
        <f>LARGE(B$10:B24,1)+1</f>
        <v>12</v>
      </c>
      <c r="C25" s="412" t="s">
        <v>201</v>
      </c>
      <c r="D25" s="413" t="s">
        <v>1051</v>
      </c>
      <c r="E25" s="414" t="s">
        <v>189</v>
      </c>
      <c r="F25" s="415" t="s">
        <v>1141</v>
      </c>
      <c r="G25" s="416" t="s">
        <v>841</v>
      </c>
      <c r="H25" s="417"/>
      <c r="I25" s="418" t="s">
        <v>386</v>
      </c>
      <c r="J25" s="419"/>
      <c r="K25" s="417" t="s">
        <v>1054</v>
      </c>
      <c r="L25" s="444"/>
      <c r="M25" s="444"/>
      <c r="N25" s="445"/>
      <c r="O25" s="446" t="s">
        <v>1041</v>
      </c>
      <c r="P25" s="571" t="s">
        <v>1042</v>
      </c>
      <c r="Q25" s="425">
        <f t="shared" si="4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57" customHeight="1">
      <c r="A26" s="569"/>
      <c r="B26" s="411">
        <f>LARGE(B$10:B25,1)+1</f>
        <v>13</v>
      </c>
      <c r="C26" s="412" t="s">
        <v>202</v>
      </c>
      <c r="D26" s="413" t="s">
        <v>1051</v>
      </c>
      <c r="E26" s="414" t="s">
        <v>189</v>
      </c>
      <c r="F26" s="415" t="s">
        <v>1141</v>
      </c>
      <c r="G26" s="416" t="s">
        <v>841</v>
      </c>
      <c r="H26" s="417"/>
      <c r="I26" s="418" t="s">
        <v>386</v>
      </c>
      <c r="J26" s="419"/>
      <c r="K26" s="417" t="s">
        <v>1054</v>
      </c>
      <c r="L26" s="444"/>
      <c r="M26" s="444"/>
      <c r="N26" s="445"/>
      <c r="O26" s="446" t="s">
        <v>1041</v>
      </c>
      <c r="P26" s="571" t="s">
        <v>1042</v>
      </c>
      <c r="Q26" s="425">
        <f t="shared" si="4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569"/>
      <c r="B27" s="411"/>
      <c r="C27" s="605" t="s">
        <v>1192</v>
      </c>
      <c r="D27" s="606"/>
      <c r="E27" s="607"/>
      <c r="F27" s="608">
        <v>0</v>
      </c>
      <c r="G27" s="607"/>
      <c r="H27" s="609"/>
      <c r="I27" s="610"/>
      <c r="J27" s="611"/>
      <c r="K27" s="609"/>
      <c r="L27" s="613"/>
      <c r="M27" s="613"/>
      <c r="N27" s="614"/>
      <c r="O27" s="615"/>
      <c r="P27" s="616"/>
      <c r="Q27" s="425">
        <f t="shared" si="4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1:127" s="303" customFormat="1" ht="40.5" customHeight="1">
      <c r="A28" s="569"/>
      <c r="B28" s="411">
        <f>LARGE(B$10:B27,1)+1</f>
        <v>14</v>
      </c>
      <c r="C28" s="412" t="s">
        <v>203</v>
      </c>
      <c r="D28" s="413" t="s">
        <v>1051</v>
      </c>
      <c r="E28" s="414" t="s">
        <v>189</v>
      </c>
      <c r="F28" s="415" t="s">
        <v>1141</v>
      </c>
      <c r="G28" s="416" t="s">
        <v>841</v>
      </c>
      <c r="H28" s="417"/>
      <c r="I28" s="418" t="s">
        <v>386</v>
      </c>
      <c r="J28" s="419"/>
      <c r="K28" s="417" t="s">
        <v>1054</v>
      </c>
      <c r="L28" s="444"/>
      <c r="M28" s="444"/>
      <c r="N28" s="445"/>
      <c r="O28" s="446" t="s">
        <v>1041</v>
      </c>
      <c r="P28" s="571" t="s">
        <v>1042</v>
      </c>
      <c r="Q28" s="425">
        <f t="shared" si="4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1:127" s="303" customFormat="1" ht="40.5" customHeight="1">
      <c r="A29" s="569"/>
      <c r="B29" s="411">
        <f>LARGE(B$10:B28,1)+1</f>
        <v>15</v>
      </c>
      <c r="C29" s="605" t="s">
        <v>204</v>
      </c>
      <c r="D29" s="606"/>
      <c r="E29" s="607"/>
      <c r="F29" s="608">
        <v>0</v>
      </c>
      <c r="G29" s="607"/>
      <c r="H29" s="609"/>
      <c r="I29" s="610"/>
      <c r="J29" s="611"/>
      <c r="K29" s="609"/>
      <c r="L29" s="613"/>
      <c r="M29" s="613"/>
      <c r="N29" s="614"/>
      <c r="O29" s="615"/>
      <c r="P29" s="616"/>
      <c r="Q29" s="425">
        <f t="shared" si="4"/>
        <v>0</v>
      </c>
      <c r="R29" s="426"/>
      <c r="S29" s="448"/>
      <c r="T29" s="428"/>
      <c r="U29" s="429"/>
      <c r="V29" s="430"/>
      <c r="W29" s="429"/>
      <c r="X29" s="430"/>
      <c r="Y29" s="429"/>
      <c r="Z29" s="430"/>
      <c r="AA29" s="429"/>
      <c r="AB29" s="430"/>
      <c r="AC29" s="431"/>
      <c r="AD29" s="428"/>
      <c r="AE29" s="429"/>
      <c r="AF29" s="430"/>
      <c r="AG29" s="429"/>
      <c r="AH29" s="430"/>
      <c r="AI29" s="429"/>
      <c r="AJ29" s="430"/>
      <c r="AK29" s="431"/>
      <c r="AL29" s="428"/>
      <c r="AM29" s="429"/>
      <c r="AN29" s="430"/>
      <c r="AO29" s="429"/>
      <c r="AP29" s="430"/>
      <c r="AQ29" s="429"/>
      <c r="AR29" s="430"/>
      <c r="AS29" s="431"/>
      <c r="AT29" s="272"/>
      <c r="AU29" s="432"/>
      <c r="AV29" s="433"/>
      <c r="AW29" s="434"/>
      <c r="AX29" s="433"/>
      <c r="AY29" s="434"/>
      <c r="AZ29" s="433"/>
      <c r="BA29" s="434"/>
      <c r="BB29" s="433"/>
      <c r="BC29" s="434"/>
      <c r="BD29" s="435"/>
      <c r="BE29" s="432"/>
      <c r="BF29" s="433"/>
      <c r="BG29" s="434"/>
      <c r="BH29" s="433"/>
      <c r="BI29" s="434"/>
      <c r="BJ29" s="433"/>
      <c r="BK29" s="434"/>
      <c r="BL29" s="435"/>
      <c r="BM29" s="432"/>
      <c r="BN29" s="433"/>
      <c r="BO29" s="434"/>
      <c r="BP29" s="433"/>
      <c r="BQ29" s="434"/>
      <c r="BR29" s="433"/>
      <c r="BS29" s="434"/>
      <c r="BT29" s="435"/>
      <c r="BU29" s="272"/>
      <c r="BV29" s="436"/>
      <c r="BW29" s="437"/>
      <c r="BX29" s="438"/>
      <c r="BY29" s="437"/>
      <c r="BZ29" s="438"/>
      <c r="CA29" s="437"/>
      <c r="CB29" s="438"/>
      <c r="CC29" s="437"/>
      <c r="CD29" s="438"/>
      <c r="CE29" s="439"/>
      <c r="CF29" s="436"/>
      <c r="CG29" s="437"/>
      <c r="CH29" s="438"/>
      <c r="CI29" s="437"/>
      <c r="CJ29" s="438"/>
      <c r="CK29" s="437"/>
      <c r="CL29" s="438"/>
      <c r="CM29" s="439"/>
      <c r="CN29" s="436"/>
      <c r="CO29" s="437"/>
      <c r="CP29" s="438"/>
      <c r="CQ29" s="437"/>
      <c r="CR29" s="438"/>
      <c r="CS29" s="437"/>
      <c r="CT29" s="438"/>
      <c r="CU29" s="439"/>
      <c r="CV29" s="272"/>
      <c r="CW29" s="440"/>
      <c r="CX29" s="441"/>
      <c r="CY29" s="442"/>
      <c r="CZ29" s="441"/>
      <c r="DA29" s="442"/>
      <c r="DB29" s="441"/>
      <c r="DC29" s="442"/>
      <c r="DD29" s="441"/>
      <c r="DE29" s="442"/>
      <c r="DF29" s="443"/>
      <c r="DG29" s="440"/>
      <c r="DH29" s="441"/>
      <c r="DI29" s="442"/>
      <c r="DJ29" s="441"/>
      <c r="DK29" s="442"/>
      <c r="DL29" s="441"/>
      <c r="DM29" s="442"/>
      <c r="DN29" s="443"/>
      <c r="DO29" s="440"/>
      <c r="DP29" s="441"/>
      <c r="DQ29" s="442"/>
      <c r="DR29" s="441"/>
      <c r="DS29" s="442"/>
      <c r="DT29" s="441"/>
      <c r="DU29" s="442"/>
      <c r="DV29" s="443"/>
      <c r="DW29" s="272"/>
    </row>
    <row r="30" spans="1:127" s="303" customFormat="1" ht="40.5" customHeight="1">
      <c r="A30" s="569"/>
      <c r="B30" s="411">
        <f>LARGE(B$10:B29,1)+1</f>
        <v>16</v>
      </c>
      <c r="C30" s="412" t="s">
        <v>205</v>
      </c>
      <c r="D30" s="413" t="s">
        <v>1051</v>
      </c>
      <c r="E30" s="414" t="s">
        <v>189</v>
      </c>
      <c r="F30" s="415" t="s">
        <v>1141</v>
      </c>
      <c r="G30" s="416" t="s">
        <v>841</v>
      </c>
      <c r="H30" s="417"/>
      <c r="I30" s="418" t="s">
        <v>386</v>
      </c>
      <c r="J30" s="419"/>
      <c r="K30" s="417" t="s">
        <v>1054</v>
      </c>
      <c r="L30" s="444"/>
      <c r="M30" s="444"/>
      <c r="N30" s="445"/>
      <c r="O30" s="446" t="s">
        <v>1041</v>
      </c>
      <c r="P30" s="571" t="s">
        <v>1042</v>
      </c>
      <c r="Q30" s="425">
        <f t="shared" si="4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0.5" customHeight="1">
      <c r="A31" s="569"/>
      <c r="B31" s="411"/>
      <c r="C31" s="605" t="s">
        <v>1077</v>
      </c>
      <c r="D31" s="606"/>
      <c r="E31" s="607"/>
      <c r="F31" s="608">
        <v>0</v>
      </c>
      <c r="G31" s="607"/>
      <c r="H31" s="609"/>
      <c r="I31" s="610"/>
      <c r="J31" s="611"/>
      <c r="K31" s="609"/>
      <c r="L31" s="613"/>
      <c r="M31" s="613"/>
      <c r="N31" s="614"/>
      <c r="O31" s="615"/>
      <c r="P31" s="616"/>
      <c r="Q31" s="425">
        <f t="shared" si="4"/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1:127" s="303" customFormat="1" ht="40.5" customHeight="1">
      <c r="A32" s="569"/>
      <c r="B32" s="411">
        <f>LARGE(B$10:B31,1)+1</f>
        <v>17</v>
      </c>
      <c r="C32" s="412" t="s">
        <v>206</v>
      </c>
      <c r="D32" s="413" t="s">
        <v>1051</v>
      </c>
      <c r="E32" s="414" t="s">
        <v>189</v>
      </c>
      <c r="F32" s="415" t="s">
        <v>1141</v>
      </c>
      <c r="G32" s="416" t="s">
        <v>841</v>
      </c>
      <c r="H32" s="417"/>
      <c r="I32" s="418" t="s">
        <v>386</v>
      </c>
      <c r="J32" s="419"/>
      <c r="K32" s="417" t="s">
        <v>1054</v>
      </c>
      <c r="L32" s="444"/>
      <c r="M32" s="444"/>
      <c r="N32" s="445"/>
      <c r="O32" s="446" t="s">
        <v>1041</v>
      </c>
      <c r="P32" s="571" t="s">
        <v>1042</v>
      </c>
      <c r="Q32" s="425">
        <f t="shared" si="4"/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1:127" s="303" customFormat="1" ht="40.5" customHeight="1">
      <c r="A33" s="569"/>
      <c r="B33" s="411">
        <f>LARGE(B$10:B32,1)+1</f>
        <v>18</v>
      </c>
      <c r="C33" s="412" t="s">
        <v>207</v>
      </c>
      <c r="D33" s="413" t="s">
        <v>1051</v>
      </c>
      <c r="E33" s="414" t="s">
        <v>189</v>
      </c>
      <c r="F33" s="415" t="s">
        <v>1141</v>
      </c>
      <c r="G33" s="416" t="s">
        <v>841</v>
      </c>
      <c r="H33" s="417"/>
      <c r="I33" s="418" t="s">
        <v>386</v>
      </c>
      <c r="J33" s="419"/>
      <c r="K33" s="417" t="s">
        <v>1054</v>
      </c>
      <c r="L33" s="444"/>
      <c r="M33" s="444"/>
      <c r="N33" s="445"/>
      <c r="O33" s="446" t="s">
        <v>1041</v>
      </c>
      <c r="P33" s="571" t="s">
        <v>1042</v>
      </c>
      <c r="Q33" s="425">
        <f t="shared" si="4"/>
        <v>0</v>
      </c>
      <c r="R33" s="426"/>
      <c r="S33" s="448"/>
      <c r="T33" s="428"/>
      <c r="U33" s="429"/>
      <c r="V33" s="430"/>
      <c r="W33" s="429"/>
      <c r="X33" s="430"/>
      <c r="Y33" s="429"/>
      <c r="Z33" s="430"/>
      <c r="AA33" s="429"/>
      <c r="AB33" s="430"/>
      <c r="AC33" s="431"/>
      <c r="AD33" s="428"/>
      <c r="AE33" s="429"/>
      <c r="AF33" s="430"/>
      <c r="AG33" s="429"/>
      <c r="AH33" s="430"/>
      <c r="AI33" s="429"/>
      <c r="AJ33" s="430"/>
      <c r="AK33" s="431"/>
      <c r="AL33" s="428"/>
      <c r="AM33" s="429"/>
      <c r="AN33" s="430"/>
      <c r="AO33" s="429"/>
      <c r="AP33" s="430"/>
      <c r="AQ33" s="429"/>
      <c r="AR33" s="430"/>
      <c r="AS33" s="431"/>
      <c r="AT33" s="272"/>
      <c r="AU33" s="432"/>
      <c r="AV33" s="433"/>
      <c r="AW33" s="434"/>
      <c r="AX33" s="433"/>
      <c r="AY33" s="434"/>
      <c r="AZ33" s="433"/>
      <c r="BA33" s="434"/>
      <c r="BB33" s="433"/>
      <c r="BC33" s="434"/>
      <c r="BD33" s="435"/>
      <c r="BE33" s="432"/>
      <c r="BF33" s="433"/>
      <c r="BG33" s="434"/>
      <c r="BH33" s="433"/>
      <c r="BI33" s="434"/>
      <c r="BJ33" s="433"/>
      <c r="BK33" s="434"/>
      <c r="BL33" s="435"/>
      <c r="BM33" s="432"/>
      <c r="BN33" s="433"/>
      <c r="BO33" s="434"/>
      <c r="BP33" s="433"/>
      <c r="BQ33" s="434"/>
      <c r="BR33" s="433"/>
      <c r="BS33" s="434"/>
      <c r="BT33" s="435"/>
      <c r="BU33" s="272"/>
      <c r="BV33" s="436"/>
      <c r="BW33" s="437"/>
      <c r="BX33" s="438"/>
      <c r="BY33" s="437"/>
      <c r="BZ33" s="438"/>
      <c r="CA33" s="437"/>
      <c r="CB33" s="438"/>
      <c r="CC33" s="437"/>
      <c r="CD33" s="438"/>
      <c r="CE33" s="439"/>
      <c r="CF33" s="436"/>
      <c r="CG33" s="437"/>
      <c r="CH33" s="438"/>
      <c r="CI33" s="437"/>
      <c r="CJ33" s="438"/>
      <c r="CK33" s="437"/>
      <c r="CL33" s="438"/>
      <c r="CM33" s="439"/>
      <c r="CN33" s="436"/>
      <c r="CO33" s="437"/>
      <c r="CP33" s="438"/>
      <c r="CQ33" s="437"/>
      <c r="CR33" s="438"/>
      <c r="CS33" s="437"/>
      <c r="CT33" s="438"/>
      <c r="CU33" s="439"/>
      <c r="CV33" s="272"/>
      <c r="CW33" s="440"/>
      <c r="CX33" s="441"/>
      <c r="CY33" s="442"/>
      <c r="CZ33" s="441"/>
      <c r="DA33" s="442"/>
      <c r="DB33" s="441"/>
      <c r="DC33" s="442"/>
      <c r="DD33" s="441"/>
      <c r="DE33" s="442"/>
      <c r="DF33" s="443"/>
      <c r="DG33" s="440"/>
      <c r="DH33" s="441"/>
      <c r="DI33" s="442"/>
      <c r="DJ33" s="441"/>
      <c r="DK33" s="442"/>
      <c r="DL33" s="441"/>
      <c r="DM33" s="442"/>
      <c r="DN33" s="443"/>
      <c r="DO33" s="440"/>
      <c r="DP33" s="441"/>
      <c r="DQ33" s="442"/>
      <c r="DR33" s="441"/>
      <c r="DS33" s="442"/>
      <c r="DT33" s="441"/>
      <c r="DU33" s="442"/>
      <c r="DV33" s="443"/>
      <c r="DW33" s="272"/>
    </row>
    <row r="34" spans="1:127" s="303" customFormat="1" ht="40.5" customHeight="1">
      <c r="A34" s="569"/>
      <c r="B34" s="411">
        <f>LARGE(B$10:B33,1)+1</f>
        <v>19</v>
      </c>
      <c r="C34" s="412" t="s">
        <v>208</v>
      </c>
      <c r="D34" s="413" t="s">
        <v>1051</v>
      </c>
      <c r="E34" s="414" t="s">
        <v>189</v>
      </c>
      <c r="F34" s="415" t="s">
        <v>1141</v>
      </c>
      <c r="G34" s="416" t="s">
        <v>841</v>
      </c>
      <c r="H34" s="417"/>
      <c r="I34" s="418" t="s">
        <v>386</v>
      </c>
      <c r="J34" s="419"/>
      <c r="K34" s="417" t="s">
        <v>1054</v>
      </c>
      <c r="L34" s="444"/>
      <c r="M34" s="444"/>
      <c r="N34" s="445"/>
      <c r="O34" s="446" t="s">
        <v>1041</v>
      </c>
      <c r="P34" s="571" t="s">
        <v>1042</v>
      </c>
      <c r="Q34" s="425">
        <f t="shared" si="4"/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272"/>
    </row>
    <row r="35" spans="1:127" s="303" customFormat="1" ht="40.5" customHeight="1">
      <c r="A35" s="569"/>
      <c r="B35" s="411"/>
      <c r="C35" s="605" t="s">
        <v>1344</v>
      </c>
      <c r="D35" s="606"/>
      <c r="E35" s="607"/>
      <c r="F35" s="608">
        <v>0</v>
      </c>
      <c r="G35" s="607"/>
      <c r="H35" s="609"/>
      <c r="I35" s="610"/>
      <c r="J35" s="611"/>
      <c r="K35" s="609"/>
      <c r="L35" s="613"/>
      <c r="M35" s="613"/>
      <c r="N35" s="614"/>
      <c r="O35" s="615"/>
      <c r="P35" s="616"/>
      <c r="Q35" s="425">
        <f t="shared" si="4"/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1:127" s="303" customFormat="1" ht="40.5" customHeight="1">
      <c r="A36" s="569"/>
      <c r="B36" s="411">
        <f>LARGE(B$10:B35,1)+1</f>
        <v>20</v>
      </c>
      <c r="C36" s="412" t="s">
        <v>209</v>
      </c>
      <c r="D36" s="413" t="s">
        <v>1051</v>
      </c>
      <c r="E36" s="414" t="s">
        <v>189</v>
      </c>
      <c r="F36" s="415" t="s">
        <v>1141</v>
      </c>
      <c r="G36" s="416" t="s">
        <v>841</v>
      </c>
      <c r="H36" s="417"/>
      <c r="I36" s="418" t="s">
        <v>386</v>
      </c>
      <c r="J36" s="419"/>
      <c r="K36" s="417" t="s">
        <v>1054</v>
      </c>
      <c r="L36" s="444"/>
      <c r="M36" s="444"/>
      <c r="N36" s="445"/>
      <c r="O36" s="446" t="s">
        <v>1041</v>
      </c>
      <c r="P36" s="571" t="s">
        <v>1042</v>
      </c>
      <c r="Q36" s="425">
        <f t="shared" si="4"/>
        <v>0</v>
      </c>
      <c r="R36" s="426"/>
      <c r="S36" s="448"/>
      <c r="T36" s="428"/>
      <c r="U36" s="429"/>
      <c r="V36" s="430"/>
      <c r="W36" s="429"/>
      <c r="X36" s="430"/>
      <c r="Y36" s="429"/>
      <c r="Z36" s="430"/>
      <c r="AA36" s="429"/>
      <c r="AB36" s="430"/>
      <c r="AC36" s="431"/>
      <c r="AD36" s="428"/>
      <c r="AE36" s="429"/>
      <c r="AF36" s="430"/>
      <c r="AG36" s="429"/>
      <c r="AH36" s="430"/>
      <c r="AI36" s="429"/>
      <c r="AJ36" s="430"/>
      <c r="AK36" s="431"/>
      <c r="AL36" s="428"/>
      <c r="AM36" s="429"/>
      <c r="AN36" s="430"/>
      <c r="AO36" s="429"/>
      <c r="AP36" s="430"/>
      <c r="AQ36" s="429"/>
      <c r="AR36" s="430"/>
      <c r="AS36" s="431"/>
      <c r="AT36" s="272"/>
      <c r="AU36" s="432"/>
      <c r="AV36" s="433"/>
      <c r="AW36" s="434"/>
      <c r="AX36" s="433"/>
      <c r="AY36" s="434"/>
      <c r="AZ36" s="433"/>
      <c r="BA36" s="434"/>
      <c r="BB36" s="433"/>
      <c r="BC36" s="434"/>
      <c r="BD36" s="435"/>
      <c r="BE36" s="432"/>
      <c r="BF36" s="433"/>
      <c r="BG36" s="434"/>
      <c r="BH36" s="433"/>
      <c r="BI36" s="434"/>
      <c r="BJ36" s="433"/>
      <c r="BK36" s="434"/>
      <c r="BL36" s="435"/>
      <c r="BM36" s="432"/>
      <c r="BN36" s="433"/>
      <c r="BO36" s="434"/>
      <c r="BP36" s="433"/>
      <c r="BQ36" s="434"/>
      <c r="BR36" s="433"/>
      <c r="BS36" s="434"/>
      <c r="BT36" s="435"/>
      <c r="BU36" s="272"/>
      <c r="BV36" s="436"/>
      <c r="BW36" s="437"/>
      <c r="BX36" s="438"/>
      <c r="BY36" s="437"/>
      <c r="BZ36" s="438"/>
      <c r="CA36" s="437"/>
      <c r="CB36" s="438"/>
      <c r="CC36" s="437"/>
      <c r="CD36" s="438"/>
      <c r="CE36" s="439"/>
      <c r="CF36" s="436"/>
      <c r="CG36" s="437"/>
      <c r="CH36" s="438"/>
      <c r="CI36" s="437"/>
      <c r="CJ36" s="438"/>
      <c r="CK36" s="437"/>
      <c r="CL36" s="438"/>
      <c r="CM36" s="439"/>
      <c r="CN36" s="436"/>
      <c r="CO36" s="437"/>
      <c r="CP36" s="438"/>
      <c r="CQ36" s="437"/>
      <c r="CR36" s="438"/>
      <c r="CS36" s="437"/>
      <c r="CT36" s="438"/>
      <c r="CU36" s="439"/>
      <c r="CV36" s="272"/>
      <c r="CW36" s="440"/>
      <c r="CX36" s="441"/>
      <c r="CY36" s="442"/>
      <c r="CZ36" s="441"/>
      <c r="DA36" s="442"/>
      <c r="DB36" s="441"/>
      <c r="DC36" s="442"/>
      <c r="DD36" s="441"/>
      <c r="DE36" s="442"/>
      <c r="DF36" s="443"/>
      <c r="DG36" s="440"/>
      <c r="DH36" s="441"/>
      <c r="DI36" s="442"/>
      <c r="DJ36" s="441"/>
      <c r="DK36" s="442"/>
      <c r="DL36" s="441"/>
      <c r="DM36" s="442"/>
      <c r="DN36" s="443"/>
      <c r="DO36" s="440"/>
      <c r="DP36" s="441"/>
      <c r="DQ36" s="442"/>
      <c r="DR36" s="441"/>
      <c r="DS36" s="442"/>
      <c r="DT36" s="441"/>
      <c r="DU36" s="442"/>
      <c r="DV36" s="443"/>
      <c r="DW36" s="272"/>
    </row>
    <row r="37" spans="1:127" s="303" customFormat="1" ht="40.5" customHeight="1">
      <c r="A37" s="569"/>
      <c r="B37" s="411">
        <f>LARGE(B$10:B36,1)+1</f>
        <v>21</v>
      </c>
      <c r="C37" s="412" t="s">
        <v>210</v>
      </c>
      <c r="D37" s="413" t="s">
        <v>1051</v>
      </c>
      <c r="E37" s="414" t="s">
        <v>189</v>
      </c>
      <c r="F37" s="415" t="s">
        <v>1141</v>
      </c>
      <c r="G37" s="416" t="s">
        <v>841</v>
      </c>
      <c r="H37" s="417"/>
      <c r="I37" s="418" t="s">
        <v>386</v>
      </c>
      <c r="J37" s="419"/>
      <c r="K37" s="417" t="s">
        <v>1054</v>
      </c>
      <c r="L37" s="444"/>
      <c r="M37" s="444"/>
      <c r="N37" s="445"/>
      <c r="O37" s="446" t="s">
        <v>1041</v>
      </c>
      <c r="P37" s="571" t="s">
        <v>1042</v>
      </c>
      <c r="Q37" s="425">
        <f t="shared" si="4"/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1:127" s="303" customFormat="1" ht="40.5" customHeight="1">
      <c r="A38" s="569"/>
      <c r="B38" s="411"/>
      <c r="C38" s="605" t="s">
        <v>1349</v>
      </c>
      <c r="D38" s="606"/>
      <c r="E38" s="607"/>
      <c r="F38" s="608">
        <v>0</v>
      </c>
      <c r="G38" s="607"/>
      <c r="H38" s="609"/>
      <c r="I38" s="610"/>
      <c r="J38" s="611"/>
      <c r="K38" s="609"/>
      <c r="L38" s="613"/>
      <c r="M38" s="613"/>
      <c r="N38" s="614"/>
      <c r="O38" s="615"/>
      <c r="P38" s="616"/>
      <c r="Q38" s="425">
        <f t="shared" si="4"/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272"/>
    </row>
    <row r="39" spans="1:127" s="303" customFormat="1" ht="40.5" customHeight="1">
      <c r="A39" s="569"/>
      <c r="B39" s="411">
        <f>LARGE(B$10:B38,1)+1</f>
        <v>22</v>
      </c>
      <c r="C39" s="412" t="s">
        <v>211</v>
      </c>
      <c r="D39" s="413" t="s">
        <v>1051</v>
      </c>
      <c r="E39" s="414" t="s">
        <v>189</v>
      </c>
      <c r="F39" s="415" t="s">
        <v>1141</v>
      </c>
      <c r="G39" s="416" t="s">
        <v>841</v>
      </c>
      <c r="H39" s="417"/>
      <c r="I39" s="418" t="s">
        <v>386</v>
      </c>
      <c r="J39" s="419"/>
      <c r="K39" s="417" t="s">
        <v>1054</v>
      </c>
      <c r="L39" s="444"/>
      <c r="M39" s="444"/>
      <c r="N39" s="445"/>
      <c r="O39" s="446" t="s">
        <v>1041</v>
      </c>
      <c r="P39" s="571" t="s">
        <v>1042</v>
      </c>
      <c r="Q39" s="425">
        <f t="shared" si="4"/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569"/>
      <c r="B40" s="411">
        <f>LARGE(B$10:B39,1)+1</f>
        <v>23</v>
      </c>
      <c r="C40" s="412" t="s">
        <v>212</v>
      </c>
      <c r="D40" s="413" t="s">
        <v>1051</v>
      </c>
      <c r="E40" s="414" t="s">
        <v>189</v>
      </c>
      <c r="F40" s="415" t="s">
        <v>1141</v>
      </c>
      <c r="G40" s="416" t="s">
        <v>841</v>
      </c>
      <c r="H40" s="417"/>
      <c r="I40" s="418" t="s">
        <v>386</v>
      </c>
      <c r="J40" s="419"/>
      <c r="K40" s="417" t="s">
        <v>1054</v>
      </c>
      <c r="L40" s="444"/>
      <c r="M40" s="444"/>
      <c r="N40" s="445"/>
      <c r="O40" s="446" t="s">
        <v>1041</v>
      </c>
      <c r="P40" s="571" t="s">
        <v>1042</v>
      </c>
      <c r="Q40" s="425">
        <f t="shared" si="4"/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272"/>
    </row>
    <row r="41" spans="1:127" s="303" customFormat="1" ht="40.5" customHeight="1">
      <c r="A41" s="569"/>
      <c r="B41" s="411">
        <f>LARGE(B$10:B40,1)+1</f>
        <v>24</v>
      </c>
      <c r="C41" s="412" t="s">
        <v>213</v>
      </c>
      <c r="D41" s="413" t="s">
        <v>1051</v>
      </c>
      <c r="E41" s="414" t="s">
        <v>189</v>
      </c>
      <c r="F41" s="415" t="s">
        <v>1141</v>
      </c>
      <c r="G41" s="416" t="s">
        <v>841</v>
      </c>
      <c r="H41" s="417"/>
      <c r="I41" s="418" t="s">
        <v>386</v>
      </c>
      <c r="J41" s="419"/>
      <c r="K41" s="417" t="s">
        <v>1054</v>
      </c>
      <c r="L41" s="444"/>
      <c r="M41" s="444"/>
      <c r="N41" s="445"/>
      <c r="O41" s="446" t="s">
        <v>1041</v>
      </c>
      <c r="P41" s="571" t="s">
        <v>1042</v>
      </c>
      <c r="Q41" s="425">
        <f t="shared" si="4"/>
        <v>0</v>
      </c>
      <c r="R41" s="426"/>
      <c r="S41" s="448"/>
      <c r="T41" s="428"/>
      <c r="U41" s="429"/>
      <c r="V41" s="430"/>
      <c r="W41" s="429"/>
      <c r="X41" s="430"/>
      <c r="Y41" s="429"/>
      <c r="Z41" s="430"/>
      <c r="AA41" s="429"/>
      <c r="AB41" s="430"/>
      <c r="AC41" s="431"/>
      <c r="AD41" s="428"/>
      <c r="AE41" s="429"/>
      <c r="AF41" s="430"/>
      <c r="AG41" s="429"/>
      <c r="AH41" s="430"/>
      <c r="AI41" s="429"/>
      <c r="AJ41" s="430"/>
      <c r="AK41" s="431"/>
      <c r="AL41" s="428"/>
      <c r="AM41" s="429"/>
      <c r="AN41" s="430"/>
      <c r="AO41" s="429"/>
      <c r="AP41" s="430"/>
      <c r="AQ41" s="429"/>
      <c r="AR41" s="430"/>
      <c r="AS41" s="431"/>
      <c r="AT41" s="272"/>
      <c r="AU41" s="432"/>
      <c r="AV41" s="433"/>
      <c r="AW41" s="434"/>
      <c r="AX41" s="433"/>
      <c r="AY41" s="434"/>
      <c r="AZ41" s="433"/>
      <c r="BA41" s="434"/>
      <c r="BB41" s="433"/>
      <c r="BC41" s="434"/>
      <c r="BD41" s="435"/>
      <c r="BE41" s="432"/>
      <c r="BF41" s="433"/>
      <c r="BG41" s="434"/>
      <c r="BH41" s="433"/>
      <c r="BI41" s="434"/>
      <c r="BJ41" s="433"/>
      <c r="BK41" s="434"/>
      <c r="BL41" s="435"/>
      <c r="BM41" s="432"/>
      <c r="BN41" s="433"/>
      <c r="BO41" s="434"/>
      <c r="BP41" s="433"/>
      <c r="BQ41" s="434"/>
      <c r="BR41" s="433"/>
      <c r="BS41" s="434"/>
      <c r="BT41" s="435"/>
      <c r="BU41" s="272"/>
      <c r="BV41" s="436"/>
      <c r="BW41" s="437"/>
      <c r="BX41" s="438"/>
      <c r="BY41" s="437"/>
      <c r="BZ41" s="438"/>
      <c r="CA41" s="437"/>
      <c r="CB41" s="438"/>
      <c r="CC41" s="437"/>
      <c r="CD41" s="438"/>
      <c r="CE41" s="439"/>
      <c r="CF41" s="436"/>
      <c r="CG41" s="437"/>
      <c r="CH41" s="438"/>
      <c r="CI41" s="437"/>
      <c r="CJ41" s="438"/>
      <c r="CK41" s="437"/>
      <c r="CL41" s="438"/>
      <c r="CM41" s="439"/>
      <c r="CN41" s="436"/>
      <c r="CO41" s="437"/>
      <c r="CP41" s="438"/>
      <c r="CQ41" s="437"/>
      <c r="CR41" s="438"/>
      <c r="CS41" s="437"/>
      <c r="CT41" s="438"/>
      <c r="CU41" s="439"/>
      <c r="CV41" s="272"/>
      <c r="CW41" s="440"/>
      <c r="CX41" s="441"/>
      <c r="CY41" s="442"/>
      <c r="CZ41" s="441"/>
      <c r="DA41" s="442"/>
      <c r="DB41" s="441"/>
      <c r="DC41" s="442"/>
      <c r="DD41" s="441"/>
      <c r="DE41" s="442"/>
      <c r="DF41" s="443"/>
      <c r="DG41" s="440"/>
      <c r="DH41" s="441"/>
      <c r="DI41" s="442"/>
      <c r="DJ41" s="441"/>
      <c r="DK41" s="442"/>
      <c r="DL41" s="441"/>
      <c r="DM41" s="442"/>
      <c r="DN41" s="443"/>
      <c r="DO41" s="440"/>
      <c r="DP41" s="441"/>
      <c r="DQ41" s="442"/>
      <c r="DR41" s="441"/>
      <c r="DS41" s="442"/>
      <c r="DT41" s="441"/>
      <c r="DU41" s="442"/>
      <c r="DV41" s="443"/>
      <c r="DW41" s="272"/>
    </row>
    <row r="42" spans="1:127" s="303" customFormat="1" ht="40.5" customHeight="1">
      <c r="A42" s="569"/>
      <c r="B42" s="411">
        <f>LARGE(B$10:B41,1)+1</f>
        <v>25</v>
      </c>
      <c r="C42" s="412" t="s">
        <v>214</v>
      </c>
      <c r="D42" s="413" t="s">
        <v>1051</v>
      </c>
      <c r="E42" s="414" t="s">
        <v>189</v>
      </c>
      <c r="F42" s="415" t="s">
        <v>1141</v>
      </c>
      <c r="G42" s="416" t="s">
        <v>841</v>
      </c>
      <c r="H42" s="417"/>
      <c r="I42" s="418" t="s">
        <v>386</v>
      </c>
      <c r="J42" s="419"/>
      <c r="K42" s="417" t="s">
        <v>1054</v>
      </c>
      <c r="L42" s="444"/>
      <c r="M42" s="444"/>
      <c r="N42" s="445"/>
      <c r="O42" s="446" t="s">
        <v>1041</v>
      </c>
      <c r="P42" s="571" t="s">
        <v>1042</v>
      </c>
      <c r="Q42" s="425">
        <f t="shared" si="4"/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1:127" s="303" customFormat="1" ht="40.5" customHeight="1">
      <c r="A43" s="569"/>
      <c r="B43" s="411"/>
      <c r="C43" s="605" t="s">
        <v>218</v>
      </c>
      <c r="D43" s="606"/>
      <c r="E43" s="607"/>
      <c r="F43" s="608">
        <v>0</v>
      </c>
      <c r="G43" s="607"/>
      <c r="H43" s="609"/>
      <c r="I43" s="610"/>
      <c r="J43" s="611"/>
      <c r="K43" s="609"/>
      <c r="L43" s="613"/>
      <c r="M43" s="613"/>
      <c r="N43" s="614"/>
      <c r="O43" s="615"/>
      <c r="P43" s="616"/>
      <c r="Q43" s="425">
        <f t="shared" si="4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569"/>
      <c r="B44" s="411">
        <f>LARGE(B$10:B43,1)+1</f>
        <v>26</v>
      </c>
      <c r="C44" s="412" t="s">
        <v>215</v>
      </c>
      <c r="D44" s="413" t="s">
        <v>1051</v>
      </c>
      <c r="E44" s="414" t="s">
        <v>189</v>
      </c>
      <c r="F44" s="415" t="s">
        <v>1141</v>
      </c>
      <c r="G44" s="416" t="s">
        <v>841</v>
      </c>
      <c r="H44" s="417"/>
      <c r="I44" s="418" t="s">
        <v>386</v>
      </c>
      <c r="J44" s="419"/>
      <c r="K44" s="417" t="s">
        <v>1054</v>
      </c>
      <c r="L44" s="444"/>
      <c r="M44" s="444"/>
      <c r="N44" s="445"/>
      <c r="O44" s="446" t="s">
        <v>1041</v>
      </c>
      <c r="P44" s="571" t="s">
        <v>1042</v>
      </c>
      <c r="Q44" s="425">
        <f t="shared" si="4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272"/>
    </row>
    <row r="45" spans="1:127" s="303" customFormat="1" ht="40.5" customHeight="1">
      <c r="A45" s="569"/>
      <c r="B45" s="411">
        <f>LARGE(B$10:B44,1)+1</f>
        <v>27</v>
      </c>
      <c r="C45" s="412" t="s">
        <v>216</v>
      </c>
      <c r="D45" s="413" t="s">
        <v>1051</v>
      </c>
      <c r="E45" s="414" t="s">
        <v>189</v>
      </c>
      <c r="F45" s="415" t="s">
        <v>1141</v>
      </c>
      <c r="G45" s="416" t="s">
        <v>841</v>
      </c>
      <c r="H45" s="417"/>
      <c r="I45" s="418" t="s">
        <v>386</v>
      </c>
      <c r="J45" s="419"/>
      <c r="K45" s="417" t="s">
        <v>1054</v>
      </c>
      <c r="L45" s="444"/>
      <c r="M45" s="444"/>
      <c r="N45" s="445"/>
      <c r="O45" s="446" t="s">
        <v>1041</v>
      </c>
      <c r="P45" s="571" t="s">
        <v>1042</v>
      </c>
      <c r="Q45" s="425">
        <f t="shared" si="4"/>
        <v>0</v>
      </c>
      <c r="R45" s="426"/>
      <c r="S45" s="448"/>
      <c r="T45" s="428"/>
      <c r="U45" s="429"/>
      <c r="V45" s="430"/>
      <c r="W45" s="429"/>
      <c r="X45" s="430"/>
      <c r="Y45" s="429"/>
      <c r="Z45" s="430"/>
      <c r="AA45" s="429"/>
      <c r="AB45" s="430"/>
      <c r="AC45" s="431"/>
      <c r="AD45" s="428"/>
      <c r="AE45" s="429"/>
      <c r="AF45" s="430"/>
      <c r="AG45" s="429"/>
      <c r="AH45" s="430"/>
      <c r="AI45" s="429"/>
      <c r="AJ45" s="430"/>
      <c r="AK45" s="431"/>
      <c r="AL45" s="428"/>
      <c r="AM45" s="429"/>
      <c r="AN45" s="430"/>
      <c r="AO45" s="429"/>
      <c r="AP45" s="430"/>
      <c r="AQ45" s="429"/>
      <c r="AR45" s="430"/>
      <c r="AS45" s="431"/>
      <c r="AT45" s="272"/>
      <c r="AU45" s="432"/>
      <c r="AV45" s="433"/>
      <c r="AW45" s="434"/>
      <c r="AX45" s="433"/>
      <c r="AY45" s="434"/>
      <c r="AZ45" s="433"/>
      <c r="BA45" s="434"/>
      <c r="BB45" s="433"/>
      <c r="BC45" s="434"/>
      <c r="BD45" s="435"/>
      <c r="BE45" s="432"/>
      <c r="BF45" s="433"/>
      <c r="BG45" s="434"/>
      <c r="BH45" s="433"/>
      <c r="BI45" s="434"/>
      <c r="BJ45" s="433"/>
      <c r="BK45" s="434"/>
      <c r="BL45" s="435"/>
      <c r="BM45" s="432"/>
      <c r="BN45" s="433"/>
      <c r="BO45" s="434"/>
      <c r="BP45" s="433"/>
      <c r="BQ45" s="434"/>
      <c r="BR45" s="433"/>
      <c r="BS45" s="434"/>
      <c r="BT45" s="435"/>
      <c r="BU45" s="272"/>
      <c r="BV45" s="436"/>
      <c r="BW45" s="437"/>
      <c r="BX45" s="438"/>
      <c r="BY45" s="437"/>
      <c r="BZ45" s="438"/>
      <c r="CA45" s="437"/>
      <c r="CB45" s="438"/>
      <c r="CC45" s="437"/>
      <c r="CD45" s="438"/>
      <c r="CE45" s="439"/>
      <c r="CF45" s="436"/>
      <c r="CG45" s="437"/>
      <c r="CH45" s="438"/>
      <c r="CI45" s="437"/>
      <c r="CJ45" s="438"/>
      <c r="CK45" s="437"/>
      <c r="CL45" s="438"/>
      <c r="CM45" s="439"/>
      <c r="CN45" s="436"/>
      <c r="CO45" s="437"/>
      <c r="CP45" s="438"/>
      <c r="CQ45" s="437"/>
      <c r="CR45" s="438"/>
      <c r="CS45" s="437"/>
      <c r="CT45" s="438"/>
      <c r="CU45" s="439"/>
      <c r="CV45" s="272"/>
      <c r="CW45" s="440"/>
      <c r="CX45" s="441"/>
      <c r="CY45" s="442"/>
      <c r="CZ45" s="441"/>
      <c r="DA45" s="442"/>
      <c r="DB45" s="441"/>
      <c r="DC45" s="442"/>
      <c r="DD45" s="441"/>
      <c r="DE45" s="442"/>
      <c r="DF45" s="443"/>
      <c r="DG45" s="440"/>
      <c r="DH45" s="441"/>
      <c r="DI45" s="442"/>
      <c r="DJ45" s="441"/>
      <c r="DK45" s="442"/>
      <c r="DL45" s="441"/>
      <c r="DM45" s="442"/>
      <c r="DN45" s="443"/>
      <c r="DO45" s="440"/>
      <c r="DP45" s="441"/>
      <c r="DQ45" s="442"/>
      <c r="DR45" s="441"/>
      <c r="DS45" s="442"/>
      <c r="DT45" s="441"/>
      <c r="DU45" s="442"/>
      <c r="DV45" s="443"/>
      <c r="DW45" s="272"/>
    </row>
    <row r="46" spans="1:127" s="303" customFormat="1" ht="40.5" customHeight="1">
      <c r="A46" s="569"/>
      <c r="B46" s="411">
        <f>LARGE(B$10:B45,1)+1</f>
        <v>28</v>
      </c>
      <c r="C46" s="412" t="s">
        <v>217</v>
      </c>
      <c r="D46" s="413" t="s">
        <v>1051</v>
      </c>
      <c r="E46" s="414" t="s">
        <v>189</v>
      </c>
      <c r="F46" s="415" t="s">
        <v>1141</v>
      </c>
      <c r="G46" s="416" t="s">
        <v>841</v>
      </c>
      <c r="H46" s="417"/>
      <c r="I46" s="418" t="s">
        <v>386</v>
      </c>
      <c r="J46" s="419"/>
      <c r="K46" s="417" t="s">
        <v>1054</v>
      </c>
      <c r="L46" s="444"/>
      <c r="M46" s="444"/>
      <c r="N46" s="445"/>
      <c r="O46" s="446" t="s">
        <v>1041</v>
      </c>
      <c r="P46" s="571" t="s">
        <v>1042</v>
      </c>
      <c r="Q46" s="425">
        <f t="shared" si="4"/>
        <v>0</v>
      </c>
      <c r="R46" s="426"/>
      <c r="S46" s="448"/>
      <c r="T46" s="428"/>
      <c r="U46" s="429"/>
      <c r="V46" s="430"/>
      <c r="W46" s="429"/>
      <c r="X46" s="430"/>
      <c r="Y46" s="429"/>
      <c r="Z46" s="430"/>
      <c r="AA46" s="429"/>
      <c r="AB46" s="430"/>
      <c r="AC46" s="431"/>
      <c r="AD46" s="428"/>
      <c r="AE46" s="429"/>
      <c r="AF46" s="430"/>
      <c r="AG46" s="429"/>
      <c r="AH46" s="430"/>
      <c r="AI46" s="429"/>
      <c r="AJ46" s="430"/>
      <c r="AK46" s="431"/>
      <c r="AL46" s="428"/>
      <c r="AM46" s="429"/>
      <c r="AN46" s="430"/>
      <c r="AO46" s="429"/>
      <c r="AP46" s="430"/>
      <c r="AQ46" s="429"/>
      <c r="AR46" s="430"/>
      <c r="AS46" s="431"/>
      <c r="AT46" s="272"/>
      <c r="AU46" s="432"/>
      <c r="AV46" s="433"/>
      <c r="AW46" s="434"/>
      <c r="AX46" s="433"/>
      <c r="AY46" s="434"/>
      <c r="AZ46" s="433"/>
      <c r="BA46" s="434"/>
      <c r="BB46" s="433"/>
      <c r="BC46" s="434"/>
      <c r="BD46" s="435"/>
      <c r="BE46" s="432"/>
      <c r="BF46" s="433"/>
      <c r="BG46" s="434"/>
      <c r="BH46" s="433"/>
      <c r="BI46" s="434"/>
      <c r="BJ46" s="433"/>
      <c r="BK46" s="434"/>
      <c r="BL46" s="435"/>
      <c r="BM46" s="432"/>
      <c r="BN46" s="433"/>
      <c r="BO46" s="434"/>
      <c r="BP46" s="433"/>
      <c r="BQ46" s="434"/>
      <c r="BR46" s="433"/>
      <c r="BS46" s="434"/>
      <c r="BT46" s="435"/>
      <c r="BU46" s="272"/>
      <c r="BV46" s="436"/>
      <c r="BW46" s="437"/>
      <c r="BX46" s="438"/>
      <c r="BY46" s="437"/>
      <c r="BZ46" s="438"/>
      <c r="CA46" s="437"/>
      <c r="CB46" s="438"/>
      <c r="CC46" s="437"/>
      <c r="CD46" s="438"/>
      <c r="CE46" s="439"/>
      <c r="CF46" s="436"/>
      <c r="CG46" s="437"/>
      <c r="CH46" s="438"/>
      <c r="CI46" s="437"/>
      <c r="CJ46" s="438"/>
      <c r="CK46" s="437"/>
      <c r="CL46" s="438"/>
      <c r="CM46" s="439"/>
      <c r="CN46" s="436"/>
      <c r="CO46" s="437"/>
      <c r="CP46" s="438"/>
      <c r="CQ46" s="437"/>
      <c r="CR46" s="438"/>
      <c r="CS46" s="437"/>
      <c r="CT46" s="438"/>
      <c r="CU46" s="439"/>
      <c r="CV46" s="272"/>
      <c r="CW46" s="440"/>
      <c r="CX46" s="441"/>
      <c r="CY46" s="442"/>
      <c r="CZ46" s="441"/>
      <c r="DA46" s="442"/>
      <c r="DB46" s="441"/>
      <c r="DC46" s="442"/>
      <c r="DD46" s="441"/>
      <c r="DE46" s="442"/>
      <c r="DF46" s="443"/>
      <c r="DG46" s="440"/>
      <c r="DH46" s="441"/>
      <c r="DI46" s="442"/>
      <c r="DJ46" s="441"/>
      <c r="DK46" s="442"/>
      <c r="DL46" s="441"/>
      <c r="DM46" s="442"/>
      <c r="DN46" s="443"/>
      <c r="DO46" s="440"/>
      <c r="DP46" s="441"/>
      <c r="DQ46" s="442"/>
      <c r="DR46" s="441"/>
      <c r="DS46" s="442"/>
      <c r="DT46" s="441"/>
      <c r="DU46" s="442"/>
      <c r="DV46" s="443"/>
      <c r="DW46" s="272"/>
    </row>
    <row r="47" spans="1:127" s="303" customFormat="1" ht="39.950000000000003" customHeight="1">
      <c r="B47" s="596">
        <v>2</v>
      </c>
      <c r="C47" s="597" t="s">
        <v>353</v>
      </c>
      <c r="D47" s="598"/>
      <c r="E47" s="599"/>
      <c r="F47" s="598"/>
      <c r="G47" s="600"/>
      <c r="H47" s="599"/>
      <c r="I47" s="601"/>
      <c r="J47" s="598"/>
      <c r="K47" s="598"/>
      <c r="L47" s="598"/>
      <c r="M47" s="598"/>
      <c r="N47" s="598"/>
      <c r="O47" s="598"/>
      <c r="P47" s="602" t="s">
        <v>351</v>
      </c>
      <c r="Q47" s="1350" t="s">
        <v>1323</v>
      </c>
      <c r="R47" s="1352" t="s">
        <v>1324</v>
      </c>
      <c r="S47" s="1336" t="s">
        <v>1325</v>
      </c>
      <c r="T47" s="452"/>
      <c r="U47" s="453"/>
      <c r="V47" s="453"/>
      <c r="W47" s="453"/>
      <c r="X47" s="453"/>
      <c r="Y47" s="453"/>
      <c r="Z47" s="453"/>
      <c r="AA47" s="453"/>
      <c r="AB47" s="453"/>
      <c r="AC47" s="454"/>
      <c r="AD47" s="452"/>
      <c r="AE47" s="453"/>
      <c r="AF47" s="453"/>
      <c r="AG47" s="453"/>
      <c r="AH47" s="453"/>
      <c r="AI47" s="453"/>
      <c r="AJ47" s="453"/>
      <c r="AK47" s="454"/>
      <c r="AL47" s="452"/>
      <c r="AM47" s="453"/>
      <c r="AN47" s="453"/>
      <c r="AO47" s="453"/>
      <c r="AP47" s="453"/>
      <c r="AQ47" s="453"/>
      <c r="AR47" s="453"/>
      <c r="AS47" s="454"/>
      <c r="AT47" s="455"/>
      <c r="AU47" s="456"/>
      <c r="AV47" s="457"/>
      <c r="AW47" s="457"/>
      <c r="AX47" s="457"/>
      <c r="AY47" s="457"/>
      <c r="AZ47" s="457"/>
      <c r="BA47" s="457"/>
      <c r="BB47" s="457"/>
      <c r="BC47" s="457"/>
      <c r="BD47" s="458"/>
      <c r="BE47" s="456"/>
      <c r="BF47" s="457"/>
      <c r="BG47" s="457"/>
      <c r="BH47" s="457"/>
      <c r="BI47" s="457"/>
      <c r="BJ47" s="457"/>
      <c r="BK47" s="457"/>
      <c r="BL47" s="458"/>
      <c r="BM47" s="456"/>
      <c r="BN47" s="457"/>
      <c r="BO47" s="457"/>
      <c r="BP47" s="457"/>
      <c r="BQ47" s="457"/>
      <c r="BR47" s="457"/>
      <c r="BS47" s="457"/>
      <c r="BT47" s="458"/>
      <c r="BU47" s="455"/>
      <c r="BV47" s="459"/>
      <c r="BW47" s="460"/>
      <c r="BX47" s="460"/>
      <c r="BY47" s="460"/>
      <c r="BZ47" s="460"/>
      <c r="CA47" s="460"/>
      <c r="CB47" s="460"/>
      <c r="CC47" s="460"/>
      <c r="CD47" s="460"/>
      <c r="CE47" s="461"/>
      <c r="CF47" s="459"/>
      <c r="CG47" s="460"/>
      <c r="CH47" s="460"/>
      <c r="CI47" s="460"/>
      <c r="CJ47" s="460"/>
      <c r="CK47" s="460"/>
      <c r="CL47" s="460"/>
      <c r="CM47" s="461"/>
      <c r="CN47" s="459"/>
      <c r="CO47" s="460"/>
      <c r="CP47" s="460"/>
      <c r="CQ47" s="460"/>
      <c r="CR47" s="460"/>
      <c r="CS47" s="460"/>
      <c r="CT47" s="460"/>
      <c r="CU47" s="461"/>
      <c r="CV47" s="455"/>
      <c r="CW47" s="462"/>
      <c r="CX47" s="463"/>
      <c r="CY47" s="463"/>
      <c r="CZ47" s="463"/>
      <c r="DA47" s="463"/>
      <c r="DB47" s="463"/>
      <c r="DC47" s="463"/>
      <c r="DD47" s="463"/>
      <c r="DE47" s="463"/>
      <c r="DF47" s="464"/>
      <c r="DG47" s="462"/>
      <c r="DH47" s="463"/>
      <c r="DI47" s="463"/>
      <c r="DJ47" s="463"/>
      <c r="DK47" s="463"/>
      <c r="DL47" s="463"/>
      <c r="DM47" s="463"/>
      <c r="DN47" s="464"/>
      <c r="DO47" s="462"/>
      <c r="DP47" s="463"/>
      <c r="DQ47" s="463"/>
      <c r="DR47" s="463"/>
      <c r="DS47" s="463"/>
      <c r="DT47" s="463"/>
      <c r="DU47" s="463"/>
      <c r="DV47" s="464"/>
      <c r="DW47" s="465"/>
    </row>
    <row r="48" spans="1:127" s="303" customFormat="1" ht="39.950000000000003" customHeight="1">
      <c r="B48" s="603"/>
      <c r="C48" s="393" t="s">
        <v>1048</v>
      </c>
      <c r="D48" s="394">
        <f>LARGE(B49:B89,1)</f>
        <v>30</v>
      </c>
      <c r="E48" s="604" t="s">
        <v>1049</v>
      </c>
      <c r="F48" s="394">
        <f>COUNTIF(L49:P89,E48)</f>
        <v>0</v>
      </c>
      <c r="G48" s="396" t="s">
        <v>1038</v>
      </c>
      <c r="H48" s="394">
        <f>COUNTIF(L49:P89,G48)</f>
        <v>0</v>
      </c>
      <c r="I48" s="396" t="s">
        <v>1039</v>
      </c>
      <c r="J48" s="394">
        <f>COUNTIF(L49:P89,I48)</f>
        <v>0</v>
      </c>
      <c r="K48" s="396" t="s">
        <v>1040</v>
      </c>
      <c r="L48" s="394">
        <f>COUNTIF(L49:P89,K48)</f>
        <v>0</v>
      </c>
      <c r="M48" s="396" t="s">
        <v>1041</v>
      </c>
      <c r="N48" s="394">
        <f>COUNTIF(L49:P89,M48)</f>
        <v>30</v>
      </c>
      <c r="O48" s="396" t="s">
        <v>1042</v>
      </c>
      <c r="P48" s="397">
        <f>COUNTIF(L49:P89,O48)</f>
        <v>30</v>
      </c>
      <c r="Q48" s="1351"/>
      <c r="R48" s="1353"/>
      <c r="S48" s="1337"/>
      <c r="T48" s="466"/>
      <c r="U48" s="467"/>
      <c r="V48" s="467"/>
      <c r="W48" s="467"/>
      <c r="X48" s="467"/>
      <c r="Y48" s="467"/>
      <c r="Z48" s="467"/>
      <c r="AA48" s="467"/>
      <c r="AB48" s="467"/>
      <c r="AC48" s="468"/>
      <c r="AD48" s="466"/>
      <c r="AE48" s="467"/>
      <c r="AF48" s="467"/>
      <c r="AG48" s="467"/>
      <c r="AH48" s="467"/>
      <c r="AI48" s="467"/>
      <c r="AJ48" s="467"/>
      <c r="AK48" s="468"/>
      <c r="AL48" s="466"/>
      <c r="AM48" s="467"/>
      <c r="AN48" s="467"/>
      <c r="AO48" s="467"/>
      <c r="AP48" s="467"/>
      <c r="AQ48" s="467"/>
      <c r="AR48" s="467"/>
      <c r="AS48" s="468"/>
      <c r="AT48" s="469"/>
      <c r="AU48" s="470"/>
      <c r="AV48" s="471"/>
      <c r="AW48" s="471"/>
      <c r="AX48" s="471"/>
      <c r="AY48" s="471"/>
      <c r="AZ48" s="471"/>
      <c r="BA48" s="471"/>
      <c r="BB48" s="471"/>
      <c r="BC48" s="471"/>
      <c r="BD48" s="472"/>
      <c r="BE48" s="470"/>
      <c r="BF48" s="471"/>
      <c r="BG48" s="471"/>
      <c r="BH48" s="471"/>
      <c r="BI48" s="471"/>
      <c r="BJ48" s="471"/>
      <c r="BK48" s="471"/>
      <c r="BL48" s="472"/>
      <c r="BM48" s="470"/>
      <c r="BN48" s="471"/>
      <c r="BO48" s="471"/>
      <c r="BP48" s="471"/>
      <c r="BQ48" s="471"/>
      <c r="BR48" s="471"/>
      <c r="BS48" s="471"/>
      <c r="BT48" s="472"/>
      <c r="BU48" s="469"/>
      <c r="BV48" s="473"/>
      <c r="BW48" s="474"/>
      <c r="BX48" s="474"/>
      <c r="BY48" s="474"/>
      <c r="BZ48" s="474"/>
      <c r="CA48" s="474"/>
      <c r="CB48" s="474"/>
      <c r="CC48" s="474"/>
      <c r="CD48" s="474"/>
      <c r="CE48" s="475"/>
      <c r="CF48" s="473"/>
      <c r="CG48" s="474"/>
      <c r="CH48" s="474"/>
      <c r="CI48" s="474"/>
      <c r="CJ48" s="474"/>
      <c r="CK48" s="474"/>
      <c r="CL48" s="474"/>
      <c r="CM48" s="475"/>
      <c r="CN48" s="473"/>
      <c r="CO48" s="474"/>
      <c r="CP48" s="474"/>
      <c r="CQ48" s="474"/>
      <c r="CR48" s="474"/>
      <c r="CS48" s="474"/>
      <c r="CT48" s="474"/>
      <c r="CU48" s="475"/>
      <c r="CV48" s="469"/>
      <c r="CW48" s="476"/>
      <c r="CX48" s="477"/>
      <c r="CY48" s="477"/>
      <c r="CZ48" s="477"/>
      <c r="DA48" s="477"/>
      <c r="DB48" s="477"/>
      <c r="DC48" s="477"/>
      <c r="DD48" s="477"/>
      <c r="DE48" s="477"/>
      <c r="DF48" s="478"/>
      <c r="DG48" s="476"/>
      <c r="DH48" s="477"/>
      <c r="DI48" s="477"/>
      <c r="DJ48" s="477"/>
      <c r="DK48" s="477"/>
      <c r="DL48" s="477"/>
      <c r="DM48" s="477"/>
      <c r="DN48" s="478"/>
      <c r="DO48" s="476"/>
      <c r="DP48" s="477"/>
      <c r="DQ48" s="477"/>
      <c r="DR48" s="477"/>
      <c r="DS48" s="477"/>
      <c r="DT48" s="477"/>
      <c r="DU48" s="477"/>
      <c r="DV48" s="478"/>
      <c r="DW48" s="479"/>
    </row>
    <row r="49" spans="1:127" s="303" customFormat="1" ht="40.5" customHeight="1">
      <c r="A49" s="569"/>
      <c r="B49" s="411"/>
      <c r="C49" s="605" t="s">
        <v>218</v>
      </c>
      <c r="D49" s="606"/>
      <c r="E49" s="607"/>
      <c r="F49" s="608">
        <v>0</v>
      </c>
      <c r="G49" s="607"/>
      <c r="H49" s="609"/>
      <c r="I49" s="610"/>
      <c r="J49" s="611"/>
      <c r="K49" s="612"/>
      <c r="L49" s="613"/>
      <c r="M49" s="613"/>
      <c r="N49" s="614"/>
      <c r="O49" s="615"/>
      <c r="P49" s="616"/>
      <c r="Q49" s="585"/>
      <c r="R49" s="585"/>
      <c r="S49" s="585"/>
      <c r="T49" s="617"/>
      <c r="U49" s="618"/>
      <c r="V49" s="618"/>
      <c r="W49" s="618"/>
      <c r="X49" s="618"/>
      <c r="Y49" s="618"/>
      <c r="Z49" s="618"/>
      <c r="AA49" s="618"/>
      <c r="AB49" s="618"/>
      <c r="AC49" s="619"/>
      <c r="AD49" s="617"/>
      <c r="AE49" s="618"/>
      <c r="AF49" s="618"/>
      <c r="AG49" s="618"/>
      <c r="AH49" s="618"/>
      <c r="AI49" s="618"/>
      <c r="AJ49" s="618"/>
      <c r="AK49" s="619"/>
      <c r="AL49" s="617"/>
      <c r="AM49" s="618"/>
      <c r="AN49" s="618"/>
      <c r="AO49" s="618"/>
      <c r="AP49" s="618"/>
      <c r="AQ49" s="618"/>
      <c r="AR49" s="618"/>
      <c r="AS49" s="619"/>
      <c r="AT49" s="620"/>
      <c r="AU49" s="621"/>
      <c r="AV49" s="622"/>
      <c r="AW49" s="622"/>
      <c r="AX49" s="622"/>
      <c r="AY49" s="622"/>
      <c r="AZ49" s="622"/>
      <c r="BA49" s="622"/>
      <c r="BB49" s="622"/>
      <c r="BC49" s="622"/>
      <c r="BD49" s="623"/>
      <c r="BE49" s="621"/>
      <c r="BF49" s="622"/>
      <c r="BG49" s="622"/>
      <c r="BH49" s="622"/>
      <c r="BI49" s="622"/>
      <c r="BJ49" s="622"/>
      <c r="BK49" s="622"/>
      <c r="BL49" s="623"/>
      <c r="BM49" s="621"/>
      <c r="BN49" s="622"/>
      <c r="BO49" s="622"/>
      <c r="BP49" s="622"/>
      <c r="BQ49" s="622"/>
      <c r="BR49" s="622"/>
      <c r="BS49" s="622"/>
      <c r="BT49" s="623"/>
      <c r="BU49" s="620"/>
      <c r="BV49" s="624"/>
      <c r="BW49" s="625"/>
      <c r="BX49" s="625"/>
      <c r="BY49" s="625"/>
      <c r="BZ49" s="625"/>
      <c r="CA49" s="625"/>
      <c r="CB49" s="625"/>
      <c r="CC49" s="625"/>
      <c r="CD49" s="625"/>
      <c r="CE49" s="626"/>
      <c r="CF49" s="624"/>
      <c r="CG49" s="625"/>
      <c r="CH49" s="625"/>
      <c r="CI49" s="625"/>
      <c r="CJ49" s="625"/>
      <c r="CK49" s="625"/>
      <c r="CL49" s="625"/>
      <c r="CM49" s="626"/>
      <c r="CN49" s="624"/>
      <c r="CO49" s="625"/>
      <c r="CP49" s="625"/>
      <c r="CQ49" s="625"/>
      <c r="CR49" s="625"/>
      <c r="CS49" s="625"/>
      <c r="CT49" s="625"/>
      <c r="CU49" s="626"/>
      <c r="CV49" s="620"/>
      <c r="CW49" s="627"/>
      <c r="CX49" s="628"/>
      <c r="CY49" s="628"/>
      <c r="CZ49" s="628"/>
      <c r="DA49" s="628"/>
      <c r="DB49" s="628"/>
      <c r="DC49" s="628"/>
      <c r="DD49" s="628"/>
      <c r="DE49" s="628"/>
      <c r="DF49" s="629"/>
      <c r="DG49" s="627"/>
      <c r="DH49" s="628"/>
      <c r="DI49" s="628"/>
      <c r="DJ49" s="628"/>
      <c r="DK49" s="628"/>
      <c r="DL49" s="628"/>
      <c r="DM49" s="628"/>
      <c r="DN49" s="629"/>
      <c r="DO49" s="627"/>
      <c r="DP49" s="628"/>
      <c r="DQ49" s="628"/>
      <c r="DR49" s="628"/>
      <c r="DS49" s="628"/>
      <c r="DT49" s="628"/>
      <c r="DU49" s="628"/>
      <c r="DV49" s="629"/>
      <c r="DW49" s="285"/>
    </row>
    <row r="50" spans="1:127" s="303" customFormat="1" ht="40.5" customHeight="1">
      <c r="A50" s="569"/>
      <c r="B50" s="411">
        <v>1</v>
      </c>
      <c r="C50" s="412" t="s">
        <v>188</v>
      </c>
      <c r="D50" s="413" t="s">
        <v>1051</v>
      </c>
      <c r="E50" s="414" t="s">
        <v>189</v>
      </c>
      <c r="F50" s="415" t="s">
        <v>1141</v>
      </c>
      <c r="G50" s="416" t="s">
        <v>841</v>
      </c>
      <c r="H50" s="417"/>
      <c r="I50" s="418" t="s">
        <v>386</v>
      </c>
      <c r="J50" s="419"/>
      <c r="K50" s="417" t="s">
        <v>1054</v>
      </c>
      <c r="L50" s="444"/>
      <c r="M50" s="444"/>
      <c r="N50" s="445"/>
      <c r="O50" s="446" t="s">
        <v>1041</v>
      </c>
      <c r="P50" s="571" t="s">
        <v>1042</v>
      </c>
      <c r="Q50" s="425">
        <f t="shared" ref="Q50:Q89" si="5">COUNTA(T50:DV50)</f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1:127" s="303" customFormat="1" ht="40.5" customHeight="1">
      <c r="A51" s="569"/>
      <c r="B51" s="411">
        <f>LARGE(B$50:B50,1)+1</f>
        <v>2</v>
      </c>
      <c r="C51" s="412" t="s">
        <v>219</v>
      </c>
      <c r="D51" s="413" t="s">
        <v>1051</v>
      </c>
      <c r="E51" s="414" t="s">
        <v>189</v>
      </c>
      <c r="F51" s="415" t="s">
        <v>1141</v>
      </c>
      <c r="G51" s="416" t="s">
        <v>841</v>
      </c>
      <c r="H51" s="417"/>
      <c r="I51" s="418" t="s">
        <v>386</v>
      </c>
      <c r="J51" s="419"/>
      <c r="K51" s="417" t="s">
        <v>1054</v>
      </c>
      <c r="L51" s="444"/>
      <c r="M51" s="444"/>
      <c r="N51" s="445"/>
      <c r="O51" s="446" t="s">
        <v>1041</v>
      </c>
      <c r="P51" s="571" t="s">
        <v>1042</v>
      </c>
      <c r="Q51" s="425">
        <f t="shared" si="5"/>
        <v>0</v>
      </c>
      <c r="R51" s="426"/>
      <c r="S51" s="448"/>
      <c r="T51" s="428"/>
      <c r="U51" s="429"/>
      <c r="V51" s="430"/>
      <c r="W51" s="429"/>
      <c r="X51" s="430"/>
      <c r="Y51" s="429"/>
      <c r="Z51" s="430"/>
      <c r="AA51" s="429"/>
      <c r="AB51" s="430"/>
      <c r="AC51" s="431"/>
      <c r="AD51" s="428"/>
      <c r="AE51" s="429"/>
      <c r="AF51" s="430"/>
      <c r="AG51" s="429"/>
      <c r="AH51" s="430"/>
      <c r="AI51" s="429"/>
      <c r="AJ51" s="430"/>
      <c r="AK51" s="431"/>
      <c r="AL51" s="428"/>
      <c r="AM51" s="429"/>
      <c r="AN51" s="430"/>
      <c r="AO51" s="429"/>
      <c r="AP51" s="430"/>
      <c r="AQ51" s="429"/>
      <c r="AR51" s="430"/>
      <c r="AS51" s="431"/>
      <c r="AT51" s="272"/>
      <c r="AU51" s="432"/>
      <c r="AV51" s="433"/>
      <c r="AW51" s="434"/>
      <c r="AX51" s="433"/>
      <c r="AY51" s="434"/>
      <c r="AZ51" s="433"/>
      <c r="BA51" s="434"/>
      <c r="BB51" s="433"/>
      <c r="BC51" s="434"/>
      <c r="BD51" s="435"/>
      <c r="BE51" s="432"/>
      <c r="BF51" s="433"/>
      <c r="BG51" s="434"/>
      <c r="BH51" s="433"/>
      <c r="BI51" s="434"/>
      <c r="BJ51" s="433"/>
      <c r="BK51" s="434"/>
      <c r="BL51" s="435"/>
      <c r="BM51" s="432"/>
      <c r="BN51" s="433"/>
      <c r="BO51" s="434"/>
      <c r="BP51" s="433"/>
      <c r="BQ51" s="434"/>
      <c r="BR51" s="433"/>
      <c r="BS51" s="434"/>
      <c r="BT51" s="435"/>
      <c r="BU51" s="272"/>
      <c r="BV51" s="436"/>
      <c r="BW51" s="437"/>
      <c r="BX51" s="438"/>
      <c r="BY51" s="437"/>
      <c r="BZ51" s="438"/>
      <c r="CA51" s="437"/>
      <c r="CB51" s="438"/>
      <c r="CC51" s="437"/>
      <c r="CD51" s="438"/>
      <c r="CE51" s="439"/>
      <c r="CF51" s="436"/>
      <c r="CG51" s="437"/>
      <c r="CH51" s="438"/>
      <c r="CI51" s="437"/>
      <c r="CJ51" s="438"/>
      <c r="CK51" s="437"/>
      <c r="CL51" s="438"/>
      <c r="CM51" s="439"/>
      <c r="CN51" s="436"/>
      <c r="CO51" s="437"/>
      <c r="CP51" s="438"/>
      <c r="CQ51" s="437"/>
      <c r="CR51" s="438"/>
      <c r="CS51" s="437"/>
      <c r="CT51" s="438"/>
      <c r="CU51" s="439"/>
      <c r="CV51" s="272"/>
      <c r="CW51" s="440"/>
      <c r="CX51" s="441"/>
      <c r="CY51" s="442"/>
      <c r="CZ51" s="441"/>
      <c r="DA51" s="442"/>
      <c r="DB51" s="441"/>
      <c r="DC51" s="442"/>
      <c r="DD51" s="441"/>
      <c r="DE51" s="442"/>
      <c r="DF51" s="443"/>
      <c r="DG51" s="440"/>
      <c r="DH51" s="441"/>
      <c r="DI51" s="442"/>
      <c r="DJ51" s="441"/>
      <c r="DK51" s="442"/>
      <c r="DL51" s="441"/>
      <c r="DM51" s="442"/>
      <c r="DN51" s="443"/>
      <c r="DO51" s="440"/>
      <c r="DP51" s="441"/>
      <c r="DQ51" s="442"/>
      <c r="DR51" s="441"/>
      <c r="DS51" s="442"/>
      <c r="DT51" s="441"/>
      <c r="DU51" s="442"/>
      <c r="DV51" s="443"/>
      <c r="DW51" s="272"/>
    </row>
    <row r="52" spans="1:127" s="303" customFormat="1" ht="40.5" customHeight="1">
      <c r="A52" s="569"/>
      <c r="B52" s="411">
        <f>LARGE(B$50:B51,1)+1</f>
        <v>3</v>
      </c>
      <c r="C52" s="412" t="s">
        <v>221</v>
      </c>
      <c r="D52" s="413" t="s">
        <v>222</v>
      </c>
      <c r="E52" s="414" t="s">
        <v>189</v>
      </c>
      <c r="F52" s="415" t="s">
        <v>1141</v>
      </c>
      <c r="G52" s="416" t="s">
        <v>841</v>
      </c>
      <c r="H52" s="417"/>
      <c r="I52" s="418" t="s">
        <v>386</v>
      </c>
      <c r="J52" s="419"/>
      <c r="K52" s="417" t="s">
        <v>1054</v>
      </c>
      <c r="L52" s="444"/>
      <c r="M52" s="444"/>
      <c r="N52" s="445"/>
      <c r="O52" s="446" t="s">
        <v>1041</v>
      </c>
      <c r="P52" s="571" t="s">
        <v>1042</v>
      </c>
      <c r="Q52" s="425">
        <f t="shared" si="5"/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569"/>
      <c r="B53" s="411"/>
      <c r="C53" s="605" t="s">
        <v>1047</v>
      </c>
      <c r="D53" s="606"/>
      <c r="E53" s="607"/>
      <c r="F53" s="608">
        <v>0</v>
      </c>
      <c r="G53" s="607"/>
      <c r="H53" s="609"/>
      <c r="I53" s="610"/>
      <c r="J53" s="611"/>
      <c r="K53" s="609"/>
      <c r="L53" s="613"/>
      <c r="M53" s="613"/>
      <c r="N53" s="614"/>
      <c r="O53" s="615"/>
      <c r="P53" s="616"/>
      <c r="Q53" s="585"/>
      <c r="R53" s="585"/>
      <c r="S53" s="585"/>
      <c r="T53" s="617"/>
      <c r="U53" s="618"/>
      <c r="V53" s="618"/>
      <c r="W53" s="618"/>
      <c r="X53" s="618"/>
      <c r="Y53" s="618"/>
      <c r="Z53" s="618"/>
      <c r="AA53" s="618"/>
      <c r="AB53" s="618"/>
      <c r="AC53" s="619"/>
      <c r="AD53" s="617"/>
      <c r="AE53" s="618"/>
      <c r="AF53" s="618"/>
      <c r="AG53" s="618"/>
      <c r="AH53" s="618"/>
      <c r="AI53" s="618"/>
      <c r="AJ53" s="618"/>
      <c r="AK53" s="619"/>
      <c r="AL53" s="617"/>
      <c r="AM53" s="618"/>
      <c r="AN53" s="618"/>
      <c r="AO53" s="618"/>
      <c r="AP53" s="618"/>
      <c r="AQ53" s="618"/>
      <c r="AR53" s="618"/>
      <c r="AS53" s="619"/>
      <c r="AT53" s="620"/>
      <c r="AU53" s="621"/>
      <c r="AV53" s="622"/>
      <c r="AW53" s="622"/>
      <c r="AX53" s="622"/>
      <c r="AY53" s="622"/>
      <c r="AZ53" s="622"/>
      <c r="BA53" s="622"/>
      <c r="BB53" s="622"/>
      <c r="BC53" s="622"/>
      <c r="BD53" s="623"/>
      <c r="BE53" s="621"/>
      <c r="BF53" s="622"/>
      <c r="BG53" s="622"/>
      <c r="BH53" s="622"/>
      <c r="BI53" s="622"/>
      <c r="BJ53" s="622"/>
      <c r="BK53" s="622"/>
      <c r="BL53" s="623"/>
      <c r="BM53" s="621"/>
      <c r="BN53" s="622"/>
      <c r="BO53" s="622"/>
      <c r="BP53" s="622"/>
      <c r="BQ53" s="622"/>
      <c r="BR53" s="622"/>
      <c r="BS53" s="622"/>
      <c r="BT53" s="623"/>
      <c r="BU53" s="620"/>
      <c r="BV53" s="624"/>
      <c r="BW53" s="625"/>
      <c r="BX53" s="625"/>
      <c r="BY53" s="625"/>
      <c r="BZ53" s="625"/>
      <c r="CA53" s="625"/>
      <c r="CB53" s="625"/>
      <c r="CC53" s="625"/>
      <c r="CD53" s="625"/>
      <c r="CE53" s="626"/>
      <c r="CF53" s="624"/>
      <c r="CG53" s="625"/>
      <c r="CH53" s="625"/>
      <c r="CI53" s="625"/>
      <c r="CJ53" s="625"/>
      <c r="CK53" s="625"/>
      <c r="CL53" s="625"/>
      <c r="CM53" s="626"/>
      <c r="CN53" s="624"/>
      <c r="CO53" s="625"/>
      <c r="CP53" s="625"/>
      <c r="CQ53" s="625"/>
      <c r="CR53" s="625"/>
      <c r="CS53" s="625"/>
      <c r="CT53" s="625"/>
      <c r="CU53" s="626"/>
      <c r="CV53" s="620"/>
      <c r="CW53" s="627"/>
      <c r="CX53" s="628"/>
      <c r="CY53" s="628"/>
      <c r="CZ53" s="628"/>
      <c r="DA53" s="628"/>
      <c r="DB53" s="628"/>
      <c r="DC53" s="628"/>
      <c r="DD53" s="628"/>
      <c r="DE53" s="628"/>
      <c r="DF53" s="629"/>
      <c r="DG53" s="627"/>
      <c r="DH53" s="628"/>
      <c r="DI53" s="628"/>
      <c r="DJ53" s="628"/>
      <c r="DK53" s="628"/>
      <c r="DL53" s="628"/>
      <c r="DM53" s="628"/>
      <c r="DN53" s="629"/>
      <c r="DO53" s="627"/>
      <c r="DP53" s="628"/>
      <c r="DQ53" s="628"/>
      <c r="DR53" s="628"/>
      <c r="DS53" s="628"/>
      <c r="DT53" s="628"/>
      <c r="DU53" s="628"/>
      <c r="DV53" s="629"/>
      <c r="DW53" s="285"/>
    </row>
    <row r="54" spans="1:127" s="303" customFormat="1" ht="40.5" customHeight="1">
      <c r="A54" s="569"/>
      <c r="B54" s="411">
        <f>LARGE(B$50:B53,1)+1</f>
        <v>4</v>
      </c>
      <c r="C54" s="412" t="s">
        <v>223</v>
      </c>
      <c r="D54" s="413" t="s">
        <v>1051</v>
      </c>
      <c r="E54" s="414" t="s">
        <v>189</v>
      </c>
      <c r="F54" s="415" t="s">
        <v>1141</v>
      </c>
      <c r="G54" s="416" t="s">
        <v>841</v>
      </c>
      <c r="H54" s="417"/>
      <c r="I54" s="418" t="s">
        <v>386</v>
      </c>
      <c r="J54" s="419"/>
      <c r="K54" s="417" t="s">
        <v>1054</v>
      </c>
      <c r="L54" s="444"/>
      <c r="M54" s="444"/>
      <c r="N54" s="445"/>
      <c r="O54" s="446" t="s">
        <v>1041</v>
      </c>
      <c r="P54" s="571" t="s">
        <v>1042</v>
      </c>
      <c r="Q54" s="425">
        <f t="shared" si="5"/>
        <v>0</v>
      </c>
      <c r="R54" s="426"/>
      <c r="S54" s="448"/>
      <c r="T54" s="428"/>
      <c r="U54" s="429"/>
      <c r="V54" s="430"/>
      <c r="W54" s="429"/>
      <c r="X54" s="430"/>
      <c r="Y54" s="429"/>
      <c r="Z54" s="430"/>
      <c r="AA54" s="429"/>
      <c r="AB54" s="430"/>
      <c r="AC54" s="431"/>
      <c r="AD54" s="428"/>
      <c r="AE54" s="429"/>
      <c r="AF54" s="430"/>
      <c r="AG54" s="429"/>
      <c r="AH54" s="430"/>
      <c r="AI54" s="429"/>
      <c r="AJ54" s="430"/>
      <c r="AK54" s="431"/>
      <c r="AL54" s="428"/>
      <c r="AM54" s="429"/>
      <c r="AN54" s="430"/>
      <c r="AO54" s="429"/>
      <c r="AP54" s="430"/>
      <c r="AQ54" s="429"/>
      <c r="AR54" s="430"/>
      <c r="AS54" s="431"/>
      <c r="AT54" s="272"/>
      <c r="AU54" s="432"/>
      <c r="AV54" s="433"/>
      <c r="AW54" s="434"/>
      <c r="AX54" s="433"/>
      <c r="AY54" s="434"/>
      <c r="AZ54" s="433"/>
      <c r="BA54" s="434"/>
      <c r="BB54" s="433"/>
      <c r="BC54" s="434"/>
      <c r="BD54" s="435"/>
      <c r="BE54" s="432"/>
      <c r="BF54" s="433"/>
      <c r="BG54" s="434"/>
      <c r="BH54" s="433"/>
      <c r="BI54" s="434"/>
      <c r="BJ54" s="433"/>
      <c r="BK54" s="434"/>
      <c r="BL54" s="435"/>
      <c r="BM54" s="432"/>
      <c r="BN54" s="433"/>
      <c r="BO54" s="434"/>
      <c r="BP54" s="433"/>
      <c r="BQ54" s="434"/>
      <c r="BR54" s="433"/>
      <c r="BS54" s="434"/>
      <c r="BT54" s="435"/>
      <c r="BU54" s="272"/>
      <c r="BV54" s="436"/>
      <c r="BW54" s="437"/>
      <c r="BX54" s="438"/>
      <c r="BY54" s="437"/>
      <c r="BZ54" s="438"/>
      <c r="CA54" s="437"/>
      <c r="CB54" s="438"/>
      <c r="CC54" s="437"/>
      <c r="CD54" s="438"/>
      <c r="CE54" s="439"/>
      <c r="CF54" s="436"/>
      <c r="CG54" s="437"/>
      <c r="CH54" s="438"/>
      <c r="CI54" s="437"/>
      <c r="CJ54" s="438"/>
      <c r="CK54" s="437"/>
      <c r="CL54" s="438"/>
      <c r="CM54" s="439"/>
      <c r="CN54" s="436"/>
      <c r="CO54" s="437"/>
      <c r="CP54" s="438"/>
      <c r="CQ54" s="437"/>
      <c r="CR54" s="438"/>
      <c r="CS54" s="437"/>
      <c r="CT54" s="438"/>
      <c r="CU54" s="439"/>
      <c r="CV54" s="272"/>
      <c r="CW54" s="440"/>
      <c r="CX54" s="441"/>
      <c r="CY54" s="442"/>
      <c r="CZ54" s="441"/>
      <c r="DA54" s="442"/>
      <c r="DB54" s="441"/>
      <c r="DC54" s="442"/>
      <c r="DD54" s="441"/>
      <c r="DE54" s="442"/>
      <c r="DF54" s="443"/>
      <c r="DG54" s="440"/>
      <c r="DH54" s="441"/>
      <c r="DI54" s="442"/>
      <c r="DJ54" s="441"/>
      <c r="DK54" s="442"/>
      <c r="DL54" s="441"/>
      <c r="DM54" s="442"/>
      <c r="DN54" s="443"/>
      <c r="DO54" s="440"/>
      <c r="DP54" s="441"/>
      <c r="DQ54" s="442"/>
      <c r="DR54" s="441"/>
      <c r="DS54" s="442"/>
      <c r="DT54" s="441"/>
      <c r="DU54" s="442"/>
      <c r="DV54" s="443"/>
      <c r="DW54" s="272"/>
    </row>
    <row r="55" spans="1:127" s="303" customFormat="1" ht="40.5" customHeight="1">
      <c r="A55" s="569"/>
      <c r="B55" s="411">
        <f>LARGE(B$50:B54,1)+1</f>
        <v>5</v>
      </c>
      <c r="C55" s="412" t="s">
        <v>193</v>
      </c>
      <c r="D55" s="413" t="s">
        <v>1051</v>
      </c>
      <c r="E55" s="414" t="s">
        <v>189</v>
      </c>
      <c r="F55" s="415" t="s">
        <v>1141</v>
      </c>
      <c r="G55" s="416" t="s">
        <v>841</v>
      </c>
      <c r="H55" s="417"/>
      <c r="I55" s="418" t="s">
        <v>386</v>
      </c>
      <c r="J55" s="419"/>
      <c r="K55" s="417" t="s">
        <v>1054</v>
      </c>
      <c r="L55" s="444"/>
      <c r="M55" s="444"/>
      <c r="N55" s="445"/>
      <c r="O55" s="446" t="s">
        <v>1041</v>
      </c>
      <c r="P55" s="571" t="s">
        <v>1042</v>
      </c>
      <c r="Q55" s="425">
        <f t="shared" si="5"/>
        <v>0</v>
      </c>
      <c r="R55" s="426"/>
      <c r="S55" s="448"/>
      <c r="T55" s="428"/>
      <c r="U55" s="429"/>
      <c r="V55" s="430"/>
      <c r="W55" s="429"/>
      <c r="X55" s="430"/>
      <c r="Y55" s="429"/>
      <c r="Z55" s="430"/>
      <c r="AA55" s="429"/>
      <c r="AB55" s="430"/>
      <c r="AC55" s="431"/>
      <c r="AD55" s="428"/>
      <c r="AE55" s="429"/>
      <c r="AF55" s="430"/>
      <c r="AG55" s="429"/>
      <c r="AH55" s="430"/>
      <c r="AI55" s="429"/>
      <c r="AJ55" s="430"/>
      <c r="AK55" s="431"/>
      <c r="AL55" s="428"/>
      <c r="AM55" s="429"/>
      <c r="AN55" s="430"/>
      <c r="AO55" s="429"/>
      <c r="AP55" s="430"/>
      <c r="AQ55" s="429"/>
      <c r="AR55" s="430"/>
      <c r="AS55" s="431"/>
      <c r="AT55" s="272"/>
      <c r="AU55" s="432"/>
      <c r="AV55" s="433"/>
      <c r="AW55" s="434"/>
      <c r="AX55" s="433"/>
      <c r="AY55" s="434"/>
      <c r="AZ55" s="433"/>
      <c r="BA55" s="434"/>
      <c r="BB55" s="433"/>
      <c r="BC55" s="434"/>
      <c r="BD55" s="435"/>
      <c r="BE55" s="432"/>
      <c r="BF55" s="433"/>
      <c r="BG55" s="434"/>
      <c r="BH55" s="433"/>
      <c r="BI55" s="434"/>
      <c r="BJ55" s="433"/>
      <c r="BK55" s="434"/>
      <c r="BL55" s="435"/>
      <c r="BM55" s="432"/>
      <c r="BN55" s="433"/>
      <c r="BO55" s="434"/>
      <c r="BP55" s="433"/>
      <c r="BQ55" s="434"/>
      <c r="BR55" s="433"/>
      <c r="BS55" s="434"/>
      <c r="BT55" s="435"/>
      <c r="BU55" s="272"/>
      <c r="BV55" s="436"/>
      <c r="BW55" s="437"/>
      <c r="BX55" s="438"/>
      <c r="BY55" s="437"/>
      <c r="BZ55" s="438"/>
      <c r="CA55" s="437"/>
      <c r="CB55" s="438"/>
      <c r="CC55" s="437"/>
      <c r="CD55" s="438"/>
      <c r="CE55" s="439"/>
      <c r="CF55" s="436"/>
      <c r="CG55" s="437"/>
      <c r="CH55" s="438"/>
      <c r="CI55" s="437"/>
      <c r="CJ55" s="438"/>
      <c r="CK55" s="437"/>
      <c r="CL55" s="438"/>
      <c r="CM55" s="439"/>
      <c r="CN55" s="436"/>
      <c r="CO55" s="437"/>
      <c r="CP55" s="438"/>
      <c r="CQ55" s="437"/>
      <c r="CR55" s="438"/>
      <c r="CS55" s="437"/>
      <c r="CT55" s="438"/>
      <c r="CU55" s="439"/>
      <c r="CV55" s="272"/>
      <c r="CW55" s="440"/>
      <c r="CX55" s="441"/>
      <c r="CY55" s="442"/>
      <c r="CZ55" s="441"/>
      <c r="DA55" s="442"/>
      <c r="DB55" s="441"/>
      <c r="DC55" s="442"/>
      <c r="DD55" s="441"/>
      <c r="DE55" s="442"/>
      <c r="DF55" s="443"/>
      <c r="DG55" s="440"/>
      <c r="DH55" s="441"/>
      <c r="DI55" s="442"/>
      <c r="DJ55" s="441"/>
      <c r="DK55" s="442"/>
      <c r="DL55" s="441"/>
      <c r="DM55" s="442"/>
      <c r="DN55" s="443"/>
      <c r="DO55" s="440"/>
      <c r="DP55" s="441"/>
      <c r="DQ55" s="442"/>
      <c r="DR55" s="441"/>
      <c r="DS55" s="442"/>
      <c r="DT55" s="441"/>
      <c r="DU55" s="442"/>
      <c r="DV55" s="443"/>
      <c r="DW55" s="272"/>
    </row>
    <row r="56" spans="1:127" s="303" customFormat="1" ht="40.5" customHeight="1">
      <c r="A56" s="569"/>
      <c r="B56" s="411">
        <f>LARGE(B$50:B55,1)+1</f>
        <v>6</v>
      </c>
      <c r="C56" s="412" t="s">
        <v>194</v>
      </c>
      <c r="D56" s="413" t="s">
        <v>1051</v>
      </c>
      <c r="E56" s="414" t="s">
        <v>189</v>
      </c>
      <c r="F56" s="415" t="s">
        <v>1141</v>
      </c>
      <c r="G56" s="416" t="s">
        <v>841</v>
      </c>
      <c r="H56" s="417"/>
      <c r="I56" s="418" t="s">
        <v>386</v>
      </c>
      <c r="J56" s="419"/>
      <c r="K56" s="417" t="s">
        <v>1054</v>
      </c>
      <c r="L56" s="444"/>
      <c r="M56" s="444"/>
      <c r="N56" s="445"/>
      <c r="O56" s="446" t="s">
        <v>1041</v>
      </c>
      <c r="P56" s="571" t="s">
        <v>1042</v>
      </c>
      <c r="Q56" s="425">
        <f t="shared" si="5"/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272"/>
    </row>
    <row r="57" spans="1:127" s="303" customFormat="1" ht="40.5" customHeight="1">
      <c r="A57" s="569"/>
      <c r="B57" s="411">
        <f>LARGE(B$50:B56,1)+1</f>
        <v>7</v>
      </c>
      <c r="C57" s="412" t="s">
        <v>224</v>
      </c>
      <c r="D57" s="413" t="s">
        <v>222</v>
      </c>
      <c r="E57" s="414" t="s">
        <v>189</v>
      </c>
      <c r="F57" s="415" t="s">
        <v>1141</v>
      </c>
      <c r="G57" s="416" t="s">
        <v>841</v>
      </c>
      <c r="H57" s="417"/>
      <c r="I57" s="418" t="s">
        <v>386</v>
      </c>
      <c r="J57" s="419"/>
      <c r="K57" s="417" t="s">
        <v>1054</v>
      </c>
      <c r="L57" s="444"/>
      <c r="M57" s="444"/>
      <c r="N57" s="445"/>
      <c r="O57" s="446" t="s">
        <v>1041</v>
      </c>
      <c r="P57" s="571" t="s">
        <v>1042</v>
      </c>
      <c r="Q57" s="425">
        <f t="shared" si="5"/>
        <v>0</v>
      </c>
      <c r="R57" s="426"/>
      <c r="S57" s="448"/>
      <c r="T57" s="428"/>
      <c r="U57" s="429"/>
      <c r="V57" s="430"/>
      <c r="W57" s="429"/>
      <c r="X57" s="430"/>
      <c r="Y57" s="429"/>
      <c r="Z57" s="430"/>
      <c r="AA57" s="429"/>
      <c r="AB57" s="430"/>
      <c r="AC57" s="431"/>
      <c r="AD57" s="428"/>
      <c r="AE57" s="429"/>
      <c r="AF57" s="430"/>
      <c r="AG57" s="429"/>
      <c r="AH57" s="430"/>
      <c r="AI57" s="429"/>
      <c r="AJ57" s="430"/>
      <c r="AK57" s="431"/>
      <c r="AL57" s="428"/>
      <c r="AM57" s="429"/>
      <c r="AN57" s="430"/>
      <c r="AO57" s="429"/>
      <c r="AP57" s="430"/>
      <c r="AQ57" s="429"/>
      <c r="AR57" s="430"/>
      <c r="AS57" s="431"/>
      <c r="AT57" s="272"/>
      <c r="AU57" s="432"/>
      <c r="AV57" s="433"/>
      <c r="AW57" s="434"/>
      <c r="AX57" s="433"/>
      <c r="AY57" s="434"/>
      <c r="AZ57" s="433"/>
      <c r="BA57" s="434"/>
      <c r="BB57" s="433"/>
      <c r="BC57" s="434"/>
      <c r="BD57" s="435"/>
      <c r="BE57" s="432"/>
      <c r="BF57" s="433"/>
      <c r="BG57" s="434"/>
      <c r="BH57" s="433"/>
      <c r="BI57" s="434"/>
      <c r="BJ57" s="433"/>
      <c r="BK57" s="434"/>
      <c r="BL57" s="435"/>
      <c r="BM57" s="432"/>
      <c r="BN57" s="433"/>
      <c r="BO57" s="434"/>
      <c r="BP57" s="433"/>
      <c r="BQ57" s="434"/>
      <c r="BR57" s="433"/>
      <c r="BS57" s="434"/>
      <c r="BT57" s="435"/>
      <c r="BU57" s="272"/>
      <c r="BV57" s="436"/>
      <c r="BW57" s="437"/>
      <c r="BX57" s="438"/>
      <c r="BY57" s="437"/>
      <c r="BZ57" s="438"/>
      <c r="CA57" s="437"/>
      <c r="CB57" s="438"/>
      <c r="CC57" s="437"/>
      <c r="CD57" s="438"/>
      <c r="CE57" s="439"/>
      <c r="CF57" s="436"/>
      <c r="CG57" s="437"/>
      <c r="CH57" s="438"/>
      <c r="CI57" s="437"/>
      <c r="CJ57" s="438"/>
      <c r="CK57" s="437"/>
      <c r="CL57" s="438"/>
      <c r="CM57" s="439"/>
      <c r="CN57" s="436"/>
      <c r="CO57" s="437"/>
      <c r="CP57" s="438"/>
      <c r="CQ57" s="437"/>
      <c r="CR57" s="438"/>
      <c r="CS57" s="437"/>
      <c r="CT57" s="438"/>
      <c r="CU57" s="439"/>
      <c r="CV57" s="272"/>
      <c r="CW57" s="440"/>
      <c r="CX57" s="441"/>
      <c r="CY57" s="442"/>
      <c r="CZ57" s="441"/>
      <c r="DA57" s="442"/>
      <c r="DB57" s="441"/>
      <c r="DC57" s="442"/>
      <c r="DD57" s="441"/>
      <c r="DE57" s="442"/>
      <c r="DF57" s="443"/>
      <c r="DG57" s="440"/>
      <c r="DH57" s="441"/>
      <c r="DI57" s="442"/>
      <c r="DJ57" s="441"/>
      <c r="DK57" s="442"/>
      <c r="DL57" s="441"/>
      <c r="DM57" s="442"/>
      <c r="DN57" s="443"/>
      <c r="DO57" s="440"/>
      <c r="DP57" s="441"/>
      <c r="DQ57" s="442"/>
      <c r="DR57" s="441"/>
      <c r="DS57" s="442"/>
      <c r="DT57" s="441"/>
      <c r="DU57" s="442"/>
      <c r="DV57" s="443"/>
      <c r="DW57" s="272"/>
    </row>
    <row r="58" spans="1:127" s="303" customFormat="1" ht="40.5" customHeight="1">
      <c r="A58" s="569"/>
      <c r="B58" s="411">
        <f>LARGE(B$50:B57,1)+1</f>
        <v>8</v>
      </c>
      <c r="C58" s="412" t="s">
        <v>225</v>
      </c>
      <c r="D58" s="413" t="s">
        <v>222</v>
      </c>
      <c r="E58" s="414" t="s">
        <v>189</v>
      </c>
      <c r="F58" s="415" t="s">
        <v>1141</v>
      </c>
      <c r="G58" s="416" t="s">
        <v>841</v>
      </c>
      <c r="H58" s="417"/>
      <c r="I58" s="418" t="s">
        <v>386</v>
      </c>
      <c r="J58" s="419"/>
      <c r="K58" s="417" t="s">
        <v>1054</v>
      </c>
      <c r="L58" s="444"/>
      <c r="M58" s="444"/>
      <c r="N58" s="445"/>
      <c r="O58" s="446" t="s">
        <v>1041</v>
      </c>
      <c r="P58" s="571" t="s">
        <v>1042</v>
      </c>
      <c r="Q58" s="425">
        <f t="shared" si="5"/>
        <v>0</v>
      </c>
      <c r="R58" s="426"/>
      <c r="S58" s="448"/>
      <c r="T58" s="428"/>
      <c r="U58" s="429"/>
      <c r="V58" s="430"/>
      <c r="W58" s="429"/>
      <c r="X58" s="430"/>
      <c r="Y58" s="429"/>
      <c r="Z58" s="430"/>
      <c r="AA58" s="429"/>
      <c r="AB58" s="430"/>
      <c r="AC58" s="431"/>
      <c r="AD58" s="428"/>
      <c r="AE58" s="429"/>
      <c r="AF58" s="430"/>
      <c r="AG58" s="429"/>
      <c r="AH58" s="430"/>
      <c r="AI58" s="429"/>
      <c r="AJ58" s="430"/>
      <c r="AK58" s="431"/>
      <c r="AL58" s="428"/>
      <c r="AM58" s="429"/>
      <c r="AN58" s="430"/>
      <c r="AO58" s="429"/>
      <c r="AP58" s="430"/>
      <c r="AQ58" s="429"/>
      <c r="AR58" s="430"/>
      <c r="AS58" s="431"/>
      <c r="AT58" s="272"/>
      <c r="AU58" s="432"/>
      <c r="AV58" s="433"/>
      <c r="AW58" s="434"/>
      <c r="AX58" s="433"/>
      <c r="AY58" s="434"/>
      <c r="AZ58" s="433"/>
      <c r="BA58" s="434"/>
      <c r="BB58" s="433"/>
      <c r="BC58" s="434"/>
      <c r="BD58" s="435"/>
      <c r="BE58" s="432"/>
      <c r="BF58" s="433"/>
      <c r="BG58" s="434"/>
      <c r="BH58" s="433"/>
      <c r="BI58" s="434"/>
      <c r="BJ58" s="433"/>
      <c r="BK58" s="434"/>
      <c r="BL58" s="435"/>
      <c r="BM58" s="432"/>
      <c r="BN58" s="433"/>
      <c r="BO58" s="434"/>
      <c r="BP58" s="433"/>
      <c r="BQ58" s="434"/>
      <c r="BR58" s="433"/>
      <c r="BS58" s="434"/>
      <c r="BT58" s="435"/>
      <c r="BU58" s="272"/>
      <c r="BV58" s="436"/>
      <c r="BW58" s="437"/>
      <c r="BX58" s="438"/>
      <c r="BY58" s="437"/>
      <c r="BZ58" s="438"/>
      <c r="CA58" s="437"/>
      <c r="CB58" s="438"/>
      <c r="CC58" s="437"/>
      <c r="CD58" s="438"/>
      <c r="CE58" s="439"/>
      <c r="CF58" s="436"/>
      <c r="CG58" s="437"/>
      <c r="CH58" s="438"/>
      <c r="CI58" s="437"/>
      <c r="CJ58" s="438"/>
      <c r="CK58" s="437"/>
      <c r="CL58" s="438"/>
      <c r="CM58" s="439"/>
      <c r="CN58" s="436"/>
      <c r="CO58" s="437"/>
      <c r="CP58" s="438"/>
      <c r="CQ58" s="437"/>
      <c r="CR58" s="438"/>
      <c r="CS58" s="437"/>
      <c r="CT58" s="438"/>
      <c r="CU58" s="439"/>
      <c r="CV58" s="272"/>
      <c r="CW58" s="440"/>
      <c r="CX58" s="441"/>
      <c r="CY58" s="442"/>
      <c r="CZ58" s="441"/>
      <c r="DA58" s="442"/>
      <c r="DB58" s="441"/>
      <c r="DC58" s="442"/>
      <c r="DD58" s="441"/>
      <c r="DE58" s="442"/>
      <c r="DF58" s="443"/>
      <c r="DG58" s="440"/>
      <c r="DH58" s="441"/>
      <c r="DI58" s="442"/>
      <c r="DJ58" s="441"/>
      <c r="DK58" s="442"/>
      <c r="DL58" s="441"/>
      <c r="DM58" s="442"/>
      <c r="DN58" s="443"/>
      <c r="DO58" s="440"/>
      <c r="DP58" s="441"/>
      <c r="DQ58" s="442"/>
      <c r="DR58" s="441"/>
      <c r="DS58" s="442"/>
      <c r="DT58" s="441"/>
      <c r="DU58" s="442"/>
      <c r="DV58" s="443"/>
      <c r="DW58" s="272"/>
    </row>
    <row r="59" spans="1:127" s="303" customFormat="1" ht="40.5" customHeight="1">
      <c r="A59" s="569"/>
      <c r="B59" s="411"/>
      <c r="C59" s="605" t="s">
        <v>1212</v>
      </c>
      <c r="D59" s="606"/>
      <c r="E59" s="607"/>
      <c r="F59" s="608">
        <v>0</v>
      </c>
      <c r="G59" s="607"/>
      <c r="H59" s="609"/>
      <c r="I59" s="610"/>
      <c r="J59" s="611"/>
      <c r="K59" s="609"/>
      <c r="L59" s="613"/>
      <c r="M59" s="613"/>
      <c r="N59" s="614"/>
      <c r="O59" s="615"/>
      <c r="P59" s="616"/>
      <c r="Q59" s="585"/>
      <c r="R59" s="585"/>
      <c r="S59" s="585"/>
      <c r="T59" s="617"/>
      <c r="U59" s="618"/>
      <c r="V59" s="618"/>
      <c r="W59" s="618"/>
      <c r="X59" s="618"/>
      <c r="Y59" s="618"/>
      <c r="Z59" s="618"/>
      <c r="AA59" s="618"/>
      <c r="AB59" s="618"/>
      <c r="AC59" s="619"/>
      <c r="AD59" s="617"/>
      <c r="AE59" s="618"/>
      <c r="AF59" s="618"/>
      <c r="AG59" s="618"/>
      <c r="AH59" s="618"/>
      <c r="AI59" s="618"/>
      <c r="AJ59" s="618"/>
      <c r="AK59" s="619"/>
      <c r="AL59" s="617"/>
      <c r="AM59" s="618"/>
      <c r="AN59" s="618"/>
      <c r="AO59" s="618"/>
      <c r="AP59" s="618"/>
      <c r="AQ59" s="618"/>
      <c r="AR59" s="618"/>
      <c r="AS59" s="619"/>
      <c r="AT59" s="620"/>
      <c r="AU59" s="621"/>
      <c r="AV59" s="622"/>
      <c r="AW59" s="622"/>
      <c r="AX59" s="622"/>
      <c r="AY59" s="622"/>
      <c r="AZ59" s="622"/>
      <c r="BA59" s="622"/>
      <c r="BB59" s="622"/>
      <c r="BC59" s="622"/>
      <c r="BD59" s="623"/>
      <c r="BE59" s="621"/>
      <c r="BF59" s="622"/>
      <c r="BG59" s="622"/>
      <c r="BH59" s="622"/>
      <c r="BI59" s="622"/>
      <c r="BJ59" s="622"/>
      <c r="BK59" s="622"/>
      <c r="BL59" s="623"/>
      <c r="BM59" s="621"/>
      <c r="BN59" s="622"/>
      <c r="BO59" s="622"/>
      <c r="BP59" s="622"/>
      <c r="BQ59" s="622"/>
      <c r="BR59" s="622"/>
      <c r="BS59" s="622"/>
      <c r="BT59" s="623"/>
      <c r="BU59" s="620"/>
      <c r="BV59" s="624"/>
      <c r="BW59" s="625"/>
      <c r="BX59" s="625"/>
      <c r="BY59" s="625"/>
      <c r="BZ59" s="625"/>
      <c r="CA59" s="625"/>
      <c r="CB59" s="625"/>
      <c r="CC59" s="625"/>
      <c r="CD59" s="625"/>
      <c r="CE59" s="626"/>
      <c r="CF59" s="624"/>
      <c r="CG59" s="625"/>
      <c r="CH59" s="625"/>
      <c r="CI59" s="625"/>
      <c r="CJ59" s="625"/>
      <c r="CK59" s="625"/>
      <c r="CL59" s="625"/>
      <c r="CM59" s="626"/>
      <c r="CN59" s="624"/>
      <c r="CO59" s="625"/>
      <c r="CP59" s="625"/>
      <c r="CQ59" s="625"/>
      <c r="CR59" s="625"/>
      <c r="CS59" s="625"/>
      <c r="CT59" s="625"/>
      <c r="CU59" s="626"/>
      <c r="CV59" s="620"/>
      <c r="CW59" s="627"/>
      <c r="CX59" s="628"/>
      <c r="CY59" s="628"/>
      <c r="CZ59" s="628"/>
      <c r="DA59" s="628"/>
      <c r="DB59" s="628"/>
      <c r="DC59" s="628"/>
      <c r="DD59" s="628"/>
      <c r="DE59" s="628"/>
      <c r="DF59" s="629"/>
      <c r="DG59" s="627"/>
      <c r="DH59" s="628"/>
      <c r="DI59" s="628"/>
      <c r="DJ59" s="628"/>
      <c r="DK59" s="628"/>
      <c r="DL59" s="628"/>
      <c r="DM59" s="628"/>
      <c r="DN59" s="629"/>
      <c r="DO59" s="627"/>
      <c r="DP59" s="628"/>
      <c r="DQ59" s="628"/>
      <c r="DR59" s="628"/>
      <c r="DS59" s="628"/>
      <c r="DT59" s="628"/>
      <c r="DU59" s="628"/>
      <c r="DV59" s="629"/>
      <c r="DW59" s="285"/>
    </row>
    <row r="60" spans="1:127" s="303" customFormat="1" ht="40.5" customHeight="1">
      <c r="A60" s="569"/>
      <c r="B60" s="411">
        <f>LARGE(B$50:B59,1)+1</f>
        <v>9</v>
      </c>
      <c r="C60" s="412" t="s">
        <v>226</v>
      </c>
      <c r="D60" s="413" t="s">
        <v>222</v>
      </c>
      <c r="E60" s="414" t="s">
        <v>189</v>
      </c>
      <c r="F60" s="415" t="s">
        <v>1141</v>
      </c>
      <c r="G60" s="416" t="s">
        <v>841</v>
      </c>
      <c r="H60" s="417"/>
      <c r="I60" s="418" t="s">
        <v>386</v>
      </c>
      <c r="J60" s="419"/>
      <c r="K60" s="417" t="s">
        <v>1054</v>
      </c>
      <c r="L60" s="444"/>
      <c r="M60" s="444"/>
      <c r="N60" s="445"/>
      <c r="O60" s="446" t="s">
        <v>1041</v>
      </c>
      <c r="P60" s="571" t="s">
        <v>1042</v>
      </c>
      <c r="Q60" s="425">
        <f t="shared" si="5"/>
        <v>0</v>
      </c>
      <c r="R60" s="426"/>
      <c r="S60" s="448"/>
      <c r="T60" s="428"/>
      <c r="U60" s="429"/>
      <c r="V60" s="430"/>
      <c r="W60" s="429"/>
      <c r="X60" s="430"/>
      <c r="Y60" s="429"/>
      <c r="Z60" s="430"/>
      <c r="AA60" s="429"/>
      <c r="AB60" s="430"/>
      <c r="AC60" s="431"/>
      <c r="AD60" s="428"/>
      <c r="AE60" s="429"/>
      <c r="AF60" s="430"/>
      <c r="AG60" s="429"/>
      <c r="AH60" s="430"/>
      <c r="AI60" s="429"/>
      <c r="AJ60" s="430"/>
      <c r="AK60" s="431"/>
      <c r="AL60" s="428"/>
      <c r="AM60" s="429"/>
      <c r="AN60" s="430"/>
      <c r="AO60" s="429"/>
      <c r="AP60" s="430"/>
      <c r="AQ60" s="429"/>
      <c r="AR60" s="430"/>
      <c r="AS60" s="431"/>
      <c r="AT60" s="272"/>
      <c r="AU60" s="432"/>
      <c r="AV60" s="433"/>
      <c r="AW60" s="434"/>
      <c r="AX60" s="433"/>
      <c r="AY60" s="434"/>
      <c r="AZ60" s="433"/>
      <c r="BA60" s="434"/>
      <c r="BB60" s="433"/>
      <c r="BC60" s="434"/>
      <c r="BD60" s="435"/>
      <c r="BE60" s="432"/>
      <c r="BF60" s="433"/>
      <c r="BG60" s="434"/>
      <c r="BH60" s="433"/>
      <c r="BI60" s="434"/>
      <c r="BJ60" s="433"/>
      <c r="BK60" s="434"/>
      <c r="BL60" s="435"/>
      <c r="BM60" s="432"/>
      <c r="BN60" s="433"/>
      <c r="BO60" s="434"/>
      <c r="BP60" s="433"/>
      <c r="BQ60" s="434"/>
      <c r="BR60" s="433"/>
      <c r="BS60" s="434"/>
      <c r="BT60" s="435"/>
      <c r="BU60" s="272"/>
      <c r="BV60" s="436"/>
      <c r="BW60" s="437"/>
      <c r="BX60" s="438"/>
      <c r="BY60" s="437"/>
      <c r="BZ60" s="438"/>
      <c r="CA60" s="437"/>
      <c r="CB60" s="438"/>
      <c r="CC60" s="437"/>
      <c r="CD60" s="438"/>
      <c r="CE60" s="439"/>
      <c r="CF60" s="436"/>
      <c r="CG60" s="437"/>
      <c r="CH60" s="438"/>
      <c r="CI60" s="437"/>
      <c r="CJ60" s="438"/>
      <c r="CK60" s="437"/>
      <c r="CL60" s="438"/>
      <c r="CM60" s="439"/>
      <c r="CN60" s="436"/>
      <c r="CO60" s="437"/>
      <c r="CP60" s="438"/>
      <c r="CQ60" s="437"/>
      <c r="CR60" s="438"/>
      <c r="CS60" s="437"/>
      <c r="CT60" s="438"/>
      <c r="CU60" s="439"/>
      <c r="CV60" s="272"/>
      <c r="CW60" s="440"/>
      <c r="CX60" s="441"/>
      <c r="CY60" s="442"/>
      <c r="CZ60" s="441"/>
      <c r="DA60" s="442"/>
      <c r="DB60" s="441"/>
      <c r="DC60" s="442"/>
      <c r="DD60" s="441"/>
      <c r="DE60" s="442"/>
      <c r="DF60" s="443"/>
      <c r="DG60" s="440"/>
      <c r="DH60" s="441"/>
      <c r="DI60" s="442"/>
      <c r="DJ60" s="441"/>
      <c r="DK60" s="442"/>
      <c r="DL60" s="441"/>
      <c r="DM60" s="442"/>
      <c r="DN60" s="443"/>
      <c r="DO60" s="440"/>
      <c r="DP60" s="441"/>
      <c r="DQ60" s="442"/>
      <c r="DR60" s="441"/>
      <c r="DS60" s="442"/>
      <c r="DT60" s="441"/>
      <c r="DU60" s="442"/>
      <c r="DV60" s="443"/>
      <c r="DW60" s="272"/>
    </row>
    <row r="61" spans="1:127" s="303" customFormat="1" ht="40.5" customHeight="1">
      <c r="A61" s="569"/>
      <c r="B61" s="411"/>
      <c r="C61" s="605" t="s">
        <v>1063</v>
      </c>
      <c r="D61" s="606"/>
      <c r="E61" s="607"/>
      <c r="F61" s="608">
        <v>0</v>
      </c>
      <c r="G61" s="607"/>
      <c r="H61" s="609"/>
      <c r="I61" s="610"/>
      <c r="J61" s="611"/>
      <c r="K61" s="609"/>
      <c r="L61" s="613"/>
      <c r="M61" s="613"/>
      <c r="N61" s="614"/>
      <c r="O61" s="615"/>
      <c r="P61" s="616"/>
      <c r="Q61" s="585"/>
      <c r="R61" s="585"/>
      <c r="S61" s="585"/>
      <c r="T61" s="617"/>
      <c r="U61" s="618"/>
      <c r="V61" s="618"/>
      <c r="W61" s="618"/>
      <c r="X61" s="618"/>
      <c r="Y61" s="618"/>
      <c r="Z61" s="618"/>
      <c r="AA61" s="618"/>
      <c r="AB61" s="618"/>
      <c r="AC61" s="619"/>
      <c r="AD61" s="617"/>
      <c r="AE61" s="618"/>
      <c r="AF61" s="618"/>
      <c r="AG61" s="618"/>
      <c r="AH61" s="618"/>
      <c r="AI61" s="618"/>
      <c r="AJ61" s="618"/>
      <c r="AK61" s="619"/>
      <c r="AL61" s="617"/>
      <c r="AM61" s="618"/>
      <c r="AN61" s="618"/>
      <c r="AO61" s="618"/>
      <c r="AP61" s="618"/>
      <c r="AQ61" s="618"/>
      <c r="AR61" s="618"/>
      <c r="AS61" s="619"/>
      <c r="AT61" s="620"/>
      <c r="AU61" s="621"/>
      <c r="AV61" s="622"/>
      <c r="AW61" s="622"/>
      <c r="AX61" s="622"/>
      <c r="AY61" s="622"/>
      <c r="AZ61" s="622"/>
      <c r="BA61" s="622"/>
      <c r="BB61" s="622"/>
      <c r="BC61" s="622"/>
      <c r="BD61" s="623"/>
      <c r="BE61" s="621"/>
      <c r="BF61" s="622"/>
      <c r="BG61" s="622"/>
      <c r="BH61" s="622"/>
      <c r="BI61" s="622"/>
      <c r="BJ61" s="622"/>
      <c r="BK61" s="622"/>
      <c r="BL61" s="623"/>
      <c r="BM61" s="621"/>
      <c r="BN61" s="622"/>
      <c r="BO61" s="622"/>
      <c r="BP61" s="622"/>
      <c r="BQ61" s="622"/>
      <c r="BR61" s="622"/>
      <c r="BS61" s="622"/>
      <c r="BT61" s="623"/>
      <c r="BU61" s="620"/>
      <c r="BV61" s="624"/>
      <c r="BW61" s="625"/>
      <c r="BX61" s="625"/>
      <c r="BY61" s="625"/>
      <c r="BZ61" s="625"/>
      <c r="CA61" s="625"/>
      <c r="CB61" s="625"/>
      <c r="CC61" s="625"/>
      <c r="CD61" s="625"/>
      <c r="CE61" s="626"/>
      <c r="CF61" s="624"/>
      <c r="CG61" s="625"/>
      <c r="CH61" s="625"/>
      <c r="CI61" s="625"/>
      <c r="CJ61" s="625"/>
      <c r="CK61" s="625"/>
      <c r="CL61" s="625"/>
      <c r="CM61" s="626"/>
      <c r="CN61" s="624"/>
      <c r="CO61" s="625"/>
      <c r="CP61" s="625"/>
      <c r="CQ61" s="625"/>
      <c r="CR61" s="625"/>
      <c r="CS61" s="625"/>
      <c r="CT61" s="625"/>
      <c r="CU61" s="626"/>
      <c r="CV61" s="620"/>
      <c r="CW61" s="627"/>
      <c r="CX61" s="628"/>
      <c r="CY61" s="628"/>
      <c r="CZ61" s="628"/>
      <c r="DA61" s="628"/>
      <c r="DB61" s="628"/>
      <c r="DC61" s="628"/>
      <c r="DD61" s="628"/>
      <c r="DE61" s="628"/>
      <c r="DF61" s="629"/>
      <c r="DG61" s="627"/>
      <c r="DH61" s="628"/>
      <c r="DI61" s="628"/>
      <c r="DJ61" s="628"/>
      <c r="DK61" s="628"/>
      <c r="DL61" s="628"/>
      <c r="DM61" s="628"/>
      <c r="DN61" s="629"/>
      <c r="DO61" s="627"/>
      <c r="DP61" s="628"/>
      <c r="DQ61" s="628"/>
      <c r="DR61" s="628"/>
      <c r="DS61" s="628"/>
      <c r="DT61" s="628"/>
      <c r="DU61" s="628"/>
      <c r="DV61" s="629"/>
      <c r="DW61" s="285"/>
    </row>
    <row r="62" spans="1:127" s="303" customFormat="1" ht="40.5" customHeight="1">
      <c r="A62" s="569"/>
      <c r="B62" s="411">
        <f>LARGE(B$50:B61,1)+1</f>
        <v>10</v>
      </c>
      <c r="C62" s="412" t="s">
        <v>197</v>
      </c>
      <c r="D62" s="413" t="s">
        <v>1051</v>
      </c>
      <c r="E62" s="414" t="s">
        <v>189</v>
      </c>
      <c r="F62" s="415" t="s">
        <v>1141</v>
      </c>
      <c r="G62" s="416" t="s">
        <v>841</v>
      </c>
      <c r="H62" s="417"/>
      <c r="I62" s="418" t="s">
        <v>386</v>
      </c>
      <c r="J62" s="419"/>
      <c r="K62" s="417" t="s">
        <v>1054</v>
      </c>
      <c r="L62" s="444"/>
      <c r="M62" s="444"/>
      <c r="N62" s="445"/>
      <c r="O62" s="446" t="s">
        <v>1041</v>
      </c>
      <c r="P62" s="571" t="s">
        <v>1042</v>
      </c>
      <c r="Q62" s="425">
        <f t="shared" si="5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s="303" customFormat="1" ht="40.5" customHeight="1">
      <c r="A63" s="569"/>
      <c r="B63" s="411">
        <f>LARGE(B$50:B62,1)+1</f>
        <v>11</v>
      </c>
      <c r="C63" s="412" t="s">
        <v>198</v>
      </c>
      <c r="D63" s="413" t="s">
        <v>1051</v>
      </c>
      <c r="E63" s="414" t="s">
        <v>189</v>
      </c>
      <c r="F63" s="415" t="s">
        <v>1141</v>
      </c>
      <c r="G63" s="416" t="s">
        <v>841</v>
      </c>
      <c r="H63" s="417"/>
      <c r="I63" s="418" t="s">
        <v>386</v>
      </c>
      <c r="J63" s="419"/>
      <c r="K63" s="417" t="s">
        <v>1054</v>
      </c>
      <c r="L63" s="444"/>
      <c r="M63" s="444"/>
      <c r="N63" s="445"/>
      <c r="O63" s="446" t="s">
        <v>1041</v>
      </c>
      <c r="P63" s="571" t="s">
        <v>1042</v>
      </c>
      <c r="Q63" s="425">
        <f t="shared" si="5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569"/>
      <c r="B64" s="411">
        <f>LARGE(B$50:B63,1)+1</f>
        <v>12</v>
      </c>
      <c r="C64" s="412" t="s">
        <v>227</v>
      </c>
      <c r="D64" s="413" t="s">
        <v>1051</v>
      </c>
      <c r="E64" s="414" t="s">
        <v>189</v>
      </c>
      <c r="F64" s="415" t="s">
        <v>1141</v>
      </c>
      <c r="G64" s="416" t="s">
        <v>841</v>
      </c>
      <c r="H64" s="417"/>
      <c r="I64" s="418" t="s">
        <v>386</v>
      </c>
      <c r="J64" s="419"/>
      <c r="K64" s="417" t="s">
        <v>1054</v>
      </c>
      <c r="L64" s="444"/>
      <c r="M64" s="444"/>
      <c r="N64" s="445"/>
      <c r="O64" s="446" t="s">
        <v>1041</v>
      </c>
      <c r="P64" s="571" t="s">
        <v>1042</v>
      </c>
      <c r="Q64" s="425">
        <f t="shared" si="5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1:127" s="303" customFormat="1" ht="40.5" customHeight="1">
      <c r="A65" s="569"/>
      <c r="B65" s="411">
        <f>LARGE(B$50:B64,1)+1</f>
        <v>13</v>
      </c>
      <c r="C65" s="412" t="s">
        <v>228</v>
      </c>
      <c r="D65" s="413" t="s">
        <v>222</v>
      </c>
      <c r="E65" s="414" t="s">
        <v>189</v>
      </c>
      <c r="F65" s="415" t="s">
        <v>1141</v>
      </c>
      <c r="G65" s="416" t="s">
        <v>841</v>
      </c>
      <c r="H65" s="417"/>
      <c r="I65" s="418" t="s">
        <v>386</v>
      </c>
      <c r="J65" s="419"/>
      <c r="K65" s="417" t="s">
        <v>1054</v>
      </c>
      <c r="L65" s="444"/>
      <c r="M65" s="444"/>
      <c r="N65" s="445"/>
      <c r="O65" s="446" t="s">
        <v>1041</v>
      </c>
      <c r="P65" s="571" t="s">
        <v>1042</v>
      </c>
      <c r="Q65" s="425">
        <f t="shared" si="5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ht="40.5" customHeight="1">
      <c r="A66" s="569"/>
      <c r="B66" s="411"/>
      <c r="C66" s="605" t="s">
        <v>1263</v>
      </c>
      <c r="D66" s="606"/>
      <c r="E66" s="607"/>
      <c r="F66" s="608">
        <v>0</v>
      </c>
      <c r="G66" s="607"/>
      <c r="H66" s="609"/>
      <c r="I66" s="610"/>
      <c r="J66" s="611"/>
      <c r="K66" s="609"/>
      <c r="L66" s="613"/>
      <c r="M66" s="613"/>
      <c r="N66" s="614"/>
      <c r="O66" s="615"/>
      <c r="P66" s="616"/>
      <c r="Q66" s="585"/>
      <c r="R66" s="585"/>
      <c r="S66" s="585"/>
      <c r="T66" s="617"/>
      <c r="U66" s="618"/>
      <c r="V66" s="618"/>
      <c r="W66" s="618"/>
      <c r="X66" s="618"/>
      <c r="Y66" s="618"/>
      <c r="Z66" s="618"/>
      <c r="AA66" s="618"/>
      <c r="AB66" s="618"/>
      <c r="AC66" s="619"/>
      <c r="AD66" s="617"/>
      <c r="AE66" s="618"/>
      <c r="AF66" s="618"/>
      <c r="AG66" s="618"/>
      <c r="AH66" s="618"/>
      <c r="AI66" s="618"/>
      <c r="AJ66" s="618"/>
      <c r="AK66" s="619"/>
      <c r="AL66" s="617"/>
      <c r="AM66" s="618"/>
      <c r="AN66" s="618"/>
      <c r="AO66" s="618"/>
      <c r="AP66" s="618"/>
      <c r="AQ66" s="618"/>
      <c r="AR66" s="618"/>
      <c r="AS66" s="619"/>
      <c r="AT66" s="620"/>
      <c r="AU66" s="621"/>
      <c r="AV66" s="622"/>
      <c r="AW66" s="622"/>
      <c r="AX66" s="622"/>
      <c r="AY66" s="622"/>
      <c r="AZ66" s="622"/>
      <c r="BA66" s="622"/>
      <c r="BB66" s="622"/>
      <c r="BC66" s="622"/>
      <c r="BD66" s="623"/>
      <c r="BE66" s="621"/>
      <c r="BF66" s="622"/>
      <c r="BG66" s="622"/>
      <c r="BH66" s="622"/>
      <c r="BI66" s="622"/>
      <c r="BJ66" s="622"/>
      <c r="BK66" s="622"/>
      <c r="BL66" s="623"/>
      <c r="BM66" s="621"/>
      <c r="BN66" s="622"/>
      <c r="BO66" s="622"/>
      <c r="BP66" s="622"/>
      <c r="BQ66" s="622"/>
      <c r="BR66" s="622"/>
      <c r="BS66" s="622"/>
      <c r="BT66" s="623"/>
      <c r="BU66" s="620"/>
      <c r="BV66" s="624"/>
      <c r="BW66" s="625"/>
      <c r="BX66" s="625"/>
      <c r="BY66" s="625"/>
      <c r="BZ66" s="625"/>
      <c r="CA66" s="625"/>
      <c r="CB66" s="625"/>
      <c r="CC66" s="625"/>
      <c r="CD66" s="625"/>
      <c r="CE66" s="626"/>
      <c r="CF66" s="624"/>
      <c r="CG66" s="625"/>
      <c r="CH66" s="625"/>
      <c r="CI66" s="625"/>
      <c r="CJ66" s="625"/>
      <c r="CK66" s="625"/>
      <c r="CL66" s="625"/>
      <c r="CM66" s="626"/>
      <c r="CN66" s="624"/>
      <c r="CO66" s="625"/>
      <c r="CP66" s="625"/>
      <c r="CQ66" s="625"/>
      <c r="CR66" s="625"/>
      <c r="CS66" s="625"/>
      <c r="CT66" s="625"/>
      <c r="CU66" s="626"/>
      <c r="CV66" s="620"/>
      <c r="CW66" s="627"/>
      <c r="CX66" s="628"/>
      <c r="CY66" s="628"/>
      <c r="CZ66" s="628"/>
      <c r="DA66" s="628"/>
      <c r="DB66" s="628"/>
      <c r="DC66" s="628"/>
      <c r="DD66" s="628"/>
      <c r="DE66" s="628"/>
      <c r="DF66" s="629"/>
      <c r="DG66" s="627"/>
      <c r="DH66" s="628"/>
      <c r="DI66" s="628"/>
      <c r="DJ66" s="628"/>
      <c r="DK66" s="628"/>
      <c r="DL66" s="628"/>
      <c r="DM66" s="628"/>
      <c r="DN66" s="629"/>
      <c r="DO66" s="627"/>
      <c r="DP66" s="628"/>
      <c r="DQ66" s="628"/>
      <c r="DR66" s="628"/>
      <c r="DS66" s="628"/>
      <c r="DT66" s="628"/>
      <c r="DU66" s="628"/>
      <c r="DV66" s="629"/>
    </row>
    <row r="67" spans="1:127" s="303" customFormat="1" ht="40.5" customHeight="1">
      <c r="A67" s="569"/>
      <c r="B67" s="411">
        <f>LARGE(B$50:B66,1)+1</f>
        <v>14</v>
      </c>
      <c r="C67" s="412" t="s">
        <v>229</v>
      </c>
      <c r="D67" s="413" t="s">
        <v>1051</v>
      </c>
      <c r="E67" s="414" t="s">
        <v>189</v>
      </c>
      <c r="F67" s="415" t="s">
        <v>1141</v>
      </c>
      <c r="G67" s="416" t="s">
        <v>841</v>
      </c>
      <c r="H67" s="417"/>
      <c r="I67" s="418" t="s">
        <v>386</v>
      </c>
      <c r="J67" s="419"/>
      <c r="K67" s="417" t="s">
        <v>1054</v>
      </c>
      <c r="L67" s="444"/>
      <c r="M67" s="444"/>
      <c r="N67" s="445"/>
      <c r="O67" s="446" t="s">
        <v>1041</v>
      </c>
      <c r="P67" s="571" t="s">
        <v>1042</v>
      </c>
      <c r="Q67" s="425">
        <f t="shared" si="5"/>
        <v>0</v>
      </c>
      <c r="R67" s="426"/>
      <c r="S67" s="448"/>
      <c r="T67" s="428"/>
      <c r="U67" s="429"/>
      <c r="V67" s="430"/>
      <c r="W67" s="429"/>
      <c r="X67" s="430"/>
      <c r="Y67" s="429"/>
      <c r="Z67" s="430"/>
      <c r="AA67" s="429"/>
      <c r="AB67" s="430"/>
      <c r="AC67" s="431"/>
      <c r="AD67" s="428"/>
      <c r="AE67" s="429"/>
      <c r="AF67" s="430"/>
      <c r="AG67" s="429"/>
      <c r="AH67" s="430"/>
      <c r="AI67" s="429"/>
      <c r="AJ67" s="430"/>
      <c r="AK67" s="431"/>
      <c r="AL67" s="428"/>
      <c r="AM67" s="429"/>
      <c r="AN67" s="430"/>
      <c r="AO67" s="429"/>
      <c r="AP67" s="430"/>
      <c r="AQ67" s="429"/>
      <c r="AR67" s="430"/>
      <c r="AS67" s="431"/>
      <c r="AT67" s="272"/>
      <c r="AU67" s="432"/>
      <c r="AV67" s="433"/>
      <c r="AW67" s="434"/>
      <c r="AX67" s="433"/>
      <c r="AY67" s="434"/>
      <c r="AZ67" s="433"/>
      <c r="BA67" s="434"/>
      <c r="BB67" s="433"/>
      <c r="BC67" s="434"/>
      <c r="BD67" s="435"/>
      <c r="BE67" s="432"/>
      <c r="BF67" s="433"/>
      <c r="BG67" s="434"/>
      <c r="BH67" s="433"/>
      <c r="BI67" s="434"/>
      <c r="BJ67" s="433"/>
      <c r="BK67" s="434"/>
      <c r="BL67" s="435"/>
      <c r="BM67" s="432"/>
      <c r="BN67" s="433"/>
      <c r="BO67" s="434"/>
      <c r="BP67" s="433"/>
      <c r="BQ67" s="434"/>
      <c r="BR67" s="433"/>
      <c r="BS67" s="434"/>
      <c r="BT67" s="435"/>
      <c r="BU67" s="272"/>
      <c r="BV67" s="436"/>
      <c r="BW67" s="437"/>
      <c r="BX67" s="438"/>
      <c r="BY67" s="437"/>
      <c r="BZ67" s="438"/>
      <c r="CA67" s="437"/>
      <c r="CB67" s="438"/>
      <c r="CC67" s="437"/>
      <c r="CD67" s="438"/>
      <c r="CE67" s="439"/>
      <c r="CF67" s="436"/>
      <c r="CG67" s="437"/>
      <c r="CH67" s="438"/>
      <c r="CI67" s="437"/>
      <c r="CJ67" s="438"/>
      <c r="CK67" s="437"/>
      <c r="CL67" s="438"/>
      <c r="CM67" s="439"/>
      <c r="CN67" s="436"/>
      <c r="CO67" s="437"/>
      <c r="CP67" s="438"/>
      <c r="CQ67" s="437"/>
      <c r="CR67" s="438"/>
      <c r="CS67" s="437"/>
      <c r="CT67" s="438"/>
      <c r="CU67" s="439"/>
      <c r="CV67" s="272"/>
      <c r="CW67" s="440"/>
      <c r="CX67" s="441"/>
      <c r="CY67" s="442"/>
      <c r="CZ67" s="441"/>
      <c r="DA67" s="442"/>
      <c r="DB67" s="441"/>
      <c r="DC67" s="442"/>
      <c r="DD67" s="441"/>
      <c r="DE67" s="442"/>
      <c r="DF67" s="443"/>
      <c r="DG67" s="440"/>
      <c r="DH67" s="441"/>
      <c r="DI67" s="442"/>
      <c r="DJ67" s="441"/>
      <c r="DK67" s="442"/>
      <c r="DL67" s="441"/>
      <c r="DM67" s="442"/>
      <c r="DN67" s="443"/>
      <c r="DO67" s="440"/>
      <c r="DP67" s="441"/>
      <c r="DQ67" s="442"/>
      <c r="DR67" s="441"/>
      <c r="DS67" s="442"/>
      <c r="DT67" s="441"/>
      <c r="DU67" s="442"/>
      <c r="DV67" s="443"/>
      <c r="DW67" s="272"/>
    </row>
    <row r="68" spans="1:127" s="303" customFormat="1" ht="40.5" customHeight="1">
      <c r="A68" s="569"/>
      <c r="B68" s="411"/>
      <c r="C68" s="605" t="s">
        <v>1192</v>
      </c>
      <c r="D68" s="606"/>
      <c r="E68" s="607"/>
      <c r="F68" s="608">
        <v>0</v>
      </c>
      <c r="G68" s="607"/>
      <c r="H68" s="609"/>
      <c r="I68" s="610"/>
      <c r="J68" s="611"/>
      <c r="K68" s="609"/>
      <c r="L68" s="613"/>
      <c r="M68" s="613"/>
      <c r="N68" s="614"/>
      <c r="O68" s="615"/>
      <c r="P68" s="616"/>
      <c r="Q68" s="585"/>
      <c r="R68" s="585"/>
      <c r="S68" s="585"/>
      <c r="T68" s="617"/>
      <c r="U68" s="618"/>
      <c r="V68" s="618"/>
      <c r="W68" s="618"/>
      <c r="X68" s="618"/>
      <c r="Y68" s="618"/>
      <c r="Z68" s="618"/>
      <c r="AA68" s="618"/>
      <c r="AB68" s="618"/>
      <c r="AC68" s="619"/>
      <c r="AD68" s="617"/>
      <c r="AE68" s="618"/>
      <c r="AF68" s="618"/>
      <c r="AG68" s="618"/>
      <c r="AH68" s="618"/>
      <c r="AI68" s="618"/>
      <c r="AJ68" s="618"/>
      <c r="AK68" s="619"/>
      <c r="AL68" s="617"/>
      <c r="AM68" s="618"/>
      <c r="AN68" s="618"/>
      <c r="AO68" s="618"/>
      <c r="AP68" s="618"/>
      <c r="AQ68" s="618"/>
      <c r="AR68" s="618"/>
      <c r="AS68" s="619"/>
      <c r="AT68" s="620"/>
      <c r="AU68" s="621"/>
      <c r="AV68" s="622"/>
      <c r="AW68" s="622"/>
      <c r="AX68" s="622"/>
      <c r="AY68" s="622"/>
      <c r="AZ68" s="622"/>
      <c r="BA68" s="622"/>
      <c r="BB68" s="622"/>
      <c r="BC68" s="622"/>
      <c r="BD68" s="623"/>
      <c r="BE68" s="621"/>
      <c r="BF68" s="622"/>
      <c r="BG68" s="622"/>
      <c r="BH68" s="622"/>
      <c r="BI68" s="622"/>
      <c r="BJ68" s="622"/>
      <c r="BK68" s="622"/>
      <c r="BL68" s="623"/>
      <c r="BM68" s="621"/>
      <c r="BN68" s="622"/>
      <c r="BO68" s="622"/>
      <c r="BP68" s="622"/>
      <c r="BQ68" s="622"/>
      <c r="BR68" s="622"/>
      <c r="BS68" s="622"/>
      <c r="BT68" s="623"/>
      <c r="BU68" s="620"/>
      <c r="BV68" s="624"/>
      <c r="BW68" s="625"/>
      <c r="BX68" s="625"/>
      <c r="BY68" s="625"/>
      <c r="BZ68" s="625"/>
      <c r="CA68" s="625"/>
      <c r="CB68" s="625"/>
      <c r="CC68" s="625"/>
      <c r="CD68" s="625"/>
      <c r="CE68" s="626"/>
      <c r="CF68" s="624"/>
      <c r="CG68" s="625"/>
      <c r="CH68" s="625"/>
      <c r="CI68" s="625"/>
      <c r="CJ68" s="625"/>
      <c r="CK68" s="625"/>
      <c r="CL68" s="625"/>
      <c r="CM68" s="626"/>
      <c r="CN68" s="624"/>
      <c r="CO68" s="625"/>
      <c r="CP68" s="625"/>
      <c r="CQ68" s="625"/>
      <c r="CR68" s="625"/>
      <c r="CS68" s="625"/>
      <c r="CT68" s="625"/>
      <c r="CU68" s="626"/>
      <c r="CV68" s="620"/>
      <c r="CW68" s="627"/>
      <c r="CX68" s="628"/>
      <c r="CY68" s="628"/>
      <c r="CZ68" s="628"/>
      <c r="DA68" s="628"/>
      <c r="DB68" s="628"/>
      <c r="DC68" s="628"/>
      <c r="DD68" s="628"/>
      <c r="DE68" s="628"/>
      <c r="DF68" s="629"/>
      <c r="DG68" s="627"/>
      <c r="DH68" s="628"/>
      <c r="DI68" s="628"/>
      <c r="DJ68" s="628"/>
      <c r="DK68" s="628"/>
      <c r="DL68" s="628"/>
      <c r="DM68" s="628"/>
      <c r="DN68" s="629"/>
      <c r="DO68" s="627"/>
      <c r="DP68" s="628"/>
      <c r="DQ68" s="628"/>
      <c r="DR68" s="628"/>
      <c r="DS68" s="628"/>
      <c r="DT68" s="628"/>
      <c r="DU68" s="628"/>
      <c r="DV68" s="629"/>
      <c r="DW68" s="285"/>
    </row>
    <row r="69" spans="1:127" ht="40.5" customHeight="1">
      <c r="A69" s="569"/>
      <c r="B69" s="411">
        <f>LARGE(B$50:B68,1)+1</f>
        <v>15</v>
      </c>
      <c r="C69" s="412" t="s">
        <v>230</v>
      </c>
      <c r="D69" s="413" t="s">
        <v>222</v>
      </c>
      <c r="E69" s="414" t="s">
        <v>189</v>
      </c>
      <c r="F69" s="415" t="s">
        <v>1141</v>
      </c>
      <c r="G69" s="416" t="s">
        <v>841</v>
      </c>
      <c r="H69" s="417"/>
      <c r="I69" s="418" t="s">
        <v>386</v>
      </c>
      <c r="J69" s="419"/>
      <c r="K69" s="417" t="s">
        <v>1054</v>
      </c>
      <c r="L69" s="444"/>
      <c r="M69" s="444"/>
      <c r="N69" s="445"/>
      <c r="O69" s="446" t="s">
        <v>1041</v>
      </c>
      <c r="P69" s="571" t="s">
        <v>1042</v>
      </c>
      <c r="Q69" s="425">
        <f t="shared" si="5"/>
        <v>0</v>
      </c>
      <c r="R69" s="426"/>
      <c r="S69" s="448"/>
      <c r="T69" s="428"/>
      <c r="U69" s="429"/>
      <c r="V69" s="430"/>
      <c r="W69" s="429"/>
      <c r="X69" s="430"/>
      <c r="Y69" s="429"/>
      <c r="Z69" s="430"/>
      <c r="AA69" s="429"/>
      <c r="AB69" s="430"/>
      <c r="AC69" s="431"/>
      <c r="AD69" s="428"/>
      <c r="AE69" s="429"/>
      <c r="AF69" s="430"/>
      <c r="AG69" s="429"/>
      <c r="AH69" s="430"/>
      <c r="AI69" s="429"/>
      <c r="AJ69" s="430"/>
      <c r="AK69" s="431"/>
      <c r="AL69" s="428"/>
      <c r="AM69" s="429"/>
      <c r="AN69" s="430"/>
      <c r="AO69" s="429"/>
      <c r="AP69" s="430"/>
      <c r="AQ69" s="429"/>
      <c r="AR69" s="430"/>
      <c r="AS69" s="431"/>
      <c r="AT69" s="272"/>
      <c r="AU69" s="432"/>
      <c r="AV69" s="433"/>
      <c r="AW69" s="434"/>
      <c r="AX69" s="433"/>
      <c r="AY69" s="434"/>
      <c r="AZ69" s="433"/>
      <c r="BA69" s="434"/>
      <c r="BB69" s="433"/>
      <c r="BC69" s="434"/>
      <c r="BD69" s="435"/>
      <c r="BE69" s="432"/>
      <c r="BF69" s="433"/>
      <c r="BG69" s="434"/>
      <c r="BH69" s="433"/>
      <c r="BI69" s="434"/>
      <c r="BJ69" s="433"/>
      <c r="BK69" s="434"/>
      <c r="BL69" s="435"/>
      <c r="BM69" s="432"/>
      <c r="BN69" s="433"/>
      <c r="BO69" s="434"/>
      <c r="BP69" s="433"/>
      <c r="BQ69" s="434"/>
      <c r="BR69" s="433"/>
      <c r="BS69" s="434"/>
      <c r="BT69" s="435"/>
      <c r="BU69" s="272"/>
      <c r="BV69" s="436"/>
      <c r="BW69" s="437"/>
      <c r="BX69" s="438"/>
      <c r="BY69" s="437"/>
      <c r="BZ69" s="438"/>
      <c r="CA69" s="437"/>
      <c r="CB69" s="438"/>
      <c r="CC69" s="437"/>
      <c r="CD69" s="438"/>
      <c r="CE69" s="439"/>
      <c r="CF69" s="436"/>
      <c r="CG69" s="437"/>
      <c r="CH69" s="438"/>
      <c r="CI69" s="437"/>
      <c r="CJ69" s="438"/>
      <c r="CK69" s="437"/>
      <c r="CL69" s="438"/>
      <c r="CM69" s="439"/>
      <c r="CN69" s="436"/>
      <c r="CO69" s="437"/>
      <c r="CP69" s="438"/>
      <c r="CQ69" s="437"/>
      <c r="CR69" s="438"/>
      <c r="CS69" s="437"/>
      <c r="CT69" s="438"/>
      <c r="CU69" s="439"/>
      <c r="CV69" s="272"/>
      <c r="CW69" s="440"/>
      <c r="CX69" s="441"/>
      <c r="CY69" s="442"/>
      <c r="CZ69" s="441"/>
      <c r="DA69" s="442"/>
      <c r="DB69" s="441"/>
      <c r="DC69" s="442"/>
      <c r="DD69" s="441"/>
      <c r="DE69" s="442"/>
      <c r="DF69" s="443"/>
      <c r="DG69" s="440"/>
      <c r="DH69" s="441"/>
      <c r="DI69" s="442"/>
      <c r="DJ69" s="441"/>
      <c r="DK69" s="442"/>
      <c r="DL69" s="441"/>
      <c r="DM69" s="442"/>
      <c r="DN69" s="443"/>
      <c r="DO69" s="440"/>
      <c r="DP69" s="441"/>
      <c r="DQ69" s="442"/>
      <c r="DR69" s="441"/>
      <c r="DS69" s="442"/>
      <c r="DT69" s="441"/>
      <c r="DU69" s="442"/>
      <c r="DV69" s="443"/>
      <c r="DW69" s="272"/>
    </row>
    <row r="70" spans="1:127" s="303" customFormat="1" ht="40.5" customHeight="1">
      <c r="A70" s="569"/>
      <c r="B70" s="411"/>
      <c r="C70" s="605" t="s">
        <v>204</v>
      </c>
      <c r="D70" s="606"/>
      <c r="E70" s="607"/>
      <c r="F70" s="608">
        <v>0</v>
      </c>
      <c r="G70" s="607"/>
      <c r="H70" s="609"/>
      <c r="I70" s="610"/>
      <c r="J70" s="611"/>
      <c r="K70" s="609"/>
      <c r="L70" s="613"/>
      <c r="M70" s="613"/>
      <c r="N70" s="614"/>
      <c r="O70" s="615"/>
      <c r="P70" s="616"/>
      <c r="Q70" s="585"/>
      <c r="R70" s="585"/>
      <c r="S70" s="585"/>
      <c r="T70" s="617"/>
      <c r="U70" s="618"/>
      <c r="V70" s="618"/>
      <c r="W70" s="618"/>
      <c r="X70" s="618"/>
      <c r="Y70" s="618"/>
      <c r="Z70" s="618"/>
      <c r="AA70" s="618"/>
      <c r="AB70" s="618"/>
      <c r="AC70" s="619"/>
      <c r="AD70" s="617"/>
      <c r="AE70" s="618"/>
      <c r="AF70" s="618"/>
      <c r="AG70" s="618"/>
      <c r="AH70" s="618"/>
      <c r="AI70" s="618"/>
      <c r="AJ70" s="618"/>
      <c r="AK70" s="619"/>
      <c r="AL70" s="617"/>
      <c r="AM70" s="618"/>
      <c r="AN70" s="618"/>
      <c r="AO70" s="618"/>
      <c r="AP70" s="618"/>
      <c r="AQ70" s="618"/>
      <c r="AR70" s="618"/>
      <c r="AS70" s="619"/>
      <c r="AT70" s="620"/>
      <c r="AU70" s="621"/>
      <c r="AV70" s="622"/>
      <c r="AW70" s="622"/>
      <c r="AX70" s="622"/>
      <c r="AY70" s="622"/>
      <c r="AZ70" s="622"/>
      <c r="BA70" s="622"/>
      <c r="BB70" s="622"/>
      <c r="BC70" s="622"/>
      <c r="BD70" s="623"/>
      <c r="BE70" s="621"/>
      <c r="BF70" s="622"/>
      <c r="BG70" s="622"/>
      <c r="BH70" s="622"/>
      <c r="BI70" s="622"/>
      <c r="BJ70" s="622"/>
      <c r="BK70" s="622"/>
      <c r="BL70" s="623"/>
      <c r="BM70" s="621"/>
      <c r="BN70" s="622"/>
      <c r="BO70" s="622"/>
      <c r="BP70" s="622"/>
      <c r="BQ70" s="622"/>
      <c r="BR70" s="622"/>
      <c r="BS70" s="622"/>
      <c r="BT70" s="623"/>
      <c r="BU70" s="620"/>
      <c r="BV70" s="624"/>
      <c r="BW70" s="625"/>
      <c r="BX70" s="625"/>
      <c r="BY70" s="625"/>
      <c r="BZ70" s="625"/>
      <c r="CA70" s="625"/>
      <c r="CB70" s="625"/>
      <c r="CC70" s="625"/>
      <c r="CD70" s="625"/>
      <c r="CE70" s="626"/>
      <c r="CF70" s="624"/>
      <c r="CG70" s="625"/>
      <c r="CH70" s="625"/>
      <c r="CI70" s="625"/>
      <c r="CJ70" s="625"/>
      <c r="CK70" s="625"/>
      <c r="CL70" s="625"/>
      <c r="CM70" s="626"/>
      <c r="CN70" s="624"/>
      <c r="CO70" s="625"/>
      <c r="CP70" s="625"/>
      <c r="CQ70" s="625"/>
      <c r="CR70" s="625"/>
      <c r="CS70" s="625"/>
      <c r="CT70" s="625"/>
      <c r="CU70" s="626"/>
      <c r="CV70" s="620"/>
      <c r="CW70" s="627"/>
      <c r="CX70" s="628"/>
      <c r="CY70" s="628"/>
      <c r="CZ70" s="628"/>
      <c r="DA70" s="628"/>
      <c r="DB70" s="628"/>
      <c r="DC70" s="628"/>
      <c r="DD70" s="628"/>
      <c r="DE70" s="628"/>
      <c r="DF70" s="629"/>
      <c r="DG70" s="627"/>
      <c r="DH70" s="628"/>
      <c r="DI70" s="628"/>
      <c r="DJ70" s="628"/>
      <c r="DK70" s="628"/>
      <c r="DL70" s="628"/>
      <c r="DM70" s="628"/>
      <c r="DN70" s="629"/>
      <c r="DO70" s="627"/>
      <c r="DP70" s="628"/>
      <c r="DQ70" s="628"/>
      <c r="DR70" s="628"/>
      <c r="DS70" s="628"/>
      <c r="DT70" s="628"/>
      <c r="DU70" s="628"/>
      <c r="DV70" s="629"/>
      <c r="DW70" s="285"/>
    </row>
    <row r="71" spans="1:127" ht="40.5" customHeight="1">
      <c r="A71" s="569"/>
      <c r="B71" s="411">
        <f>LARGE(B$50:B70,1)+1</f>
        <v>16</v>
      </c>
      <c r="C71" s="412" t="s">
        <v>231</v>
      </c>
      <c r="D71" s="413" t="s">
        <v>1051</v>
      </c>
      <c r="E71" s="414" t="s">
        <v>189</v>
      </c>
      <c r="F71" s="415" t="s">
        <v>1141</v>
      </c>
      <c r="G71" s="416" t="s">
        <v>841</v>
      </c>
      <c r="H71" s="417"/>
      <c r="I71" s="418" t="s">
        <v>386</v>
      </c>
      <c r="J71" s="419"/>
      <c r="K71" s="417" t="s">
        <v>1054</v>
      </c>
      <c r="L71" s="444"/>
      <c r="M71" s="444"/>
      <c r="N71" s="445"/>
      <c r="O71" s="446" t="s">
        <v>1041</v>
      </c>
      <c r="P71" s="571" t="s">
        <v>1042</v>
      </c>
      <c r="Q71" s="425">
        <f t="shared" si="5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272"/>
    </row>
    <row r="72" spans="1:127" s="303" customFormat="1" ht="40.5" customHeight="1">
      <c r="A72" s="569"/>
      <c r="B72" s="411">
        <f>LARGE(B$50:B71,1)+1</f>
        <v>17</v>
      </c>
      <c r="C72" s="412" t="s">
        <v>205</v>
      </c>
      <c r="D72" s="413" t="s">
        <v>1051</v>
      </c>
      <c r="E72" s="414" t="s">
        <v>189</v>
      </c>
      <c r="F72" s="415" t="s">
        <v>1141</v>
      </c>
      <c r="G72" s="416" t="s">
        <v>841</v>
      </c>
      <c r="H72" s="417"/>
      <c r="I72" s="418" t="s">
        <v>386</v>
      </c>
      <c r="J72" s="419"/>
      <c r="K72" s="417" t="s">
        <v>1054</v>
      </c>
      <c r="L72" s="444"/>
      <c r="M72" s="444"/>
      <c r="N72" s="445"/>
      <c r="O72" s="446" t="s">
        <v>1041</v>
      </c>
      <c r="P72" s="571" t="s">
        <v>1042</v>
      </c>
      <c r="Q72" s="425">
        <f t="shared" si="5"/>
        <v>0</v>
      </c>
      <c r="R72" s="426"/>
      <c r="S72" s="448"/>
      <c r="T72" s="428"/>
      <c r="U72" s="429"/>
      <c r="V72" s="430"/>
      <c r="W72" s="429"/>
      <c r="X72" s="430"/>
      <c r="Y72" s="429"/>
      <c r="Z72" s="430"/>
      <c r="AA72" s="429"/>
      <c r="AB72" s="430"/>
      <c r="AC72" s="431"/>
      <c r="AD72" s="428"/>
      <c r="AE72" s="429"/>
      <c r="AF72" s="430"/>
      <c r="AG72" s="429"/>
      <c r="AH72" s="430"/>
      <c r="AI72" s="429"/>
      <c r="AJ72" s="430"/>
      <c r="AK72" s="431"/>
      <c r="AL72" s="428"/>
      <c r="AM72" s="429"/>
      <c r="AN72" s="430"/>
      <c r="AO72" s="429"/>
      <c r="AP72" s="430"/>
      <c r="AQ72" s="429"/>
      <c r="AR72" s="430"/>
      <c r="AS72" s="431"/>
      <c r="AT72" s="272"/>
      <c r="AU72" s="432"/>
      <c r="AV72" s="433"/>
      <c r="AW72" s="434"/>
      <c r="AX72" s="433"/>
      <c r="AY72" s="434"/>
      <c r="AZ72" s="433"/>
      <c r="BA72" s="434"/>
      <c r="BB72" s="433"/>
      <c r="BC72" s="434"/>
      <c r="BD72" s="435"/>
      <c r="BE72" s="432"/>
      <c r="BF72" s="433"/>
      <c r="BG72" s="434"/>
      <c r="BH72" s="433"/>
      <c r="BI72" s="434"/>
      <c r="BJ72" s="433"/>
      <c r="BK72" s="434"/>
      <c r="BL72" s="435"/>
      <c r="BM72" s="432"/>
      <c r="BN72" s="433"/>
      <c r="BO72" s="434"/>
      <c r="BP72" s="433"/>
      <c r="BQ72" s="434"/>
      <c r="BR72" s="433"/>
      <c r="BS72" s="434"/>
      <c r="BT72" s="435"/>
      <c r="BU72" s="272"/>
      <c r="BV72" s="436"/>
      <c r="BW72" s="437"/>
      <c r="BX72" s="438"/>
      <c r="BY72" s="437"/>
      <c r="BZ72" s="438"/>
      <c r="CA72" s="437"/>
      <c r="CB72" s="438"/>
      <c r="CC72" s="437"/>
      <c r="CD72" s="438"/>
      <c r="CE72" s="439"/>
      <c r="CF72" s="436"/>
      <c r="CG72" s="437"/>
      <c r="CH72" s="438"/>
      <c r="CI72" s="437"/>
      <c r="CJ72" s="438"/>
      <c r="CK72" s="437"/>
      <c r="CL72" s="438"/>
      <c r="CM72" s="439"/>
      <c r="CN72" s="436"/>
      <c r="CO72" s="437"/>
      <c r="CP72" s="438"/>
      <c r="CQ72" s="437"/>
      <c r="CR72" s="438"/>
      <c r="CS72" s="437"/>
      <c r="CT72" s="438"/>
      <c r="CU72" s="439"/>
      <c r="CV72" s="272"/>
      <c r="CW72" s="440"/>
      <c r="CX72" s="441"/>
      <c r="CY72" s="442"/>
      <c r="CZ72" s="441"/>
      <c r="DA72" s="442"/>
      <c r="DB72" s="441"/>
      <c r="DC72" s="442"/>
      <c r="DD72" s="441"/>
      <c r="DE72" s="442"/>
      <c r="DF72" s="443"/>
      <c r="DG72" s="440"/>
      <c r="DH72" s="441"/>
      <c r="DI72" s="442"/>
      <c r="DJ72" s="441"/>
      <c r="DK72" s="442"/>
      <c r="DL72" s="441"/>
      <c r="DM72" s="442"/>
      <c r="DN72" s="443"/>
      <c r="DO72" s="440"/>
      <c r="DP72" s="441"/>
      <c r="DQ72" s="442"/>
      <c r="DR72" s="441"/>
      <c r="DS72" s="442"/>
      <c r="DT72" s="441"/>
      <c r="DU72" s="442"/>
      <c r="DV72" s="443"/>
      <c r="DW72" s="272"/>
    </row>
    <row r="73" spans="1:127" ht="40.5" customHeight="1">
      <c r="A73" s="569"/>
      <c r="B73" s="411"/>
      <c r="C73" s="605" t="s">
        <v>1077</v>
      </c>
      <c r="D73" s="606"/>
      <c r="E73" s="607"/>
      <c r="F73" s="608">
        <v>0</v>
      </c>
      <c r="G73" s="607"/>
      <c r="H73" s="609"/>
      <c r="I73" s="610"/>
      <c r="J73" s="611"/>
      <c r="K73" s="609"/>
      <c r="L73" s="613"/>
      <c r="M73" s="613"/>
      <c r="N73" s="614"/>
      <c r="O73" s="615"/>
      <c r="P73" s="616"/>
      <c r="Q73" s="585"/>
      <c r="R73" s="585"/>
      <c r="S73" s="585"/>
      <c r="T73" s="617"/>
      <c r="U73" s="618"/>
      <c r="V73" s="618"/>
      <c r="W73" s="618"/>
      <c r="X73" s="618"/>
      <c r="Y73" s="618"/>
      <c r="Z73" s="618"/>
      <c r="AA73" s="618"/>
      <c r="AB73" s="618"/>
      <c r="AC73" s="619"/>
      <c r="AD73" s="617"/>
      <c r="AE73" s="618"/>
      <c r="AF73" s="618"/>
      <c r="AG73" s="618"/>
      <c r="AH73" s="618"/>
      <c r="AI73" s="618"/>
      <c r="AJ73" s="618"/>
      <c r="AK73" s="619"/>
      <c r="AL73" s="617"/>
      <c r="AM73" s="618"/>
      <c r="AN73" s="618"/>
      <c r="AO73" s="618"/>
      <c r="AP73" s="618"/>
      <c r="AQ73" s="618"/>
      <c r="AR73" s="618"/>
      <c r="AS73" s="619"/>
      <c r="AT73" s="620"/>
      <c r="AU73" s="621"/>
      <c r="AV73" s="622"/>
      <c r="AW73" s="622"/>
      <c r="AX73" s="622"/>
      <c r="AY73" s="622"/>
      <c r="AZ73" s="622"/>
      <c r="BA73" s="622"/>
      <c r="BB73" s="622"/>
      <c r="BC73" s="622"/>
      <c r="BD73" s="623"/>
      <c r="BE73" s="621"/>
      <c r="BF73" s="622"/>
      <c r="BG73" s="622"/>
      <c r="BH73" s="622"/>
      <c r="BI73" s="622"/>
      <c r="BJ73" s="622"/>
      <c r="BK73" s="622"/>
      <c r="BL73" s="623"/>
      <c r="BM73" s="621"/>
      <c r="BN73" s="622"/>
      <c r="BO73" s="622"/>
      <c r="BP73" s="622"/>
      <c r="BQ73" s="622"/>
      <c r="BR73" s="622"/>
      <c r="BS73" s="622"/>
      <c r="BT73" s="623"/>
      <c r="BU73" s="620"/>
      <c r="BV73" s="624"/>
      <c r="BW73" s="625"/>
      <c r="BX73" s="625"/>
      <c r="BY73" s="625"/>
      <c r="BZ73" s="625"/>
      <c r="CA73" s="625"/>
      <c r="CB73" s="625"/>
      <c r="CC73" s="625"/>
      <c r="CD73" s="625"/>
      <c r="CE73" s="626"/>
      <c r="CF73" s="624"/>
      <c r="CG73" s="625"/>
      <c r="CH73" s="625"/>
      <c r="CI73" s="625"/>
      <c r="CJ73" s="625"/>
      <c r="CK73" s="625"/>
      <c r="CL73" s="625"/>
      <c r="CM73" s="626"/>
      <c r="CN73" s="624"/>
      <c r="CO73" s="625"/>
      <c r="CP73" s="625"/>
      <c r="CQ73" s="625"/>
      <c r="CR73" s="625"/>
      <c r="CS73" s="625"/>
      <c r="CT73" s="625"/>
      <c r="CU73" s="626"/>
      <c r="CV73" s="620"/>
      <c r="CW73" s="627"/>
      <c r="CX73" s="628"/>
      <c r="CY73" s="628"/>
      <c r="CZ73" s="628"/>
      <c r="DA73" s="628"/>
      <c r="DB73" s="628"/>
      <c r="DC73" s="628"/>
      <c r="DD73" s="628"/>
      <c r="DE73" s="628"/>
      <c r="DF73" s="629"/>
      <c r="DG73" s="627"/>
      <c r="DH73" s="628"/>
      <c r="DI73" s="628"/>
      <c r="DJ73" s="628"/>
      <c r="DK73" s="628"/>
      <c r="DL73" s="628"/>
      <c r="DM73" s="628"/>
      <c r="DN73" s="629"/>
      <c r="DO73" s="627"/>
      <c r="DP73" s="628"/>
      <c r="DQ73" s="628"/>
      <c r="DR73" s="628"/>
      <c r="DS73" s="628"/>
      <c r="DT73" s="628"/>
      <c r="DU73" s="628"/>
      <c r="DV73" s="629"/>
    </row>
    <row r="74" spans="1:127" s="303" customFormat="1" ht="40.5" customHeight="1">
      <c r="A74" s="569"/>
      <c r="B74" s="411">
        <f>LARGE(B$50:B73,1)+1</f>
        <v>18</v>
      </c>
      <c r="C74" s="412" t="s">
        <v>206</v>
      </c>
      <c r="D74" s="413" t="s">
        <v>1051</v>
      </c>
      <c r="E74" s="414" t="s">
        <v>189</v>
      </c>
      <c r="F74" s="415">
        <v>4.33</v>
      </c>
      <c r="G74" s="416" t="s">
        <v>841</v>
      </c>
      <c r="H74" s="417"/>
      <c r="I74" s="418" t="s">
        <v>386</v>
      </c>
      <c r="J74" s="419"/>
      <c r="K74" s="417" t="s">
        <v>1054</v>
      </c>
      <c r="L74" s="444"/>
      <c r="M74" s="444"/>
      <c r="N74" s="445"/>
      <c r="O74" s="446" t="s">
        <v>1041</v>
      </c>
      <c r="P74" s="571" t="s">
        <v>1042</v>
      </c>
      <c r="Q74" s="425">
        <f t="shared" si="5"/>
        <v>0</v>
      </c>
      <c r="R74" s="426"/>
      <c r="S74" s="448"/>
      <c r="T74" s="428"/>
      <c r="U74" s="429"/>
      <c r="V74" s="430"/>
      <c r="W74" s="429"/>
      <c r="X74" s="430"/>
      <c r="Y74" s="429"/>
      <c r="Z74" s="430"/>
      <c r="AA74" s="429"/>
      <c r="AB74" s="430"/>
      <c r="AC74" s="431"/>
      <c r="AD74" s="428"/>
      <c r="AE74" s="429"/>
      <c r="AF74" s="430"/>
      <c r="AG74" s="429"/>
      <c r="AH74" s="430"/>
      <c r="AI74" s="429"/>
      <c r="AJ74" s="430"/>
      <c r="AK74" s="431"/>
      <c r="AL74" s="428"/>
      <c r="AM74" s="429"/>
      <c r="AN74" s="430"/>
      <c r="AO74" s="429"/>
      <c r="AP74" s="430"/>
      <c r="AQ74" s="429"/>
      <c r="AR74" s="430"/>
      <c r="AS74" s="431"/>
      <c r="AT74" s="272"/>
      <c r="AU74" s="432"/>
      <c r="AV74" s="433"/>
      <c r="AW74" s="434"/>
      <c r="AX74" s="433"/>
      <c r="AY74" s="434"/>
      <c r="AZ74" s="433"/>
      <c r="BA74" s="434"/>
      <c r="BB74" s="433"/>
      <c r="BC74" s="434"/>
      <c r="BD74" s="435"/>
      <c r="BE74" s="432"/>
      <c r="BF74" s="433"/>
      <c r="BG74" s="434"/>
      <c r="BH74" s="433"/>
      <c r="BI74" s="434"/>
      <c r="BJ74" s="433"/>
      <c r="BK74" s="434"/>
      <c r="BL74" s="435"/>
      <c r="BM74" s="432"/>
      <c r="BN74" s="433"/>
      <c r="BO74" s="434"/>
      <c r="BP74" s="433"/>
      <c r="BQ74" s="434"/>
      <c r="BR74" s="433"/>
      <c r="BS74" s="434"/>
      <c r="BT74" s="435"/>
      <c r="BU74" s="272"/>
      <c r="BV74" s="436"/>
      <c r="BW74" s="437"/>
      <c r="BX74" s="438"/>
      <c r="BY74" s="437"/>
      <c r="BZ74" s="438"/>
      <c r="CA74" s="437"/>
      <c r="CB74" s="438"/>
      <c r="CC74" s="437"/>
      <c r="CD74" s="438"/>
      <c r="CE74" s="439"/>
      <c r="CF74" s="436"/>
      <c r="CG74" s="437"/>
      <c r="CH74" s="438"/>
      <c r="CI74" s="437"/>
      <c r="CJ74" s="438"/>
      <c r="CK74" s="437"/>
      <c r="CL74" s="438"/>
      <c r="CM74" s="439"/>
      <c r="CN74" s="436"/>
      <c r="CO74" s="437"/>
      <c r="CP74" s="438"/>
      <c r="CQ74" s="437"/>
      <c r="CR74" s="438"/>
      <c r="CS74" s="437"/>
      <c r="CT74" s="438"/>
      <c r="CU74" s="439"/>
      <c r="CV74" s="272"/>
      <c r="CW74" s="440"/>
      <c r="CX74" s="441"/>
      <c r="CY74" s="442"/>
      <c r="CZ74" s="441"/>
      <c r="DA74" s="442"/>
      <c r="DB74" s="441"/>
      <c r="DC74" s="442"/>
      <c r="DD74" s="441"/>
      <c r="DE74" s="442"/>
      <c r="DF74" s="443"/>
      <c r="DG74" s="440"/>
      <c r="DH74" s="441"/>
      <c r="DI74" s="442"/>
      <c r="DJ74" s="441"/>
      <c r="DK74" s="442"/>
      <c r="DL74" s="441"/>
      <c r="DM74" s="442"/>
      <c r="DN74" s="443"/>
      <c r="DO74" s="440"/>
      <c r="DP74" s="441"/>
      <c r="DQ74" s="442"/>
      <c r="DR74" s="441"/>
      <c r="DS74" s="442"/>
      <c r="DT74" s="441"/>
      <c r="DU74" s="442"/>
      <c r="DV74" s="443"/>
      <c r="DW74" s="272"/>
    </row>
    <row r="75" spans="1:127" s="303" customFormat="1" ht="40.5" customHeight="1">
      <c r="A75" s="569"/>
      <c r="B75" s="411">
        <f>LARGE(B$50:B74,1)+1</f>
        <v>19</v>
      </c>
      <c r="C75" s="412" t="s">
        <v>207</v>
      </c>
      <c r="D75" s="413" t="s">
        <v>1051</v>
      </c>
      <c r="E75" s="414" t="s">
        <v>189</v>
      </c>
      <c r="F75" s="415">
        <v>4.33</v>
      </c>
      <c r="G75" s="416" t="s">
        <v>841</v>
      </c>
      <c r="H75" s="417"/>
      <c r="I75" s="418" t="s">
        <v>386</v>
      </c>
      <c r="J75" s="419"/>
      <c r="K75" s="417" t="s">
        <v>1054</v>
      </c>
      <c r="L75" s="444"/>
      <c r="M75" s="444"/>
      <c r="N75" s="445"/>
      <c r="O75" s="446" t="s">
        <v>1041</v>
      </c>
      <c r="P75" s="571" t="s">
        <v>1042</v>
      </c>
      <c r="Q75" s="425">
        <f t="shared" si="5"/>
        <v>0</v>
      </c>
      <c r="R75" s="426"/>
      <c r="S75" s="448"/>
      <c r="T75" s="428"/>
      <c r="U75" s="429"/>
      <c r="V75" s="430"/>
      <c r="W75" s="429"/>
      <c r="X75" s="430"/>
      <c r="Y75" s="429"/>
      <c r="Z75" s="430"/>
      <c r="AA75" s="429"/>
      <c r="AB75" s="430"/>
      <c r="AC75" s="431"/>
      <c r="AD75" s="428"/>
      <c r="AE75" s="429"/>
      <c r="AF75" s="430"/>
      <c r="AG75" s="429"/>
      <c r="AH75" s="430"/>
      <c r="AI75" s="429"/>
      <c r="AJ75" s="430"/>
      <c r="AK75" s="431"/>
      <c r="AL75" s="428"/>
      <c r="AM75" s="429"/>
      <c r="AN75" s="430"/>
      <c r="AO75" s="429"/>
      <c r="AP75" s="430"/>
      <c r="AQ75" s="429"/>
      <c r="AR75" s="430"/>
      <c r="AS75" s="431"/>
      <c r="AT75" s="272"/>
      <c r="AU75" s="432"/>
      <c r="AV75" s="433"/>
      <c r="AW75" s="434"/>
      <c r="AX75" s="433"/>
      <c r="AY75" s="434"/>
      <c r="AZ75" s="433"/>
      <c r="BA75" s="434"/>
      <c r="BB75" s="433"/>
      <c r="BC75" s="434"/>
      <c r="BD75" s="435"/>
      <c r="BE75" s="432"/>
      <c r="BF75" s="433"/>
      <c r="BG75" s="434"/>
      <c r="BH75" s="433"/>
      <c r="BI75" s="434"/>
      <c r="BJ75" s="433"/>
      <c r="BK75" s="434"/>
      <c r="BL75" s="435"/>
      <c r="BM75" s="432"/>
      <c r="BN75" s="433"/>
      <c r="BO75" s="434"/>
      <c r="BP75" s="433"/>
      <c r="BQ75" s="434"/>
      <c r="BR75" s="433"/>
      <c r="BS75" s="434"/>
      <c r="BT75" s="435"/>
      <c r="BU75" s="272"/>
      <c r="BV75" s="436"/>
      <c r="BW75" s="437"/>
      <c r="BX75" s="438"/>
      <c r="BY75" s="437"/>
      <c r="BZ75" s="438"/>
      <c r="CA75" s="437"/>
      <c r="CB75" s="438"/>
      <c r="CC75" s="437"/>
      <c r="CD75" s="438"/>
      <c r="CE75" s="439"/>
      <c r="CF75" s="436"/>
      <c r="CG75" s="437"/>
      <c r="CH75" s="438"/>
      <c r="CI75" s="437"/>
      <c r="CJ75" s="438"/>
      <c r="CK75" s="437"/>
      <c r="CL75" s="438"/>
      <c r="CM75" s="439"/>
      <c r="CN75" s="436"/>
      <c r="CO75" s="437"/>
      <c r="CP75" s="438"/>
      <c r="CQ75" s="437"/>
      <c r="CR75" s="438"/>
      <c r="CS75" s="437"/>
      <c r="CT75" s="438"/>
      <c r="CU75" s="439"/>
      <c r="CV75" s="272"/>
      <c r="CW75" s="440"/>
      <c r="CX75" s="441"/>
      <c r="CY75" s="442"/>
      <c r="CZ75" s="441"/>
      <c r="DA75" s="442"/>
      <c r="DB75" s="441"/>
      <c r="DC75" s="442"/>
      <c r="DD75" s="441"/>
      <c r="DE75" s="442"/>
      <c r="DF75" s="443"/>
      <c r="DG75" s="440"/>
      <c r="DH75" s="441"/>
      <c r="DI75" s="442"/>
      <c r="DJ75" s="441"/>
      <c r="DK75" s="442"/>
      <c r="DL75" s="441"/>
      <c r="DM75" s="442"/>
      <c r="DN75" s="443"/>
      <c r="DO75" s="440"/>
      <c r="DP75" s="441"/>
      <c r="DQ75" s="442"/>
      <c r="DR75" s="441"/>
      <c r="DS75" s="442"/>
      <c r="DT75" s="441"/>
      <c r="DU75" s="442"/>
      <c r="DV75" s="443"/>
      <c r="DW75" s="272"/>
    </row>
    <row r="76" spans="1:127" s="303" customFormat="1" ht="40.5" customHeight="1">
      <c r="A76" s="569"/>
      <c r="B76" s="411"/>
      <c r="C76" s="605" t="s">
        <v>1344</v>
      </c>
      <c r="D76" s="606"/>
      <c r="E76" s="607"/>
      <c r="F76" s="608">
        <v>0</v>
      </c>
      <c r="G76" s="607"/>
      <c r="H76" s="609"/>
      <c r="I76" s="610"/>
      <c r="J76" s="611"/>
      <c r="K76" s="609"/>
      <c r="L76" s="613"/>
      <c r="M76" s="613"/>
      <c r="N76" s="614"/>
      <c r="O76" s="615"/>
      <c r="P76" s="616"/>
      <c r="Q76" s="585"/>
      <c r="R76" s="585"/>
      <c r="S76" s="585"/>
      <c r="T76" s="617"/>
      <c r="U76" s="618"/>
      <c r="V76" s="618"/>
      <c r="W76" s="618"/>
      <c r="X76" s="618"/>
      <c r="Y76" s="618"/>
      <c r="Z76" s="618"/>
      <c r="AA76" s="618"/>
      <c r="AB76" s="618"/>
      <c r="AC76" s="619"/>
      <c r="AD76" s="617"/>
      <c r="AE76" s="618"/>
      <c r="AF76" s="618"/>
      <c r="AG76" s="618"/>
      <c r="AH76" s="618"/>
      <c r="AI76" s="618"/>
      <c r="AJ76" s="618"/>
      <c r="AK76" s="619"/>
      <c r="AL76" s="617"/>
      <c r="AM76" s="618"/>
      <c r="AN76" s="618"/>
      <c r="AO76" s="618"/>
      <c r="AP76" s="618"/>
      <c r="AQ76" s="618"/>
      <c r="AR76" s="618"/>
      <c r="AS76" s="619"/>
      <c r="AT76" s="620"/>
      <c r="AU76" s="621"/>
      <c r="AV76" s="622"/>
      <c r="AW76" s="622"/>
      <c r="AX76" s="622"/>
      <c r="AY76" s="622"/>
      <c r="AZ76" s="622"/>
      <c r="BA76" s="622"/>
      <c r="BB76" s="622"/>
      <c r="BC76" s="622"/>
      <c r="BD76" s="623"/>
      <c r="BE76" s="621"/>
      <c r="BF76" s="622"/>
      <c r="BG76" s="622"/>
      <c r="BH76" s="622"/>
      <c r="BI76" s="622"/>
      <c r="BJ76" s="622"/>
      <c r="BK76" s="622"/>
      <c r="BL76" s="623"/>
      <c r="BM76" s="621"/>
      <c r="BN76" s="622"/>
      <c r="BO76" s="622"/>
      <c r="BP76" s="622"/>
      <c r="BQ76" s="622"/>
      <c r="BR76" s="622"/>
      <c r="BS76" s="622"/>
      <c r="BT76" s="623"/>
      <c r="BU76" s="620"/>
      <c r="BV76" s="624"/>
      <c r="BW76" s="625"/>
      <c r="BX76" s="625"/>
      <c r="BY76" s="625"/>
      <c r="BZ76" s="625"/>
      <c r="CA76" s="625"/>
      <c r="CB76" s="625"/>
      <c r="CC76" s="625"/>
      <c r="CD76" s="625"/>
      <c r="CE76" s="626"/>
      <c r="CF76" s="624"/>
      <c r="CG76" s="625"/>
      <c r="CH76" s="625"/>
      <c r="CI76" s="625"/>
      <c r="CJ76" s="625"/>
      <c r="CK76" s="625"/>
      <c r="CL76" s="625"/>
      <c r="CM76" s="626"/>
      <c r="CN76" s="624"/>
      <c r="CO76" s="625"/>
      <c r="CP76" s="625"/>
      <c r="CQ76" s="625"/>
      <c r="CR76" s="625"/>
      <c r="CS76" s="625"/>
      <c r="CT76" s="625"/>
      <c r="CU76" s="626"/>
      <c r="CV76" s="620"/>
      <c r="CW76" s="627"/>
      <c r="CX76" s="628"/>
      <c r="CY76" s="628"/>
      <c r="CZ76" s="628"/>
      <c r="DA76" s="628"/>
      <c r="DB76" s="628"/>
      <c r="DC76" s="628"/>
      <c r="DD76" s="628"/>
      <c r="DE76" s="628"/>
      <c r="DF76" s="629"/>
      <c r="DG76" s="627"/>
      <c r="DH76" s="628"/>
      <c r="DI76" s="628"/>
      <c r="DJ76" s="628"/>
      <c r="DK76" s="628"/>
      <c r="DL76" s="628"/>
      <c r="DM76" s="628"/>
      <c r="DN76" s="629"/>
      <c r="DO76" s="627"/>
      <c r="DP76" s="628"/>
      <c r="DQ76" s="628"/>
      <c r="DR76" s="628"/>
      <c r="DS76" s="628"/>
      <c r="DT76" s="628"/>
      <c r="DU76" s="628"/>
      <c r="DV76" s="629"/>
      <c r="DW76" s="285"/>
    </row>
    <row r="77" spans="1:127" s="303" customFormat="1" ht="40.5" customHeight="1">
      <c r="A77" s="569"/>
      <c r="B77" s="411">
        <f>LARGE(B$50:B76,1)+1</f>
        <v>20</v>
      </c>
      <c r="C77" s="412" t="s">
        <v>209</v>
      </c>
      <c r="D77" s="413" t="s">
        <v>1051</v>
      </c>
      <c r="E77" s="414" t="s">
        <v>189</v>
      </c>
      <c r="F77" s="415" t="s">
        <v>1141</v>
      </c>
      <c r="G77" s="416" t="s">
        <v>841</v>
      </c>
      <c r="H77" s="417"/>
      <c r="I77" s="418" t="s">
        <v>386</v>
      </c>
      <c r="J77" s="419"/>
      <c r="K77" s="417" t="s">
        <v>1054</v>
      </c>
      <c r="L77" s="444"/>
      <c r="M77" s="444"/>
      <c r="N77" s="445"/>
      <c r="O77" s="446" t="s">
        <v>1041</v>
      </c>
      <c r="P77" s="571" t="s">
        <v>1042</v>
      </c>
      <c r="Q77" s="425">
        <f t="shared" si="5"/>
        <v>0</v>
      </c>
      <c r="R77" s="426"/>
      <c r="S77" s="448"/>
      <c r="T77" s="428"/>
      <c r="U77" s="429"/>
      <c r="V77" s="430"/>
      <c r="W77" s="429"/>
      <c r="X77" s="430"/>
      <c r="Y77" s="429"/>
      <c r="Z77" s="430"/>
      <c r="AA77" s="429"/>
      <c r="AB77" s="430"/>
      <c r="AC77" s="431"/>
      <c r="AD77" s="428"/>
      <c r="AE77" s="429"/>
      <c r="AF77" s="430"/>
      <c r="AG77" s="429"/>
      <c r="AH77" s="430"/>
      <c r="AI77" s="429"/>
      <c r="AJ77" s="430"/>
      <c r="AK77" s="431"/>
      <c r="AL77" s="428"/>
      <c r="AM77" s="429"/>
      <c r="AN77" s="430"/>
      <c r="AO77" s="429"/>
      <c r="AP77" s="430"/>
      <c r="AQ77" s="429"/>
      <c r="AR77" s="430"/>
      <c r="AS77" s="431"/>
      <c r="AT77" s="272"/>
      <c r="AU77" s="432"/>
      <c r="AV77" s="433"/>
      <c r="AW77" s="434"/>
      <c r="AX77" s="433"/>
      <c r="AY77" s="434"/>
      <c r="AZ77" s="433"/>
      <c r="BA77" s="434"/>
      <c r="BB77" s="433"/>
      <c r="BC77" s="434"/>
      <c r="BD77" s="435"/>
      <c r="BE77" s="432"/>
      <c r="BF77" s="433"/>
      <c r="BG77" s="434"/>
      <c r="BH77" s="433"/>
      <c r="BI77" s="434"/>
      <c r="BJ77" s="433"/>
      <c r="BK77" s="434"/>
      <c r="BL77" s="435"/>
      <c r="BM77" s="432"/>
      <c r="BN77" s="433"/>
      <c r="BO77" s="434"/>
      <c r="BP77" s="433"/>
      <c r="BQ77" s="434"/>
      <c r="BR77" s="433"/>
      <c r="BS77" s="434"/>
      <c r="BT77" s="435"/>
      <c r="BU77" s="272"/>
      <c r="BV77" s="436"/>
      <c r="BW77" s="437"/>
      <c r="BX77" s="438"/>
      <c r="BY77" s="437"/>
      <c r="BZ77" s="438"/>
      <c r="CA77" s="437"/>
      <c r="CB77" s="438"/>
      <c r="CC77" s="437"/>
      <c r="CD77" s="438"/>
      <c r="CE77" s="439"/>
      <c r="CF77" s="436"/>
      <c r="CG77" s="437"/>
      <c r="CH77" s="438"/>
      <c r="CI77" s="437"/>
      <c r="CJ77" s="438"/>
      <c r="CK77" s="437"/>
      <c r="CL77" s="438"/>
      <c r="CM77" s="439"/>
      <c r="CN77" s="436"/>
      <c r="CO77" s="437"/>
      <c r="CP77" s="438"/>
      <c r="CQ77" s="437"/>
      <c r="CR77" s="438"/>
      <c r="CS77" s="437"/>
      <c r="CT77" s="438"/>
      <c r="CU77" s="439"/>
      <c r="CV77" s="272"/>
      <c r="CW77" s="440"/>
      <c r="CX77" s="441"/>
      <c r="CY77" s="442"/>
      <c r="CZ77" s="441"/>
      <c r="DA77" s="442"/>
      <c r="DB77" s="441"/>
      <c r="DC77" s="442"/>
      <c r="DD77" s="441"/>
      <c r="DE77" s="442"/>
      <c r="DF77" s="443"/>
      <c r="DG77" s="440"/>
      <c r="DH77" s="441"/>
      <c r="DI77" s="442"/>
      <c r="DJ77" s="441"/>
      <c r="DK77" s="442"/>
      <c r="DL77" s="441"/>
      <c r="DM77" s="442"/>
      <c r="DN77" s="443"/>
      <c r="DO77" s="440"/>
      <c r="DP77" s="441"/>
      <c r="DQ77" s="442"/>
      <c r="DR77" s="441"/>
      <c r="DS77" s="442"/>
      <c r="DT77" s="441"/>
      <c r="DU77" s="442"/>
      <c r="DV77" s="443"/>
      <c r="DW77" s="272"/>
    </row>
    <row r="78" spans="1:127" ht="40.5" customHeight="1">
      <c r="A78" s="569"/>
      <c r="B78" s="411">
        <f>LARGE(B$50:B77,1)+1</f>
        <v>21</v>
      </c>
      <c r="C78" s="412" t="s">
        <v>210</v>
      </c>
      <c r="D78" s="413" t="s">
        <v>1051</v>
      </c>
      <c r="E78" s="414" t="s">
        <v>189</v>
      </c>
      <c r="F78" s="415" t="s">
        <v>1141</v>
      </c>
      <c r="G78" s="416" t="s">
        <v>841</v>
      </c>
      <c r="H78" s="417"/>
      <c r="I78" s="418" t="s">
        <v>386</v>
      </c>
      <c r="J78" s="419"/>
      <c r="K78" s="417" t="s">
        <v>1054</v>
      </c>
      <c r="L78" s="444"/>
      <c r="M78" s="444"/>
      <c r="N78" s="445"/>
      <c r="O78" s="446" t="s">
        <v>1041</v>
      </c>
      <c r="P78" s="571" t="s">
        <v>1042</v>
      </c>
      <c r="Q78" s="425">
        <f t="shared" si="5"/>
        <v>0</v>
      </c>
      <c r="R78" s="426"/>
      <c r="S78" s="448"/>
      <c r="T78" s="428"/>
      <c r="U78" s="429"/>
      <c r="V78" s="430"/>
      <c r="W78" s="429"/>
      <c r="X78" s="430"/>
      <c r="Y78" s="429"/>
      <c r="Z78" s="430"/>
      <c r="AA78" s="429"/>
      <c r="AB78" s="430"/>
      <c r="AC78" s="431"/>
      <c r="AD78" s="428"/>
      <c r="AE78" s="429"/>
      <c r="AF78" s="430"/>
      <c r="AG78" s="429"/>
      <c r="AH78" s="430"/>
      <c r="AI78" s="429"/>
      <c r="AJ78" s="430"/>
      <c r="AK78" s="431"/>
      <c r="AL78" s="428"/>
      <c r="AM78" s="429"/>
      <c r="AN78" s="430"/>
      <c r="AO78" s="429"/>
      <c r="AP78" s="430"/>
      <c r="AQ78" s="429"/>
      <c r="AR78" s="430"/>
      <c r="AS78" s="431"/>
      <c r="AT78" s="272"/>
      <c r="AU78" s="432"/>
      <c r="AV78" s="433"/>
      <c r="AW78" s="434"/>
      <c r="AX78" s="433"/>
      <c r="AY78" s="434"/>
      <c r="AZ78" s="433"/>
      <c r="BA78" s="434"/>
      <c r="BB78" s="433"/>
      <c r="BC78" s="434"/>
      <c r="BD78" s="435"/>
      <c r="BE78" s="432"/>
      <c r="BF78" s="433"/>
      <c r="BG78" s="434"/>
      <c r="BH78" s="433"/>
      <c r="BI78" s="434"/>
      <c r="BJ78" s="433"/>
      <c r="BK78" s="434"/>
      <c r="BL78" s="435"/>
      <c r="BM78" s="432"/>
      <c r="BN78" s="433"/>
      <c r="BO78" s="434"/>
      <c r="BP78" s="433"/>
      <c r="BQ78" s="434"/>
      <c r="BR78" s="433"/>
      <c r="BS78" s="434"/>
      <c r="BT78" s="435"/>
      <c r="BU78" s="272"/>
      <c r="BV78" s="436"/>
      <c r="BW78" s="437"/>
      <c r="BX78" s="438"/>
      <c r="BY78" s="437"/>
      <c r="BZ78" s="438"/>
      <c r="CA78" s="437"/>
      <c r="CB78" s="438"/>
      <c r="CC78" s="437"/>
      <c r="CD78" s="438"/>
      <c r="CE78" s="439"/>
      <c r="CF78" s="436"/>
      <c r="CG78" s="437"/>
      <c r="CH78" s="438"/>
      <c r="CI78" s="437"/>
      <c r="CJ78" s="438"/>
      <c r="CK78" s="437"/>
      <c r="CL78" s="438"/>
      <c r="CM78" s="439"/>
      <c r="CN78" s="436"/>
      <c r="CO78" s="437"/>
      <c r="CP78" s="438"/>
      <c r="CQ78" s="437"/>
      <c r="CR78" s="438"/>
      <c r="CS78" s="437"/>
      <c r="CT78" s="438"/>
      <c r="CU78" s="439"/>
      <c r="CV78" s="272"/>
      <c r="CW78" s="440"/>
      <c r="CX78" s="441"/>
      <c r="CY78" s="442"/>
      <c r="CZ78" s="441"/>
      <c r="DA78" s="442"/>
      <c r="DB78" s="441"/>
      <c r="DC78" s="442"/>
      <c r="DD78" s="441"/>
      <c r="DE78" s="442"/>
      <c r="DF78" s="443"/>
      <c r="DG78" s="440"/>
      <c r="DH78" s="441"/>
      <c r="DI78" s="442"/>
      <c r="DJ78" s="441"/>
      <c r="DK78" s="442"/>
      <c r="DL78" s="441"/>
      <c r="DM78" s="442"/>
      <c r="DN78" s="443"/>
      <c r="DO78" s="440"/>
      <c r="DP78" s="441"/>
      <c r="DQ78" s="442"/>
      <c r="DR78" s="441"/>
      <c r="DS78" s="442"/>
      <c r="DT78" s="441"/>
      <c r="DU78" s="442"/>
      <c r="DV78" s="443"/>
      <c r="DW78" s="272"/>
    </row>
    <row r="79" spans="1:127" ht="40.5" customHeight="1">
      <c r="A79" s="569"/>
      <c r="B79" s="411">
        <f>LARGE(B$50:B78,1)+1</f>
        <v>22</v>
      </c>
      <c r="C79" s="412" t="s">
        <v>232</v>
      </c>
      <c r="D79" s="413" t="s">
        <v>222</v>
      </c>
      <c r="E79" s="414" t="s">
        <v>189</v>
      </c>
      <c r="F79" s="415" t="s">
        <v>1141</v>
      </c>
      <c r="G79" s="416" t="s">
        <v>841</v>
      </c>
      <c r="H79" s="417"/>
      <c r="I79" s="418" t="s">
        <v>386</v>
      </c>
      <c r="J79" s="419"/>
      <c r="K79" s="417" t="s">
        <v>1054</v>
      </c>
      <c r="L79" s="444"/>
      <c r="M79" s="444"/>
      <c r="N79" s="445"/>
      <c r="O79" s="446" t="s">
        <v>1041</v>
      </c>
      <c r="P79" s="571" t="s">
        <v>1042</v>
      </c>
      <c r="Q79" s="425">
        <f t="shared" si="5"/>
        <v>0</v>
      </c>
      <c r="R79" s="426"/>
      <c r="S79" s="448"/>
      <c r="T79" s="428"/>
      <c r="U79" s="429"/>
      <c r="V79" s="430"/>
      <c r="W79" s="429"/>
      <c r="X79" s="430"/>
      <c r="Y79" s="429"/>
      <c r="Z79" s="430"/>
      <c r="AA79" s="429"/>
      <c r="AB79" s="430"/>
      <c r="AC79" s="431"/>
      <c r="AD79" s="428"/>
      <c r="AE79" s="429"/>
      <c r="AF79" s="430"/>
      <c r="AG79" s="429"/>
      <c r="AH79" s="430"/>
      <c r="AI79" s="429"/>
      <c r="AJ79" s="430"/>
      <c r="AK79" s="431"/>
      <c r="AL79" s="428"/>
      <c r="AM79" s="429"/>
      <c r="AN79" s="430"/>
      <c r="AO79" s="429"/>
      <c r="AP79" s="430"/>
      <c r="AQ79" s="429"/>
      <c r="AR79" s="430"/>
      <c r="AS79" s="431"/>
      <c r="AT79" s="272"/>
      <c r="AU79" s="432"/>
      <c r="AV79" s="433"/>
      <c r="AW79" s="434"/>
      <c r="AX79" s="433"/>
      <c r="AY79" s="434"/>
      <c r="AZ79" s="433"/>
      <c r="BA79" s="434"/>
      <c r="BB79" s="433"/>
      <c r="BC79" s="434"/>
      <c r="BD79" s="435"/>
      <c r="BE79" s="432"/>
      <c r="BF79" s="433"/>
      <c r="BG79" s="434"/>
      <c r="BH79" s="433"/>
      <c r="BI79" s="434"/>
      <c r="BJ79" s="433"/>
      <c r="BK79" s="434"/>
      <c r="BL79" s="435"/>
      <c r="BM79" s="432"/>
      <c r="BN79" s="433"/>
      <c r="BO79" s="434"/>
      <c r="BP79" s="433"/>
      <c r="BQ79" s="434"/>
      <c r="BR79" s="433"/>
      <c r="BS79" s="434"/>
      <c r="BT79" s="435"/>
      <c r="BU79" s="272"/>
      <c r="BV79" s="436"/>
      <c r="BW79" s="437"/>
      <c r="BX79" s="438"/>
      <c r="BY79" s="437"/>
      <c r="BZ79" s="438"/>
      <c r="CA79" s="437"/>
      <c r="CB79" s="438"/>
      <c r="CC79" s="437"/>
      <c r="CD79" s="438"/>
      <c r="CE79" s="439"/>
      <c r="CF79" s="436"/>
      <c r="CG79" s="437"/>
      <c r="CH79" s="438"/>
      <c r="CI79" s="437"/>
      <c r="CJ79" s="438"/>
      <c r="CK79" s="437"/>
      <c r="CL79" s="438"/>
      <c r="CM79" s="439"/>
      <c r="CN79" s="436"/>
      <c r="CO79" s="437"/>
      <c r="CP79" s="438"/>
      <c r="CQ79" s="437"/>
      <c r="CR79" s="438"/>
      <c r="CS79" s="437"/>
      <c r="CT79" s="438"/>
      <c r="CU79" s="439"/>
      <c r="CV79" s="272"/>
      <c r="CW79" s="440"/>
      <c r="CX79" s="441"/>
      <c r="CY79" s="442"/>
      <c r="CZ79" s="441"/>
      <c r="DA79" s="442"/>
      <c r="DB79" s="441"/>
      <c r="DC79" s="442"/>
      <c r="DD79" s="441"/>
      <c r="DE79" s="442"/>
      <c r="DF79" s="443"/>
      <c r="DG79" s="440"/>
      <c r="DH79" s="441"/>
      <c r="DI79" s="442"/>
      <c r="DJ79" s="441"/>
      <c r="DK79" s="442"/>
      <c r="DL79" s="441"/>
      <c r="DM79" s="442"/>
      <c r="DN79" s="443"/>
      <c r="DO79" s="440"/>
      <c r="DP79" s="441"/>
      <c r="DQ79" s="442"/>
      <c r="DR79" s="441"/>
      <c r="DS79" s="442"/>
      <c r="DT79" s="441"/>
      <c r="DU79" s="442"/>
      <c r="DV79" s="443"/>
      <c r="DW79" s="272"/>
    </row>
    <row r="80" spans="1:127" ht="40.5" customHeight="1">
      <c r="A80" s="569"/>
      <c r="B80" s="411"/>
      <c r="C80" s="605" t="s">
        <v>1349</v>
      </c>
      <c r="D80" s="606"/>
      <c r="E80" s="607"/>
      <c r="F80" s="608">
        <v>0</v>
      </c>
      <c r="G80" s="607"/>
      <c r="H80" s="609"/>
      <c r="I80" s="610"/>
      <c r="J80" s="611"/>
      <c r="K80" s="609"/>
      <c r="L80" s="613"/>
      <c r="M80" s="613"/>
      <c r="N80" s="614"/>
      <c r="O80" s="615"/>
      <c r="P80" s="616"/>
      <c r="Q80" s="585"/>
      <c r="R80" s="585"/>
      <c r="S80" s="585"/>
      <c r="T80" s="617"/>
      <c r="U80" s="618"/>
      <c r="V80" s="618"/>
      <c r="W80" s="618"/>
      <c r="X80" s="618"/>
      <c r="Y80" s="618"/>
      <c r="Z80" s="618"/>
      <c r="AA80" s="618"/>
      <c r="AB80" s="618"/>
      <c r="AC80" s="619"/>
      <c r="AD80" s="617"/>
      <c r="AE80" s="618"/>
      <c r="AF80" s="618"/>
      <c r="AG80" s="618"/>
      <c r="AH80" s="618"/>
      <c r="AI80" s="618"/>
      <c r="AJ80" s="618"/>
      <c r="AK80" s="619"/>
      <c r="AL80" s="617"/>
      <c r="AM80" s="618"/>
      <c r="AN80" s="618"/>
      <c r="AO80" s="618"/>
      <c r="AP80" s="618"/>
      <c r="AQ80" s="618"/>
      <c r="AR80" s="618"/>
      <c r="AS80" s="619"/>
      <c r="AT80" s="620"/>
      <c r="AU80" s="621"/>
      <c r="AV80" s="622"/>
      <c r="AW80" s="622"/>
      <c r="AX80" s="622"/>
      <c r="AY80" s="622"/>
      <c r="AZ80" s="622"/>
      <c r="BA80" s="622"/>
      <c r="BB80" s="622"/>
      <c r="BC80" s="622"/>
      <c r="BD80" s="623"/>
      <c r="BE80" s="621"/>
      <c r="BF80" s="622"/>
      <c r="BG80" s="622"/>
      <c r="BH80" s="622"/>
      <c r="BI80" s="622"/>
      <c r="BJ80" s="622"/>
      <c r="BK80" s="622"/>
      <c r="BL80" s="623"/>
      <c r="BM80" s="621"/>
      <c r="BN80" s="622"/>
      <c r="BO80" s="622"/>
      <c r="BP80" s="622"/>
      <c r="BQ80" s="622"/>
      <c r="BR80" s="622"/>
      <c r="BS80" s="622"/>
      <c r="BT80" s="623"/>
      <c r="BU80" s="620"/>
      <c r="BV80" s="624"/>
      <c r="BW80" s="625"/>
      <c r="BX80" s="625"/>
      <c r="BY80" s="625"/>
      <c r="BZ80" s="625"/>
      <c r="CA80" s="625"/>
      <c r="CB80" s="625"/>
      <c r="CC80" s="625"/>
      <c r="CD80" s="625"/>
      <c r="CE80" s="626"/>
      <c r="CF80" s="624"/>
      <c r="CG80" s="625"/>
      <c r="CH80" s="625"/>
      <c r="CI80" s="625"/>
      <c r="CJ80" s="625"/>
      <c r="CK80" s="625"/>
      <c r="CL80" s="625"/>
      <c r="CM80" s="626"/>
      <c r="CN80" s="624"/>
      <c r="CO80" s="625"/>
      <c r="CP80" s="625"/>
      <c r="CQ80" s="625"/>
      <c r="CR80" s="625"/>
      <c r="CS80" s="625"/>
      <c r="CT80" s="625"/>
      <c r="CU80" s="626"/>
      <c r="CV80" s="620"/>
      <c r="CW80" s="627"/>
      <c r="CX80" s="628"/>
      <c r="CY80" s="628"/>
      <c r="CZ80" s="628"/>
      <c r="DA80" s="628"/>
      <c r="DB80" s="628"/>
      <c r="DC80" s="628"/>
      <c r="DD80" s="628"/>
      <c r="DE80" s="628"/>
      <c r="DF80" s="629"/>
      <c r="DG80" s="627"/>
      <c r="DH80" s="628"/>
      <c r="DI80" s="628"/>
      <c r="DJ80" s="628"/>
      <c r="DK80" s="628"/>
      <c r="DL80" s="628"/>
      <c r="DM80" s="628"/>
      <c r="DN80" s="629"/>
      <c r="DO80" s="627"/>
      <c r="DP80" s="628"/>
      <c r="DQ80" s="628"/>
      <c r="DR80" s="628"/>
      <c r="DS80" s="628"/>
      <c r="DT80" s="628"/>
      <c r="DU80" s="628"/>
      <c r="DV80" s="629"/>
    </row>
    <row r="81" spans="1:127" ht="40.5" customHeight="1">
      <c r="A81" s="569"/>
      <c r="B81" s="411">
        <f>LARGE(B$50:B80,1)+1</f>
        <v>23</v>
      </c>
      <c r="C81" s="412" t="s">
        <v>212</v>
      </c>
      <c r="D81" s="413" t="s">
        <v>1051</v>
      </c>
      <c r="E81" s="414" t="s">
        <v>189</v>
      </c>
      <c r="F81" s="415" t="s">
        <v>1141</v>
      </c>
      <c r="G81" s="416" t="s">
        <v>841</v>
      </c>
      <c r="H81" s="417"/>
      <c r="I81" s="418" t="s">
        <v>386</v>
      </c>
      <c r="J81" s="419"/>
      <c r="K81" s="417" t="s">
        <v>1054</v>
      </c>
      <c r="L81" s="444"/>
      <c r="M81" s="444"/>
      <c r="N81" s="445"/>
      <c r="O81" s="446" t="s">
        <v>1041</v>
      </c>
      <c r="P81" s="571" t="s">
        <v>1042</v>
      </c>
      <c r="Q81" s="425">
        <f t="shared" si="5"/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1:127" ht="40.5" customHeight="1">
      <c r="A82" s="569"/>
      <c r="B82" s="411">
        <f>LARGE(B$50:B81,1)+1</f>
        <v>24</v>
      </c>
      <c r="C82" s="412" t="s">
        <v>233</v>
      </c>
      <c r="D82" s="413" t="s">
        <v>222</v>
      </c>
      <c r="E82" s="414" t="s">
        <v>189</v>
      </c>
      <c r="F82" s="415" t="s">
        <v>1141</v>
      </c>
      <c r="G82" s="416" t="s">
        <v>841</v>
      </c>
      <c r="H82" s="417"/>
      <c r="I82" s="418" t="s">
        <v>386</v>
      </c>
      <c r="J82" s="419"/>
      <c r="K82" s="417" t="s">
        <v>1054</v>
      </c>
      <c r="L82" s="444"/>
      <c r="M82" s="444"/>
      <c r="N82" s="445"/>
      <c r="O82" s="446" t="s">
        <v>1041</v>
      </c>
      <c r="P82" s="571" t="s">
        <v>1042</v>
      </c>
      <c r="Q82" s="425">
        <f t="shared" si="5"/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272"/>
    </row>
    <row r="83" spans="1:127" s="303" customFormat="1" ht="40.5" customHeight="1">
      <c r="A83" s="569"/>
      <c r="B83" s="411">
        <f>LARGE(B$50:B82,1)+1</f>
        <v>25</v>
      </c>
      <c r="C83" s="412" t="s">
        <v>213</v>
      </c>
      <c r="D83" s="413" t="s">
        <v>1051</v>
      </c>
      <c r="E83" s="414" t="s">
        <v>189</v>
      </c>
      <c r="F83" s="415" t="s">
        <v>1141</v>
      </c>
      <c r="G83" s="416" t="s">
        <v>841</v>
      </c>
      <c r="H83" s="417"/>
      <c r="I83" s="418" t="s">
        <v>386</v>
      </c>
      <c r="J83" s="419"/>
      <c r="K83" s="417" t="s">
        <v>1054</v>
      </c>
      <c r="L83" s="444"/>
      <c r="M83" s="444"/>
      <c r="N83" s="445"/>
      <c r="O83" s="446" t="s">
        <v>1041</v>
      </c>
      <c r="P83" s="571" t="s">
        <v>1042</v>
      </c>
      <c r="Q83" s="425">
        <f t="shared" si="5"/>
        <v>0</v>
      </c>
      <c r="R83" s="426"/>
      <c r="S83" s="448"/>
      <c r="T83" s="428"/>
      <c r="U83" s="429"/>
      <c r="V83" s="430"/>
      <c r="W83" s="429"/>
      <c r="X83" s="430"/>
      <c r="Y83" s="429"/>
      <c r="Z83" s="430"/>
      <c r="AA83" s="429"/>
      <c r="AB83" s="430"/>
      <c r="AC83" s="431"/>
      <c r="AD83" s="428"/>
      <c r="AE83" s="429"/>
      <c r="AF83" s="430"/>
      <c r="AG83" s="429"/>
      <c r="AH83" s="430"/>
      <c r="AI83" s="429"/>
      <c r="AJ83" s="430"/>
      <c r="AK83" s="431"/>
      <c r="AL83" s="428"/>
      <c r="AM83" s="429"/>
      <c r="AN83" s="430"/>
      <c r="AO83" s="429"/>
      <c r="AP83" s="430"/>
      <c r="AQ83" s="429"/>
      <c r="AR83" s="430"/>
      <c r="AS83" s="431"/>
      <c r="AT83" s="272"/>
      <c r="AU83" s="432"/>
      <c r="AV83" s="433"/>
      <c r="AW83" s="434"/>
      <c r="AX83" s="433"/>
      <c r="AY83" s="434"/>
      <c r="AZ83" s="433"/>
      <c r="BA83" s="434"/>
      <c r="BB83" s="433"/>
      <c r="BC83" s="434"/>
      <c r="BD83" s="435"/>
      <c r="BE83" s="432"/>
      <c r="BF83" s="433"/>
      <c r="BG83" s="434"/>
      <c r="BH83" s="433"/>
      <c r="BI83" s="434"/>
      <c r="BJ83" s="433"/>
      <c r="BK83" s="434"/>
      <c r="BL83" s="435"/>
      <c r="BM83" s="432"/>
      <c r="BN83" s="433"/>
      <c r="BO83" s="434"/>
      <c r="BP83" s="433"/>
      <c r="BQ83" s="434"/>
      <c r="BR83" s="433"/>
      <c r="BS83" s="434"/>
      <c r="BT83" s="435"/>
      <c r="BU83" s="272"/>
      <c r="BV83" s="436"/>
      <c r="BW83" s="437"/>
      <c r="BX83" s="438"/>
      <c r="BY83" s="437"/>
      <c r="BZ83" s="438"/>
      <c r="CA83" s="437"/>
      <c r="CB83" s="438"/>
      <c r="CC83" s="437"/>
      <c r="CD83" s="438"/>
      <c r="CE83" s="439"/>
      <c r="CF83" s="436"/>
      <c r="CG83" s="437"/>
      <c r="CH83" s="438"/>
      <c r="CI83" s="437"/>
      <c r="CJ83" s="438"/>
      <c r="CK83" s="437"/>
      <c r="CL83" s="438"/>
      <c r="CM83" s="439"/>
      <c r="CN83" s="436"/>
      <c r="CO83" s="437"/>
      <c r="CP83" s="438"/>
      <c r="CQ83" s="437"/>
      <c r="CR83" s="438"/>
      <c r="CS83" s="437"/>
      <c r="CT83" s="438"/>
      <c r="CU83" s="439"/>
      <c r="CV83" s="272"/>
      <c r="CW83" s="440"/>
      <c r="CX83" s="441"/>
      <c r="CY83" s="442"/>
      <c r="CZ83" s="441"/>
      <c r="DA83" s="442"/>
      <c r="DB83" s="441"/>
      <c r="DC83" s="442"/>
      <c r="DD83" s="441"/>
      <c r="DE83" s="442"/>
      <c r="DF83" s="443"/>
      <c r="DG83" s="440"/>
      <c r="DH83" s="441"/>
      <c r="DI83" s="442"/>
      <c r="DJ83" s="441"/>
      <c r="DK83" s="442"/>
      <c r="DL83" s="441"/>
      <c r="DM83" s="442"/>
      <c r="DN83" s="443"/>
      <c r="DO83" s="440"/>
      <c r="DP83" s="441"/>
      <c r="DQ83" s="442"/>
      <c r="DR83" s="441"/>
      <c r="DS83" s="442"/>
      <c r="DT83" s="441"/>
      <c r="DU83" s="442"/>
      <c r="DV83" s="443"/>
      <c r="DW83" s="272"/>
    </row>
    <row r="84" spans="1:127" ht="40.5" customHeight="1">
      <c r="A84" s="569"/>
      <c r="B84" s="411">
        <f>LARGE(B$50:B83,1)+1</f>
        <v>26</v>
      </c>
      <c r="C84" s="412" t="s">
        <v>234</v>
      </c>
      <c r="D84" s="413" t="s">
        <v>1051</v>
      </c>
      <c r="E84" s="414" t="s">
        <v>189</v>
      </c>
      <c r="F84" s="415" t="s">
        <v>1141</v>
      </c>
      <c r="G84" s="416" t="s">
        <v>841</v>
      </c>
      <c r="H84" s="417"/>
      <c r="I84" s="418" t="s">
        <v>386</v>
      </c>
      <c r="J84" s="419"/>
      <c r="K84" s="417" t="s">
        <v>1054</v>
      </c>
      <c r="L84" s="444"/>
      <c r="M84" s="444"/>
      <c r="N84" s="445"/>
      <c r="O84" s="446" t="s">
        <v>1041</v>
      </c>
      <c r="P84" s="571" t="s">
        <v>1042</v>
      </c>
      <c r="Q84" s="425">
        <f t="shared" si="5"/>
        <v>0</v>
      </c>
      <c r="R84" s="426"/>
      <c r="S84" s="448"/>
      <c r="T84" s="428"/>
      <c r="U84" s="429"/>
      <c r="V84" s="430"/>
      <c r="W84" s="429"/>
      <c r="X84" s="430"/>
      <c r="Y84" s="429"/>
      <c r="Z84" s="430"/>
      <c r="AA84" s="429"/>
      <c r="AB84" s="430"/>
      <c r="AC84" s="431"/>
      <c r="AD84" s="428"/>
      <c r="AE84" s="429"/>
      <c r="AF84" s="430"/>
      <c r="AG84" s="429"/>
      <c r="AH84" s="430"/>
      <c r="AI84" s="429"/>
      <c r="AJ84" s="430"/>
      <c r="AK84" s="431"/>
      <c r="AL84" s="428"/>
      <c r="AM84" s="429"/>
      <c r="AN84" s="430"/>
      <c r="AO84" s="429"/>
      <c r="AP84" s="430"/>
      <c r="AQ84" s="429"/>
      <c r="AR84" s="430"/>
      <c r="AS84" s="431"/>
      <c r="AT84" s="272"/>
      <c r="AU84" s="432"/>
      <c r="AV84" s="433"/>
      <c r="AW84" s="434"/>
      <c r="AX84" s="433"/>
      <c r="AY84" s="434"/>
      <c r="AZ84" s="433"/>
      <c r="BA84" s="434"/>
      <c r="BB84" s="433"/>
      <c r="BC84" s="434"/>
      <c r="BD84" s="435"/>
      <c r="BE84" s="432"/>
      <c r="BF84" s="433"/>
      <c r="BG84" s="434"/>
      <c r="BH84" s="433"/>
      <c r="BI84" s="434"/>
      <c r="BJ84" s="433"/>
      <c r="BK84" s="434"/>
      <c r="BL84" s="435"/>
      <c r="BM84" s="432"/>
      <c r="BN84" s="433"/>
      <c r="BO84" s="434"/>
      <c r="BP84" s="433"/>
      <c r="BQ84" s="434"/>
      <c r="BR84" s="433"/>
      <c r="BS84" s="434"/>
      <c r="BT84" s="435"/>
      <c r="BU84" s="272"/>
      <c r="BV84" s="436"/>
      <c r="BW84" s="437"/>
      <c r="BX84" s="438"/>
      <c r="BY84" s="437"/>
      <c r="BZ84" s="438"/>
      <c r="CA84" s="437"/>
      <c r="CB84" s="438"/>
      <c r="CC84" s="437"/>
      <c r="CD84" s="438"/>
      <c r="CE84" s="439"/>
      <c r="CF84" s="436"/>
      <c r="CG84" s="437"/>
      <c r="CH84" s="438"/>
      <c r="CI84" s="437"/>
      <c r="CJ84" s="438"/>
      <c r="CK84" s="437"/>
      <c r="CL84" s="438"/>
      <c r="CM84" s="439"/>
      <c r="CN84" s="436"/>
      <c r="CO84" s="437"/>
      <c r="CP84" s="438"/>
      <c r="CQ84" s="437"/>
      <c r="CR84" s="438"/>
      <c r="CS84" s="437"/>
      <c r="CT84" s="438"/>
      <c r="CU84" s="439"/>
      <c r="CV84" s="272"/>
      <c r="CW84" s="440"/>
      <c r="CX84" s="441"/>
      <c r="CY84" s="442"/>
      <c r="CZ84" s="441"/>
      <c r="DA84" s="442"/>
      <c r="DB84" s="441"/>
      <c r="DC84" s="442"/>
      <c r="DD84" s="441"/>
      <c r="DE84" s="442"/>
      <c r="DF84" s="443"/>
      <c r="DG84" s="440"/>
      <c r="DH84" s="441"/>
      <c r="DI84" s="442"/>
      <c r="DJ84" s="441"/>
      <c r="DK84" s="442"/>
      <c r="DL84" s="441"/>
      <c r="DM84" s="442"/>
      <c r="DN84" s="443"/>
      <c r="DO84" s="440"/>
      <c r="DP84" s="441"/>
      <c r="DQ84" s="442"/>
      <c r="DR84" s="441"/>
      <c r="DS84" s="442"/>
      <c r="DT84" s="441"/>
      <c r="DU84" s="442"/>
      <c r="DV84" s="443"/>
      <c r="DW84" s="272"/>
    </row>
    <row r="85" spans="1:127" s="303" customFormat="1" ht="40.5" customHeight="1">
      <c r="A85" s="569"/>
      <c r="B85" s="411"/>
      <c r="C85" s="605" t="s">
        <v>1182</v>
      </c>
      <c r="D85" s="606"/>
      <c r="E85" s="607"/>
      <c r="F85" s="608">
        <v>0</v>
      </c>
      <c r="G85" s="607"/>
      <c r="H85" s="609"/>
      <c r="I85" s="610"/>
      <c r="J85" s="611"/>
      <c r="K85" s="609"/>
      <c r="L85" s="613"/>
      <c r="M85" s="613"/>
      <c r="N85" s="614"/>
      <c r="O85" s="615"/>
      <c r="P85" s="616"/>
      <c r="Q85" s="585"/>
      <c r="R85" s="585"/>
      <c r="S85" s="585"/>
      <c r="T85" s="617"/>
      <c r="U85" s="618"/>
      <c r="V85" s="618"/>
      <c r="W85" s="618"/>
      <c r="X85" s="618"/>
      <c r="Y85" s="618"/>
      <c r="Z85" s="618"/>
      <c r="AA85" s="618"/>
      <c r="AB85" s="618"/>
      <c r="AC85" s="619"/>
      <c r="AD85" s="617"/>
      <c r="AE85" s="618"/>
      <c r="AF85" s="618"/>
      <c r="AG85" s="618"/>
      <c r="AH85" s="618"/>
      <c r="AI85" s="618"/>
      <c r="AJ85" s="618"/>
      <c r="AK85" s="619"/>
      <c r="AL85" s="617"/>
      <c r="AM85" s="618"/>
      <c r="AN85" s="618"/>
      <c r="AO85" s="618"/>
      <c r="AP85" s="618"/>
      <c r="AQ85" s="618"/>
      <c r="AR85" s="618"/>
      <c r="AS85" s="619"/>
      <c r="AT85" s="620"/>
      <c r="AU85" s="621"/>
      <c r="AV85" s="622"/>
      <c r="AW85" s="622"/>
      <c r="AX85" s="622"/>
      <c r="AY85" s="622"/>
      <c r="AZ85" s="622"/>
      <c r="BA85" s="622"/>
      <c r="BB85" s="622"/>
      <c r="BC85" s="622"/>
      <c r="BD85" s="623"/>
      <c r="BE85" s="621"/>
      <c r="BF85" s="622"/>
      <c r="BG85" s="622"/>
      <c r="BH85" s="622"/>
      <c r="BI85" s="622"/>
      <c r="BJ85" s="622"/>
      <c r="BK85" s="622"/>
      <c r="BL85" s="623"/>
      <c r="BM85" s="621"/>
      <c r="BN85" s="622"/>
      <c r="BO85" s="622"/>
      <c r="BP85" s="622"/>
      <c r="BQ85" s="622"/>
      <c r="BR85" s="622"/>
      <c r="BS85" s="622"/>
      <c r="BT85" s="623"/>
      <c r="BU85" s="620"/>
      <c r="BV85" s="624"/>
      <c r="BW85" s="625"/>
      <c r="BX85" s="625"/>
      <c r="BY85" s="625"/>
      <c r="BZ85" s="625"/>
      <c r="CA85" s="625"/>
      <c r="CB85" s="625"/>
      <c r="CC85" s="625"/>
      <c r="CD85" s="625"/>
      <c r="CE85" s="626"/>
      <c r="CF85" s="624"/>
      <c r="CG85" s="625"/>
      <c r="CH85" s="625"/>
      <c r="CI85" s="625"/>
      <c r="CJ85" s="625"/>
      <c r="CK85" s="625"/>
      <c r="CL85" s="625"/>
      <c r="CM85" s="626"/>
      <c r="CN85" s="624"/>
      <c r="CO85" s="625"/>
      <c r="CP85" s="625"/>
      <c r="CQ85" s="625"/>
      <c r="CR85" s="625"/>
      <c r="CS85" s="625"/>
      <c r="CT85" s="625"/>
      <c r="CU85" s="626"/>
      <c r="CV85" s="620"/>
      <c r="CW85" s="627"/>
      <c r="CX85" s="628"/>
      <c r="CY85" s="628"/>
      <c r="CZ85" s="628"/>
      <c r="DA85" s="628"/>
      <c r="DB85" s="628"/>
      <c r="DC85" s="628"/>
      <c r="DD85" s="628"/>
      <c r="DE85" s="628"/>
      <c r="DF85" s="629"/>
      <c r="DG85" s="627"/>
      <c r="DH85" s="628"/>
      <c r="DI85" s="628"/>
      <c r="DJ85" s="628"/>
      <c r="DK85" s="628"/>
      <c r="DL85" s="628"/>
      <c r="DM85" s="628"/>
      <c r="DN85" s="629"/>
      <c r="DO85" s="627"/>
      <c r="DP85" s="628"/>
      <c r="DQ85" s="628"/>
      <c r="DR85" s="628"/>
      <c r="DS85" s="628"/>
      <c r="DT85" s="628"/>
      <c r="DU85" s="628"/>
      <c r="DV85" s="629"/>
      <c r="DW85" s="285"/>
    </row>
    <row r="86" spans="1:127" ht="40.5" customHeight="1">
      <c r="A86" s="569"/>
      <c r="B86" s="411">
        <f>LARGE(B$50:B85,1)+1</f>
        <v>27</v>
      </c>
      <c r="C86" s="412" t="s">
        <v>235</v>
      </c>
      <c r="D86" s="413" t="s">
        <v>222</v>
      </c>
      <c r="E86" s="414" t="s">
        <v>189</v>
      </c>
      <c r="F86" s="415" t="s">
        <v>1141</v>
      </c>
      <c r="G86" s="416" t="s">
        <v>841</v>
      </c>
      <c r="H86" s="417"/>
      <c r="I86" s="418" t="s">
        <v>386</v>
      </c>
      <c r="J86" s="419"/>
      <c r="K86" s="417" t="s">
        <v>1054</v>
      </c>
      <c r="L86" s="444"/>
      <c r="M86" s="444"/>
      <c r="N86" s="445"/>
      <c r="O86" s="446" t="s">
        <v>1041</v>
      </c>
      <c r="P86" s="571" t="s">
        <v>1042</v>
      </c>
      <c r="Q86" s="425">
        <f t="shared" si="5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ht="40.5" customHeight="1">
      <c r="A87" s="569"/>
      <c r="B87" s="411">
        <f>LARGE(B$50:B86,1)+1</f>
        <v>28</v>
      </c>
      <c r="C87" s="412" t="s">
        <v>236</v>
      </c>
      <c r="D87" s="413" t="s">
        <v>1051</v>
      </c>
      <c r="E87" s="414" t="s">
        <v>189</v>
      </c>
      <c r="F87" s="415" t="s">
        <v>1141</v>
      </c>
      <c r="G87" s="416" t="s">
        <v>841</v>
      </c>
      <c r="H87" s="417"/>
      <c r="I87" s="418" t="s">
        <v>386</v>
      </c>
      <c r="J87" s="419"/>
      <c r="K87" s="417" t="s">
        <v>1054</v>
      </c>
      <c r="L87" s="444"/>
      <c r="M87" s="444"/>
      <c r="N87" s="445"/>
      <c r="O87" s="446" t="s">
        <v>1041</v>
      </c>
      <c r="P87" s="571" t="s">
        <v>1042</v>
      </c>
      <c r="Q87" s="425">
        <f t="shared" si="5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1:127" ht="40.5" customHeight="1">
      <c r="A88" s="569"/>
      <c r="B88" s="411">
        <f>LARGE(B$50:B87,1)+1</f>
        <v>29</v>
      </c>
      <c r="C88" s="412" t="s">
        <v>216</v>
      </c>
      <c r="D88" s="413" t="s">
        <v>1051</v>
      </c>
      <c r="E88" s="414" t="s">
        <v>189</v>
      </c>
      <c r="F88" s="415" t="s">
        <v>1141</v>
      </c>
      <c r="G88" s="416" t="s">
        <v>841</v>
      </c>
      <c r="H88" s="417"/>
      <c r="I88" s="418" t="s">
        <v>386</v>
      </c>
      <c r="J88" s="419"/>
      <c r="K88" s="417" t="s">
        <v>1054</v>
      </c>
      <c r="L88" s="444"/>
      <c r="M88" s="444"/>
      <c r="N88" s="445"/>
      <c r="O88" s="446" t="s">
        <v>1041</v>
      </c>
      <c r="P88" s="571" t="s">
        <v>1042</v>
      </c>
      <c r="Q88" s="425">
        <f t="shared" si="5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s="303" customFormat="1" ht="40.5" customHeight="1">
      <c r="A89" s="569"/>
      <c r="B89" s="411">
        <f>LARGE(B$50:B88,1)+1</f>
        <v>30</v>
      </c>
      <c r="C89" s="412" t="s">
        <v>217</v>
      </c>
      <c r="D89" s="413" t="s">
        <v>1051</v>
      </c>
      <c r="E89" s="414" t="s">
        <v>189</v>
      </c>
      <c r="F89" s="415" t="s">
        <v>1141</v>
      </c>
      <c r="G89" s="416" t="s">
        <v>841</v>
      </c>
      <c r="H89" s="417"/>
      <c r="I89" s="418" t="s">
        <v>386</v>
      </c>
      <c r="J89" s="419"/>
      <c r="K89" s="417" t="s">
        <v>1054</v>
      </c>
      <c r="L89" s="444"/>
      <c r="M89" s="444"/>
      <c r="N89" s="445"/>
      <c r="O89" s="446" t="s">
        <v>1041</v>
      </c>
      <c r="P89" s="571" t="s">
        <v>1042</v>
      </c>
      <c r="Q89" s="425">
        <f t="shared" si="5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39.950000000000003" customHeight="1">
      <c r="B90" s="596">
        <v>3</v>
      </c>
      <c r="C90" s="597" t="s">
        <v>354</v>
      </c>
      <c r="D90" s="598"/>
      <c r="E90" s="599"/>
      <c r="F90" s="598"/>
      <c r="G90" s="600"/>
      <c r="H90" s="599"/>
      <c r="I90" s="601"/>
      <c r="J90" s="598"/>
      <c r="K90" s="598"/>
      <c r="L90" s="598"/>
      <c r="M90" s="598"/>
      <c r="N90" s="598"/>
      <c r="O90" s="598"/>
      <c r="P90" s="602" t="s">
        <v>355</v>
      </c>
      <c r="Q90" s="1350" t="s">
        <v>1323</v>
      </c>
      <c r="R90" s="1352" t="s">
        <v>1324</v>
      </c>
      <c r="S90" s="1336" t="s">
        <v>1325</v>
      </c>
      <c r="T90" s="452"/>
      <c r="U90" s="453"/>
      <c r="V90" s="453"/>
      <c r="W90" s="453"/>
      <c r="X90" s="453"/>
      <c r="Y90" s="453"/>
      <c r="Z90" s="453"/>
      <c r="AA90" s="453"/>
      <c r="AB90" s="453"/>
      <c r="AC90" s="454"/>
      <c r="AD90" s="452"/>
      <c r="AE90" s="453"/>
      <c r="AF90" s="453"/>
      <c r="AG90" s="453"/>
      <c r="AH90" s="453"/>
      <c r="AI90" s="453"/>
      <c r="AJ90" s="453"/>
      <c r="AK90" s="454"/>
      <c r="AL90" s="452"/>
      <c r="AM90" s="453"/>
      <c r="AN90" s="453"/>
      <c r="AO90" s="453"/>
      <c r="AP90" s="453"/>
      <c r="AQ90" s="453"/>
      <c r="AR90" s="453"/>
      <c r="AS90" s="454"/>
      <c r="AT90" s="455"/>
      <c r="AU90" s="456"/>
      <c r="AV90" s="457"/>
      <c r="AW90" s="457"/>
      <c r="AX90" s="457"/>
      <c r="AY90" s="457"/>
      <c r="AZ90" s="457"/>
      <c r="BA90" s="457"/>
      <c r="BB90" s="457"/>
      <c r="BC90" s="457"/>
      <c r="BD90" s="458"/>
      <c r="BE90" s="456"/>
      <c r="BF90" s="457"/>
      <c r="BG90" s="457"/>
      <c r="BH90" s="457"/>
      <c r="BI90" s="457"/>
      <c r="BJ90" s="457"/>
      <c r="BK90" s="457"/>
      <c r="BL90" s="458"/>
      <c r="BM90" s="456"/>
      <c r="BN90" s="457"/>
      <c r="BO90" s="457"/>
      <c r="BP90" s="457"/>
      <c r="BQ90" s="457"/>
      <c r="BR90" s="457"/>
      <c r="BS90" s="457"/>
      <c r="BT90" s="458"/>
      <c r="BU90" s="455"/>
      <c r="BV90" s="459"/>
      <c r="BW90" s="460"/>
      <c r="BX90" s="460"/>
      <c r="BY90" s="460"/>
      <c r="BZ90" s="460"/>
      <c r="CA90" s="460"/>
      <c r="CB90" s="460"/>
      <c r="CC90" s="460"/>
      <c r="CD90" s="460"/>
      <c r="CE90" s="461"/>
      <c r="CF90" s="459"/>
      <c r="CG90" s="460"/>
      <c r="CH90" s="460"/>
      <c r="CI90" s="460"/>
      <c r="CJ90" s="460"/>
      <c r="CK90" s="460"/>
      <c r="CL90" s="460"/>
      <c r="CM90" s="461"/>
      <c r="CN90" s="459"/>
      <c r="CO90" s="460"/>
      <c r="CP90" s="460"/>
      <c r="CQ90" s="460"/>
      <c r="CR90" s="460"/>
      <c r="CS90" s="460"/>
      <c r="CT90" s="460"/>
      <c r="CU90" s="461"/>
      <c r="CV90" s="455"/>
      <c r="CW90" s="462"/>
      <c r="CX90" s="463"/>
      <c r="CY90" s="463"/>
      <c r="CZ90" s="463"/>
      <c r="DA90" s="463"/>
      <c r="DB90" s="463"/>
      <c r="DC90" s="463"/>
      <c r="DD90" s="463"/>
      <c r="DE90" s="463"/>
      <c r="DF90" s="464"/>
      <c r="DG90" s="462"/>
      <c r="DH90" s="463"/>
      <c r="DI90" s="463"/>
      <c r="DJ90" s="463"/>
      <c r="DK90" s="463"/>
      <c r="DL90" s="463"/>
      <c r="DM90" s="463"/>
      <c r="DN90" s="464"/>
      <c r="DO90" s="462"/>
      <c r="DP90" s="463"/>
      <c r="DQ90" s="463"/>
      <c r="DR90" s="463"/>
      <c r="DS90" s="463"/>
      <c r="DT90" s="463"/>
      <c r="DU90" s="463"/>
      <c r="DV90" s="464"/>
      <c r="DW90" s="465"/>
    </row>
    <row r="91" spans="1:127" s="303" customFormat="1" ht="39.950000000000003" customHeight="1">
      <c r="B91" s="603"/>
      <c r="C91" s="393" t="s">
        <v>1048</v>
      </c>
      <c r="D91" s="394">
        <f>LARGE(B92:B99,1)</f>
        <v>8</v>
      </c>
      <c r="E91" s="604" t="s">
        <v>1049</v>
      </c>
      <c r="F91" s="394">
        <f>COUNTIF(L92:P99,E91)</f>
        <v>0</v>
      </c>
      <c r="G91" s="396" t="s">
        <v>1038</v>
      </c>
      <c r="H91" s="394">
        <f>COUNTIF(L92:P99,G91)</f>
        <v>0</v>
      </c>
      <c r="I91" s="396" t="s">
        <v>1039</v>
      </c>
      <c r="J91" s="394">
        <f>COUNTIF(L92:P99,I91)</f>
        <v>0</v>
      </c>
      <c r="K91" s="396" t="s">
        <v>1040</v>
      </c>
      <c r="L91" s="394">
        <f>COUNTIF(L92:P99,K91)</f>
        <v>0</v>
      </c>
      <c r="M91" s="396" t="s">
        <v>1041</v>
      </c>
      <c r="N91" s="394">
        <f>COUNTIF(L92:P99,M91)</f>
        <v>8</v>
      </c>
      <c r="O91" s="396" t="s">
        <v>1042</v>
      </c>
      <c r="P91" s="397">
        <f>COUNTIF(L92:P99,O91)</f>
        <v>8</v>
      </c>
      <c r="Q91" s="1351"/>
      <c r="R91" s="1353"/>
      <c r="S91" s="1337"/>
      <c r="T91" s="466"/>
      <c r="U91" s="467"/>
      <c r="V91" s="467"/>
      <c r="W91" s="467"/>
      <c r="X91" s="467"/>
      <c r="Y91" s="467"/>
      <c r="Z91" s="467"/>
      <c r="AA91" s="467"/>
      <c r="AB91" s="467"/>
      <c r="AC91" s="468"/>
      <c r="AD91" s="466"/>
      <c r="AE91" s="467"/>
      <c r="AF91" s="467"/>
      <c r="AG91" s="467"/>
      <c r="AH91" s="467"/>
      <c r="AI91" s="467"/>
      <c r="AJ91" s="467"/>
      <c r="AK91" s="468"/>
      <c r="AL91" s="466"/>
      <c r="AM91" s="467"/>
      <c r="AN91" s="467"/>
      <c r="AO91" s="467"/>
      <c r="AP91" s="467"/>
      <c r="AQ91" s="467"/>
      <c r="AR91" s="467"/>
      <c r="AS91" s="468"/>
      <c r="AT91" s="469"/>
      <c r="AU91" s="470"/>
      <c r="AV91" s="471"/>
      <c r="AW91" s="471"/>
      <c r="AX91" s="471"/>
      <c r="AY91" s="471"/>
      <c r="AZ91" s="471"/>
      <c r="BA91" s="471"/>
      <c r="BB91" s="471"/>
      <c r="BC91" s="471"/>
      <c r="BD91" s="472"/>
      <c r="BE91" s="470"/>
      <c r="BF91" s="471"/>
      <c r="BG91" s="471"/>
      <c r="BH91" s="471"/>
      <c r="BI91" s="471"/>
      <c r="BJ91" s="471"/>
      <c r="BK91" s="471"/>
      <c r="BL91" s="472"/>
      <c r="BM91" s="470"/>
      <c r="BN91" s="471"/>
      <c r="BO91" s="471"/>
      <c r="BP91" s="471"/>
      <c r="BQ91" s="471"/>
      <c r="BR91" s="471"/>
      <c r="BS91" s="471"/>
      <c r="BT91" s="472"/>
      <c r="BU91" s="469"/>
      <c r="BV91" s="473"/>
      <c r="BW91" s="474"/>
      <c r="BX91" s="474"/>
      <c r="BY91" s="474"/>
      <c r="BZ91" s="474"/>
      <c r="CA91" s="474"/>
      <c r="CB91" s="474"/>
      <c r="CC91" s="474"/>
      <c r="CD91" s="474"/>
      <c r="CE91" s="475"/>
      <c r="CF91" s="473"/>
      <c r="CG91" s="474"/>
      <c r="CH91" s="474"/>
      <c r="CI91" s="474"/>
      <c r="CJ91" s="474"/>
      <c r="CK91" s="474"/>
      <c r="CL91" s="474"/>
      <c r="CM91" s="475"/>
      <c r="CN91" s="473"/>
      <c r="CO91" s="474"/>
      <c r="CP91" s="474"/>
      <c r="CQ91" s="474"/>
      <c r="CR91" s="474"/>
      <c r="CS91" s="474"/>
      <c r="CT91" s="474"/>
      <c r="CU91" s="475"/>
      <c r="CV91" s="469"/>
      <c r="CW91" s="476"/>
      <c r="CX91" s="477"/>
      <c r="CY91" s="477"/>
      <c r="CZ91" s="477"/>
      <c r="DA91" s="477"/>
      <c r="DB91" s="477"/>
      <c r="DC91" s="477"/>
      <c r="DD91" s="477"/>
      <c r="DE91" s="477"/>
      <c r="DF91" s="478"/>
      <c r="DG91" s="476"/>
      <c r="DH91" s="477"/>
      <c r="DI91" s="477"/>
      <c r="DJ91" s="477"/>
      <c r="DK91" s="477"/>
      <c r="DL91" s="477"/>
      <c r="DM91" s="477"/>
      <c r="DN91" s="478"/>
      <c r="DO91" s="476"/>
      <c r="DP91" s="477"/>
      <c r="DQ91" s="477"/>
      <c r="DR91" s="477"/>
      <c r="DS91" s="477"/>
      <c r="DT91" s="477"/>
      <c r="DU91" s="477"/>
      <c r="DV91" s="478"/>
      <c r="DW91" s="479"/>
    </row>
    <row r="92" spans="1:127" ht="40.5" customHeight="1">
      <c r="A92" s="569"/>
      <c r="B92" s="411">
        <v>1</v>
      </c>
      <c r="C92" s="412" t="s">
        <v>237</v>
      </c>
      <c r="D92" s="413" t="s">
        <v>222</v>
      </c>
      <c r="E92" s="414" t="s">
        <v>189</v>
      </c>
      <c r="F92" s="415" t="s">
        <v>1141</v>
      </c>
      <c r="G92" s="416" t="s">
        <v>841</v>
      </c>
      <c r="H92" s="417"/>
      <c r="I92" s="418" t="s">
        <v>1217</v>
      </c>
      <c r="J92" s="419"/>
      <c r="K92" s="417" t="s">
        <v>1054</v>
      </c>
      <c r="L92" s="444"/>
      <c r="M92" s="444"/>
      <c r="N92" s="445"/>
      <c r="O92" s="446" t="s">
        <v>1041</v>
      </c>
      <c r="P92" s="571" t="s">
        <v>1042</v>
      </c>
      <c r="Q92" s="425">
        <f t="shared" ref="Q92:Q99" si="6">COUNTA(T92:DV92)</f>
        <v>0</v>
      </c>
      <c r="R92" s="426"/>
      <c r="S92" s="448"/>
      <c r="T92" s="428"/>
      <c r="U92" s="429"/>
      <c r="V92" s="430"/>
      <c r="W92" s="429"/>
      <c r="X92" s="430"/>
      <c r="Y92" s="429"/>
      <c r="Z92" s="430"/>
      <c r="AA92" s="429"/>
      <c r="AB92" s="430"/>
      <c r="AC92" s="431"/>
      <c r="AD92" s="428"/>
      <c r="AE92" s="429"/>
      <c r="AF92" s="430"/>
      <c r="AG92" s="429"/>
      <c r="AH92" s="430"/>
      <c r="AI92" s="429"/>
      <c r="AJ92" s="430"/>
      <c r="AK92" s="431"/>
      <c r="AL92" s="428"/>
      <c r="AM92" s="429"/>
      <c r="AN92" s="430"/>
      <c r="AO92" s="429"/>
      <c r="AP92" s="430"/>
      <c r="AQ92" s="429"/>
      <c r="AR92" s="430"/>
      <c r="AS92" s="431"/>
      <c r="AT92" s="272"/>
      <c r="AU92" s="432"/>
      <c r="AV92" s="433"/>
      <c r="AW92" s="434"/>
      <c r="AX92" s="433"/>
      <c r="AY92" s="434"/>
      <c r="AZ92" s="433"/>
      <c r="BA92" s="434"/>
      <c r="BB92" s="433"/>
      <c r="BC92" s="434"/>
      <c r="BD92" s="435"/>
      <c r="BE92" s="432"/>
      <c r="BF92" s="433"/>
      <c r="BG92" s="434"/>
      <c r="BH92" s="433"/>
      <c r="BI92" s="434"/>
      <c r="BJ92" s="433"/>
      <c r="BK92" s="434"/>
      <c r="BL92" s="435"/>
      <c r="BM92" s="432"/>
      <c r="BN92" s="433"/>
      <c r="BO92" s="434"/>
      <c r="BP92" s="433"/>
      <c r="BQ92" s="434"/>
      <c r="BR92" s="433"/>
      <c r="BS92" s="434"/>
      <c r="BT92" s="435"/>
      <c r="BU92" s="272"/>
      <c r="BV92" s="436"/>
      <c r="BW92" s="437"/>
      <c r="BX92" s="438"/>
      <c r="BY92" s="437"/>
      <c r="BZ92" s="438"/>
      <c r="CA92" s="437"/>
      <c r="CB92" s="438"/>
      <c r="CC92" s="437"/>
      <c r="CD92" s="438"/>
      <c r="CE92" s="439"/>
      <c r="CF92" s="436"/>
      <c r="CG92" s="437"/>
      <c r="CH92" s="438"/>
      <c r="CI92" s="437"/>
      <c r="CJ92" s="438"/>
      <c r="CK92" s="437"/>
      <c r="CL92" s="438"/>
      <c r="CM92" s="439"/>
      <c r="CN92" s="436"/>
      <c r="CO92" s="437"/>
      <c r="CP92" s="438"/>
      <c r="CQ92" s="437"/>
      <c r="CR92" s="438"/>
      <c r="CS92" s="437"/>
      <c r="CT92" s="438"/>
      <c r="CU92" s="439"/>
      <c r="CV92" s="272"/>
      <c r="CW92" s="440"/>
      <c r="CX92" s="441"/>
      <c r="CY92" s="442"/>
      <c r="CZ92" s="441"/>
      <c r="DA92" s="442"/>
      <c r="DB92" s="441"/>
      <c r="DC92" s="442"/>
      <c r="DD92" s="441"/>
      <c r="DE92" s="442"/>
      <c r="DF92" s="443"/>
      <c r="DG92" s="440"/>
      <c r="DH92" s="441"/>
      <c r="DI92" s="442"/>
      <c r="DJ92" s="441"/>
      <c r="DK92" s="442"/>
      <c r="DL92" s="441"/>
      <c r="DM92" s="442"/>
      <c r="DN92" s="443"/>
      <c r="DO92" s="440"/>
      <c r="DP92" s="441"/>
      <c r="DQ92" s="442"/>
      <c r="DR92" s="441"/>
      <c r="DS92" s="442"/>
      <c r="DT92" s="441"/>
      <c r="DU92" s="442"/>
      <c r="DV92" s="443"/>
      <c r="DW92" s="272"/>
    </row>
    <row r="93" spans="1:127" ht="40.5" customHeight="1">
      <c r="A93" s="569"/>
      <c r="B93" s="411">
        <f>LARGE(B$92:B92,1)+1</f>
        <v>2</v>
      </c>
      <c r="C93" s="412" t="s">
        <v>238</v>
      </c>
      <c r="D93" s="413" t="s">
        <v>222</v>
      </c>
      <c r="E93" s="414" t="s">
        <v>189</v>
      </c>
      <c r="F93" s="415" t="s">
        <v>1141</v>
      </c>
      <c r="G93" s="416" t="s">
        <v>841</v>
      </c>
      <c r="H93" s="417"/>
      <c r="I93" s="418" t="s">
        <v>1217</v>
      </c>
      <c r="J93" s="419"/>
      <c r="K93" s="417" t="s">
        <v>1054</v>
      </c>
      <c r="L93" s="444"/>
      <c r="M93" s="444"/>
      <c r="N93" s="445"/>
      <c r="O93" s="446" t="s">
        <v>1041</v>
      </c>
      <c r="P93" s="571" t="s">
        <v>1042</v>
      </c>
      <c r="Q93" s="425">
        <f t="shared" si="6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272"/>
    </row>
    <row r="94" spans="1:127" s="303" customFormat="1" ht="40.5" customHeight="1">
      <c r="A94" s="569"/>
      <c r="B94" s="411">
        <f>LARGE(B$92:B93,1)+1</f>
        <v>3</v>
      </c>
      <c r="C94" s="412" t="s">
        <v>239</v>
      </c>
      <c r="D94" s="413" t="s">
        <v>222</v>
      </c>
      <c r="E94" s="414" t="s">
        <v>189</v>
      </c>
      <c r="F94" s="415" t="s">
        <v>1141</v>
      </c>
      <c r="G94" s="416" t="s">
        <v>841</v>
      </c>
      <c r="H94" s="417"/>
      <c r="I94" s="418" t="s">
        <v>1217</v>
      </c>
      <c r="J94" s="419"/>
      <c r="K94" s="417" t="s">
        <v>1054</v>
      </c>
      <c r="L94" s="444"/>
      <c r="M94" s="444"/>
      <c r="N94" s="445"/>
      <c r="O94" s="446" t="s">
        <v>1041</v>
      </c>
      <c r="P94" s="571" t="s">
        <v>1042</v>
      </c>
      <c r="Q94" s="425">
        <f t="shared" si="6"/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1:127" s="303" customFormat="1" ht="40.5" customHeight="1">
      <c r="A95" s="569"/>
      <c r="B95" s="411">
        <f>LARGE(B$92:B94,1)+1</f>
        <v>4</v>
      </c>
      <c r="C95" s="412" t="s">
        <v>240</v>
      </c>
      <c r="D95" s="413" t="s">
        <v>222</v>
      </c>
      <c r="E95" s="414" t="s">
        <v>189</v>
      </c>
      <c r="F95" s="415" t="s">
        <v>1141</v>
      </c>
      <c r="G95" s="416" t="s">
        <v>841</v>
      </c>
      <c r="H95" s="417"/>
      <c r="I95" s="418" t="s">
        <v>1217</v>
      </c>
      <c r="J95" s="419"/>
      <c r="K95" s="417" t="s">
        <v>1054</v>
      </c>
      <c r="L95" s="444"/>
      <c r="M95" s="444"/>
      <c r="N95" s="445"/>
      <c r="O95" s="446" t="s">
        <v>1041</v>
      </c>
      <c r="P95" s="571" t="s">
        <v>1042</v>
      </c>
      <c r="Q95" s="425">
        <f t="shared" si="6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1:127" s="303" customFormat="1" ht="40.5" customHeight="1">
      <c r="A96" s="569"/>
      <c r="B96" s="411">
        <f>LARGE(B$92:B95,1)+1</f>
        <v>5</v>
      </c>
      <c r="C96" s="412" t="s">
        <v>241</v>
      </c>
      <c r="D96" s="413" t="s">
        <v>222</v>
      </c>
      <c r="E96" s="414" t="s">
        <v>189</v>
      </c>
      <c r="F96" s="415" t="s">
        <v>1141</v>
      </c>
      <c r="G96" s="416" t="s">
        <v>841</v>
      </c>
      <c r="H96" s="417"/>
      <c r="I96" s="418" t="s">
        <v>1217</v>
      </c>
      <c r="J96" s="419"/>
      <c r="K96" s="417" t="s">
        <v>1054</v>
      </c>
      <c r="L96" s="444"/>
      <c r="M96" s="444"/>
      <c r="N96" s="445"/>
      <c r="O96" s="446" t="s">
        <v>1041</v>
      </c>
      <c r="P96" s="571" t="s">
        <v>1042</v>
      </c>
      <c r="Q96" s="425">
        <f t="shared" si="6"/>
        <v>0</v>
      </c>
      <c r="R96" s="426"/>
      <c r="S96" s="448"/>
      <c r="T96" s="428"/>
      <c r="U96" s="429"/>
      <c r="V96" s="430"/>
      <c r="W96" s="429"/>
      <c r="X96" s="430"/>
      <c r="Y96" s="429"/>
      <c r="Z96" s="430"/>
      <c r="AA96" s="429"/>
      <c r="AB96" s="430"/>
      <c r="AC96" s="431"/>
      <c r="AD96" s="428"/>
      <c r="AE96" s="429"/>
      <c r="AF96" s="430"/>
      <c r="AG96" s="429"/>
      <c r="AH96" s="430"/>
      <c r="AI96" s="429"/>
      <c r="AJ96" s="430"/>
      <c r="AK96" s="431"/>
      <c r="AL96" s="428"/>
      <c r="AM96" s="429"/>
      <c r="AN96" s="430"/>
      <c r="AO96" s="429"/>
      <c r="AP96" s="430"/>
      <c r="AQ96" s="429"/>
      <c r="AR96" s="430"/>
      <c r="AS96" s="431"/>
      <c r="AT96" s="272"/>
      <c r="AU96" s="432"/>
      <c r="AV96" s="433"/>
      <c r="AW96" s="434"/>
      <c r="AX96" s="433"/>
      <c r="AY96" s="434"/>
      <c r="AZ96" s="433"/>
      <c r="BA96" s="434"/>
      <c r="BB96" s="433"/>
      <c r="BC96" s="434"/>
      <c r="BD96" s="435"/>
      <c r="BE96" s="432"/>
      <c r="BF96" s="433"/>
      <c r="BG96" s="434"/>
      <c r="BH96" s="433"/>
      <c r="BI96" s="434"/>
      <c r="BJ96" s="433"/>
      <c r="BK96" s="434"/>
      <c r="BL96" s="435"/>
      <c r="BM96" s="432"/>
      <c r="BN96" s="433"/>
      <c r="BO96" s="434"/>
      <c r="BP96" s="433"/>
      <c r="BQ96" s="434"/>
      <c r="BR96" s="433"/>
      <c r="BS96" s="434"/>
      <c r="BT96" s="435"/>
      <c r="BU96" s="272"/>
      <c r="BV96" s="436"/>
      <c r="BW96" s="437"/>
      <c r="BX96" s="438"/>
      <c r="BY96" s="437"/>
      <c r="BZ96" s="438"/>
      <c r="CA96" s="437"/>
      <c r="CB96" s="438"/>
      <c r="CC96" s="437"/>
      <c r="CD96" s="438"/>
      <c r="CE96" s="439"/>
      <c r="CF96" s="436"/>
      <c r="CG96" s="437"/>
      <c r="CH96" s="438"/>
      <c r="CI96" s="437"/>
      <c r="CJ96" s="438"/>
      <c r="CK96" s="437"/>
      <c r="CL96" s="438"/>
      <c r="CM96" s="439"/>
      <c r="CN96" s="436"/>
      <c r="CO96" s="437"/>
      <c r="CP96" s="438"/>
      <c r="CQ96" s="437"/>
      <c r="CR96" s="438"/>
      <c r="CS96" s="437"/>
      <c r="CT96" s="438"/>
      <c r="CU96" s="439"/>
      <c r="CV96" s="272"/>
      <c r="CW96" s="440"/>
      <c r="CX96" s="441"/>
      <c r="CY96" s="442"/>
      <c r="CZ96" s="441"/>
      <c r="DA96" s="442"/>
      <c r="DB96" s="441"/>
      <c r="DC96" s="442"/>
      <c r="DD96" s="441"/>
      <c r="DE96" s="442"/>
      <c r="DF96" s="443"/>
      <c r="DG96" s="440"/>
      <c r="DH96" s="441"/>
      <c r="DI96" s="442"/>
      <c r="DJ96" s="441"/>
      <c r="DK96" s="442"/>
      <c r="DL96" s="441"/>
      <c r="DM96" s="442"/>
      <c r="DN96" s="443"/>
      <c r="DO96" s="440"/>
      <c r="DP96" s="441"/>
      <c r="DQ96" s="442"/>
      <c r="DR96" s="441"/>
      <c r="DS96" s="442"/>
      <c r="DT96" s="441"/>
      <c r="DU96" s="442"/>
      <c r="DV96" s="443"/>
      <c r="DW96" s="272"/>
    </row>
    <row r="97" spans="1:127" ht="40.5" customHeight="1">
      <c r="A97" s="569"/>
      <c r="B97" s="411">
        <f>LARGE(B$92:B96,1)+1</f>
        <v>6</v>
      </c>
      <c r="C97" s="412" t="s">
        <v>242</v>
      </c>
      <c r="D97" s="413" t="s">
        <v>222</v>
      </c>
      <c r="E97" s="414" t="s">
        <v>189</v>
      </c>
      <c r="F97" s="415" t="s">
        <v>1141</v>
      </c>
      <c r="G97" s="416" t="s">
        <v>841</v>
      </c>
      <c r="H97" s="417"/>
      <c r="I97" s="418" t="s">
        <v>1217</v>
      </c>
      <c r="J97" s="419"/>
      <c r="K97" s="417" t="s">
        <v>1054</v>
      </c>
      <c r="L97" s="444"/>
      <c r="M97" s="444"/>
      <c r="N97" s="445"/>
      <c r="O97" s="446" t="s">
        <v>1041</v>
      </c>
      <c r="P97" s="571" t="s">
        <v>1042</v>
      </c>
      <c r="Q97" s="425">
        <f t="shared" si="6"/>
        <v>0</v>
      </c>
      <c r="R97" s="426"/>
      <c r="S97" s="448"/>
      <c r="T97" s="428"/>
      <c r="U97" s="429"/>
      <c r="V97" s="430"/>
      <c r="W97" s="429"/>
      <c r="X97" s="430"/>
      <c r="Y97" s="429"/>
      <c r="Z97" s="430"/>
      <c r="AA97" s="429"/>
      <c r="AB97" s="430"/>
      <c r="AC97" s="431"/>
      <c r="AD97" s="428"/>
      <c r="AE97" s="429"/>
      <c r="AF97" s="430"/>
      <c r="AG97" s="429"/>
      <c r="AH97" s="430"/>
      <c r="AI97" s="429"/>
      <c r="AJ97" s="430"/>
      <c r="AK97" s="431"/>
      <c r="AL97" s="428"/>
      <c r="AM97" s="429"/>
      <c r="AN97" s="430"/>
      <c r="AO97" s="429"/>
      <c r="AP97" s="430"/>
      <c r="AQ97" s="429"/>
      <c r="AR97" s="430"/>
      <c r="AS97" s="431"/>
      <c r="AT97" s="272"/>
      <c r="AU97" s="432"/>
      <c r="AV97" s="433"/>
      <c r="AW97" s="434"/>
      <c r="AX97" s="433"/>
      <c r="AY97" s="434"/>
      <c r="AZ97" s="433"/>
      <c r="BA97" s="434"/>
      <c r="BB97" s="433"/>
      <c r="BC97" s="434"/>
      <c r="BD97" s="435"/>
      <c r="BE97" s="432"/>
      <c r="BF97" s="433"/>
      <c r="BG97" s="434"/>
      <c r="BH97" s="433"/>
      <c r="BI97" s="434"/>
      <c r="BJ97" s="433"/>
      <c r="BK97" s="434"/>
      <c r="BL97" s="435"/>
      <c r="BM97" s="432"/>
      <c r="BN97" s="433"/>
      <c r="BO97" s="434"/>
      <c r="BP97" s="433"/>
      <c r="BQ97" s="434"/>
      <c r="BR97" s="433"/>
      <c r="BS97" s="434"/>
      <c r="BT97" s="435"/>
      <c r="BU97" s="272"/>
      <c r="BV97" s="436"/>
      <c r="BW97" s="437"/>
      <c r="BX97" s="438"/>
      <c r="BY97" s="437"/>
      <c r="BZ97" s="438"/>
      <c r="CA97" s="437"/>
      <c r="CB97" s="438"/>
      <c r="CC97" s="437"/>
      <c r="CD97" s="438"/>
      <c r="CE97" s="439"/>
      <c r="CF97" s="436"/>
      <c r="CG97" s="437"/>
      <c r="CH97" s="438"/>
      <c r="CI97" s="437"/>
      <c r="CJ97" s="438"/>
      <c r="CK97" s="437"/>
      <c r="CL97" s="438"/>
      <c r="CM97" s="439"/>
      <c r="CN97" s="436"/>
      <c r="CO97" s="437"/>
      <c r="CP97" s="438"/>
      <c r="CQ97" s="437"/>
      <c r="CR97" s="438"/>
      <c r="CS97" s="437"/>
      <c r="CT97" s="438"/>
      <c r="CU97" s="439"/>
      <c r="CV97" s="272"/>
      <c r="CW97" s="440"/>
      <c r="CX97" s="441"/>
      <c r="CY97" s="442"/>
      <c r="CZ97" s="441"/>
      <c r="DA97" s="442"/>
      <c r="DB97" s="441"/>
      <c r="DC97" s="442"/>
      <c r="DD97" s="441"/>
      <c r="DE97" s="442"/>
      <c r="DF97" s="443"/>
      <c r="DG97" s="440"/>
      <c r="DH97" s="441"/>
      <c r="DI97" s="442"/>
      <c r="DJ97" s="441"/>
      <c r="DK97" s="442"/>
      <c r="DL97" s="441"/>
      <c r="DM97" s="442"/>
      <c r="DN97" s="443"/>
      <c r="DO97" s="440"/>
      <c r="DP97" s="441"/>
      <c r="DQ97" s="442"/>
      <c r="DR97" s="441"/>
      <c r="DS97" s="442"/>
      <c r="DT97" s="441"/>
      <c r="DU97" s="442"/>
      <c r="DV97" s="443"/>
      <c r="DW97" s="272"/>
    </row>
    <row r="98" spans="1:127" s="303" customFormat="1" ht="40.5" customHeight="1">
      <c r="A98" s="569"/>
      <c r="B98" s="411">
        <f>LARGE(B$92:B97,1)+1</f>
        <v>7</v>
      </c>
      <c r="C98" s="412" t="s">
        <v>243</v>
      </c>
      <c r="D98" s="413" t="s">
        <v>222</v>
      </c>
      <c r="E98" s="414" t="s">
        <v>189</v>
      </c>
      <c r="F98" s="415" t="s">
        <v>1141</v>
      </c>
      <c r="G98" s="416" t="s">
        <v>841</v>
      </c>
      <c r="H98" s="417"/>
      <c r="I98" s="418" t="s">
        <v>1217</v>
      </c>
      <c r="J98" s="419"/>
      <c r="K98" s="417" t="s">
        <v>1054</v>
      </c>
      <c r="L98" s="444"/>
      <c r="M98" s="444"/>
      <c r="N98" s="445"/>
      <c r="O98" s="446" t="s">
        <v>1041</v>
      </c>
      <c r="P98" s="571" t="s">
        <v>1042</v>
      </c>
      <c r="Q98" s="425">
        <f t="shared" si="6"/>
        <v>0</v>
      </c>
      <c r="R98" s="426"/>
      <c r="S98" s="448"/>
      <c r="T98" s="428"/>
      <c r="U98" s="429"/>
      <c r="V98" s="430"/>
      <c r="W98" s="429"/>
      <c r="X98" s="430"/>
      <c r="Y98" s="429"/>
      <c r="Z98" s="430"/>
      <c r="AA98" s="429"/>
      <c r="AB98" s="430"/>
      <c r="AC98" s="431"/>
      <c r="AD98" s="428"/>
      <c r="AE98" s="429"/>
      <c r="AF98" s="430"/>
      <c r="AG98" s="429"/>
      <c r="AH98" s="430"/>
      <c r="AI98" s="429"/>
      <c r="AJ98" s="430"/>
      <c r="AK98" s="431"/>
      <c r="AL98" s="428"/>
      <c r="AM98" s="429"/>
      <c r="AN98" s="430"/>
      <c r="AO98" s="429"/>
      <c r="AP98" s="430"/>
      <c r="AQ98" s="429"/>
      <c r="AR98" s="430"/>
      <c r="AS98" s="431"/>
      <c r="AT98" s="272"/>
      <c r="AU98" s="432"/>
      <c r="AV98" s="433"/>
      <c r="AW98" s="434"/>
      <c r="AX98" s="433"/>
      <c r="AY98" s="434"/>
      <c r="AZ98" s="433"/>
      <c r="BA98" s="434"/>
      <c r="BB98" s="433"/>
      <c r="BC98" s="434"/>
      <c r="BD98" s="435"/>
      <c r="BE98" s="432"/>
      <c r="BF98" s="433"/>
      <c r="BG98" s="434"/>
      <c r="BH98" s="433"/>
      <c r="BI98" s="434"/>
      <c r="BJ98" s="433"/>
      <c r="BK98" s="434"/>
      <c r="BL98" s="435"/>
      <c r="BM98" s="432"/>
      <c r="BN98" s="433"/>
      <c r="BO98" s="434"/>
      <c r="BP98" s="433"/>
      <c r="BQ98" s="434"/>
      <c r="BR98" s="433"/>
      <c r="BS98" s="434"/>
      <c r="BT98" s="435"/>
      <c r="BU98" s="272"/>
      <c r="BV98" s="436"/>
      <c r="BW98" s="437"/>
      <c r="BX98" s="438"/>
      <c r="BY98" s="437"/>
      <c r="BZ98" s="438"/>
      <c r="CA98" s="437"/>
      <c r="CB98" s="438"/>
      <c r="CC98" s="437"/>
      <c r="CD98" s="438"/>
      <c r="CE98" s="439"/>
      <c r="CF98" s="436"/>
      <c r="CG98" s="437"/>
      <c r="CH98" s="438"/>
      <c r="CI98" s="437"/>
      <c r="CJ98" s="438"/>
      <c r="CK98" s="437"/>
      <c r="CL98" s="438"/>
      <c r="CM98" s="439"/>
      <c r="CN98" s="436"/>
      <c r="CO98" s="437"/>
      <c r="CP98" s="438"/>
      <c r="CQ98" s="437"/>
      <c r="CR98" s="438"/>
      <c r="CS98" s="437"/>
      <c r="CT98" s="438"/>
      <c r="CU98" s="439"/>
      <c r="CV98" s="272"/>
      <c r="CW98" s="440"/>
      <c r="CX98" s="441"/>
      <c r="CY98" s="442"/>
      <c r="CZ98" s="441"/>
      <c r="DA98" s="442"/>
      <c r="DB98" s="441"/>
      <c r="DC98" s="442"/>
      <c r="DD98" s="441"/>
      <c r="DE98" s="442"/>
      <c r="DF98" s="443"/>
      <c r="DG98" s="440"/>
      <c r="DH98" s="441"/>
      <c r="DI98" s="442"/>
      <c r="DJ98" s="441"/>
      <c r="DK98" s="442"/>
      <c r="DL98" s="441"/>
      <c r="DM98" s="442"/>
      <c r="DN98" s="443"/>
      <c r="DO98" s="440"/>
      <c r="DP98" s="441"/>
      <c r="DQ98" s="442"/>
      <c r="DR98" s="441"/>
      <c r="DS98" s="442"/>
      <c r="DT98" s="441"/>
      <c r="DU98" s="442"/>
      <c r="DV98" s="443"/>
      <c r="DW98" s="272"/>
    </row>
    <row r="99" spans="1:127" ht="40.5" customHeight="1">
      <c r="A99" s="569"/>
      <c r="B99" s="411">
        <f>LARGE(B$92:B98,1)+1</f>
        <v>8</v>
      </c>
      <c r="C99" s="412" t="s">
        <v>244</v>
      </c>
      <c r="D99" s="413" t="s">
        <v>222</v>
      </c>
      <c r="E99" s="414" t="s">
        <v>189</v>
      </c>
      <c r="F99" s="415" t="s">
        <v>1141</v>
      </c>
      <c r="G99" s="416" t="s">
        <v>841</v>
      </c>
      <c r="H99" s="417"/>
      <c r="I99" s="418" t="s">
        <v>1217</v>
      </c>
      <c r="J99" s="419"/>
      <c r="K99" s="417" t="s">
        <v>1054</v>
      </c>
      <c r="L99" s="444"/>
      <c r="M99" s="444"/>
      <c r="N99" s="445"/>
      <c r="O99" s="446" t="s">
        <v>1041</v>
      </c>
      <c r="P99" s="571" t="s">
        <v>1042</v>
      </c>
      <c r="Q99" s="425">
        <f t="shared" si="6"/>
        <v>0</v>
      </c>
      <c r="R99" s="426"/>
      <c r="S99" s="448"/>
      <c r="T99" s="428"/>
      <c r="U99" s="429"/>
      <c r="V99" s="430"/>
      <c r="W99" s="429"/>
      <c r="X99" s="430"/>
      <c r="Y99" s="429"/>
      <c r="Z99" s="430"/>
      <c r="AA99" s="429"/>
      <c r="AB99" s="430"/>
      <c r="AC99" s="431"/>
      <c r="AD99" s="428"/>
      <c r="AE99" s="429"/>
      <c r="AF99" s="430"/>
      <c r="AG99" s="429"/>
      <c r="AH99" s="430"/>
      <c r="AI99" s="429"/>
      <c r="AJ99" s="430"/>
      <c r="AK99" s="431"/>
      <c r="AL99" s="428"/>
      <c r="AM99" s="429"/>
      <c r="AN99" s="430"/>
      <c r="AO99" s="429"/>
      <c r="AP99" s="430"/>
      <c r="AQ99" s="429"/>
      <c r="AR99" s="430"/>
      <c r="AS99" s="431"/>
      <c r="AT99" s="272"/>
      <c r="AU99" s="432"/>
      <c r="AV99" s="433"/>
      <c r="AW99" s="434"/>
      <c r="AX99" s="433"/>
      <c r="AY99" s="434"/>
      <c r="AZ99" s="433"/>
      <c r="BA99" s="434"/>
      <c r="BB99" s="433"/>
      <c r="BC99" s="434"/>
      <c r="BD99" s="435"/>
      <c r="BE99" s="432"/>
      <c r="BF99" s="433"/>
      <c r="BG99" s="434"/>
      <c r="BH99" s="433"/>
      <c r="BI99" s="434"/>
      <c r="BJ99" s="433"/>
      <c r="BK99" s="434"/>
      <c r="BL99" s="435"/>
      <c r="BM99" s="432"/>
      <c r="BN99" s="433"/>
      <c r="BO99" s="434"/>
      <c r="BP99" s="433"/>
      <c r="BQ99" s="434"/>
      <c r="BR99" s="433"/>
      <c r="BS99" s="434"/>
      <c r="BT99" s="435"/>
      <c r="BU99" s="272"/>
      <c r="BV99" s="436"/>
      <c r="BW99" s="437"/>
      <c r="BX99" s="438"/>
      <c r="BY99" s="437"/>
      <c r="BZ99" s="438"/>
      <c r="CA99" s="437"/>
      <c r="CB99" s="438"/>
      <c r="CC99" s="437"/>
      <c r="CD99" s="438"/>
      <c r="CE99" s="439"/>
      <c r="CF99" s="436"/>
      <c r="CG99" s="437"/>
      <c r="CH99" s="438"/>
      <c r="CI99" s="437"/>
      <c r="CJ99" s="438"/>
      <c r="CK99" s="437"/>
      <c r="CL99" s="438"/>
      <c r="CM99" s="439"/>
      <c r="CN99" s="436"/>
      <c r="CO99" s="437"/>
      <c r="CP99" s="438"/>
      <c r="CQ99" s="437"/>
      <c r="CR99" s="438"/>
      <c r="CS99" s="437"/>
      <c r="CT99" s="438"/>
      <c r="CU99" s="439"/>
      <c r="CV99" s="272"/>
      <c r="CW99" s="440"/>
      <c r="CX99" s="441"/>
      <c r="CY99" s="442"/>
      <c r="CZ99" s="441"/>
      <c r="DA99" s="442"/>
      <c r="DB99" s="441"/>
      <c r="DC99" s="442"/>
      <c r="DD99" s="441"/>
      <c r="DE99" s="442"/>
      <c r="DF99" s="443"/>
      <c r="DG99" s="440"/>
      <c r="DH99" s="441"/>
      <c r="DI99" s="442"/>
      <c r="DJ99" s="441"/>
      <c r="DK99" s="442"/>
      <c r="DL99" s="441"/>
      <c r="DM99" s="442"/>
      <c r="DN99" s="443"/>
      <c r="DO99" s="440"/>
      <c r="DP99" s="441"/>
      <c r="DQ99" s="442"/>
      <c r="DR99" s="441"/>
      <c r="DS99" s="442"/>
      <c r="DT99" s="441"/>
      <c r="DU99" s="442"/>
      <c r="DV99" s="443"/>
      <c r="DW99" s="272"/>
    </row>
    <row r="100" spans="1:127" s="303" customFormat="1" ht="39.950000000000003" customHeight="1">
      <c r="B100" s="596">
        <v>4</v>
      </c>
      <c r="C100" s="597" t="s">
        <v>356</v>
      </c>
      <c r="D100" s="598"/>
      <c r="E100" s="599"/>
      <c r="F100" s="598"/>
      <c r="G100" s="600"/>
      <c r="H100" s="599"/>
      <c r="I100" s="601"/>
      <c r="J100" s="598"/>
      <c r="K100" s="598"/>
      <c r="L100" s="598"/>
      <c r="M100" s="598"/>
      <c r="N100" s="598"/>
      <c r="O100" s="598"/>
      <c r="P100" s="602" t="s">
        <v>357</v>
      </c>
      <c r="Q100" s="1350" t="s">
        <v>1323</v>
      </c>
      <c r="R100" s="1352" t="s">
        <v>1324</v>
      </c>
      <c r="S100" s="1336" t="s">
        <v>1325</v>
      </c>
      <c r="T100" s="378"/>
      <c r="U100" s="379"/>
      <c r="V100" s="379"/>
      <c r="W100" s="379"/>
      <c r="X100" s="379"/>
      <c r="Y100" s="379"/>
      <c r="Z100" s="379"/>
      <c r="AA100" s="379"/>
      <c r="AB100" s="379"/>
      <c r="AC100" s="380"/>
      <c r="AD100" s="381"/>
      <c r="AE100" s="379"/>
      <c r="AF100" s="379"/>
      <c r="AG100" s="379"/>
      <c r="AH100" s="379"/>
      <c r="AI100" s="379"/>
      <c r="AJ100" s="379"/>
      <c r="AK100" s="380"/>
      <c r="AL100" s="381"/>
      <c r="AM100" s="379"/>
      <c r="AN100" s="379"/>
      <c r="AO100" s="379"/>
      <c r="AP100" s="379"/>
      <c r="AQ100" s="379"/>
      <c r="AR100" s="379"/>
      <c r="AS100" s="380"/>
      <c r="AT100" s="245"/>
      <c r="AU100" s="382"/>
      <c r="AV100" s="383"/>
      <c r="AW100" s="383"/>
      <c r="AX100" s="383"/>
      <c r="AY100" s="383"/>
      <c r="AZ100" s="383"/>
      <c r="BA100" s="383"/>
      <c r="BB100" s="383"/>
      <c r="BC100" s="383"/>
      <c r="BD100" s="384"/>
      <c r="BE100" s="382"/>
      <c r="BF100" s="383"/>
      <c r="BG100" s="383"/>
      <c r="BH100" s="383"/>
      <c r="BI100" s="383"/>
      <c r="BJ100" s="383"/>
      <c r="BK100" s="383"/>
      <c r="BL100" s="384"/>
      <c r="BM100" s="382"/>
      <c r="BN100" s="383"/>
      <c r="BO100" s="383"/>
      <c r="BP100" s="383"/>
      <c r="BQ100" s="383"/>
      <c r="BR100" s="383"/>
      <c r="BS100" s="383"/>
      <c r="BT100" s="384"/>
      <c r="BU100" s="245"/>
      <c r="BV100" s="385"/>
      <c r="BW100" s="386"/>
      <c r="BX100" s="386"/>
      <c r="BY100" s="386"/>
      <c r="BZ100" s="386"/>
      <c r="CA100" s="386"/>
      <c r="CB100" s="386"/>
      <c r="CC100" s="386"/>
      <c r="CD100" s="386"/>
      <c r="CE100" s="387"/>
      <c r="CF100" s="385"/>
      <c r="CG100" s="386"/>
      <c r="CH100" s="386"/>
      <c r="CI100" s="386"/>
      <c r="CJ100" s="386"/>
      <c r="CK100" s="386"/>
      <c r="CL100" s="386"/>
      <c r="CM100" s="387"/>
      <c r="CN100" s="385"/>
      <c r="CO100" s="386"/>
      <c r="CP100" s="386"/>
      <c r="CQ100" s="386"/>
      <c r="CR100" s="386"/>
      <c r="CS100" s="386"/>
      <c r="CT100" s="386"/>
      <c r="CU100" s="387"/>
      <c r="CV100" s="245"/>
      <c r="CW100" s="388"/>
      <c r="CX100" s="389"/>
      <c r="CY100" s="389"/>
      <c r="CZ100" s="389"/>
      <c r="DA100" s="389"/>
      <c r="DB100" s="389"/>
      <c r="DC100" s="389"/>
      <c r="DD100" s="389"/>
      <c r="DE100" s="389"/>
      <c r="DF100" s="390"/>
      <c r="DG100" s="388"/>
      <c r="DH100" s="389"/>
      <c r="DI100" s="389"/>
      <c r="DJ100" s="389"/>
      <c r="DK100" s="389"/>
      <c r="DL100" s="389"/>
      <c r="DM100" s="389"/>
      <c r="DN100" s="390"/>
      <c r="DO100" s="388"/>
      <c r="DP100" s="389"/>
      <c r="DQ100" s="389"/>
      <c r="DR100" s="389"/>
      <c r="DS100" s="389"/>
      <c r="DT100" s="389"/>
      <c r="DU100" s="389"/>
      <c r="DV100" s="390"/>
      <c r="DW100" s="391"/>
    </row>
    <row r="101" spans="1:127" s="303" customFormat="1" ht="39.950000000000003" customHeight="1">
      <c r="B101" s="603"/>
      <c r="C101" s="393" t="s">
        <v>1048</v>
      </c>
      <c r="D101" s="394">
        <f>LARGE(B102:B111,1)</f>
        <v>10</v>
      </c>
      <c r="E101" s="604" t="s">
        <v>1049</v>
      </c>
      <c r="F101" s="394">
        <f>COUNTIF(L102:P111,E101)</f>
        <v>0</v>
      </c>
      <c r="G101" s="396" t="s">
        <v>1038</v>
      </c>
      <c r="H101" s="394">
        <f>COUNTIF(L102:P111,G101)</f>
        <v>0</v>
      </c>
      <c r="I101" s="396" t="s">
        <v>1039</v>
      </c>
      <c r="J101" s="394">
        <f>COUNTIF(L102:P111,I101)</f>
        <v>0</v>
      </c>
      <c r="K101" s="396" t="s">
        <v>1040</v>
      </c>
      <c r="L101" s="394">
        <f>COUNTIF(L102:P111,K101)</f>
        <v>0</v>
      </c>
      <c r="M101" s="396" t="s">
        <v>1041</v>
      </c>
      <c r="N101" s="394">
        <f>COUNTIF(L102:P111,M101)</f>
        <v>10</v>
      </c>
      <c r="O101" s="396" t="s">
        <v>1042</v>
      </c>
      <c r="P101" s="397">
        <f>COUNTIF(L102:P111,O101)</f>
        <v>10</v>
      </c>
      <c r="Q101" s="1351"/>
      <c r="R101" s="1353"/>
      <c r="S101" s="1337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400"/>
      <c r="AD101" s="401"/>
      <c r="AE101" s="399"/>
      <c r="AF101" s="399"/>
      <c r="AG101" s="399"/>
      <c r="AH101" s="399"/>
      <c r="AI101" s="399"/>
      <c r="AJ101" s="399"/>
      <c r="AK101" s="400"/>
      <c r="AL101" s="401"/>
      <c r="AM101" s="399"/>
      <c r="AN101" s="399"/>
      <c r="AO101" s="399"/>
      <c r="AP101" s="399"/>
      <c r="AQ101" s="399"/>
      <c r="AR101" s="399"/>
      <c r="AS101" s="400"/>
      <c r="AT101" s="245"/>
      <c r="AU101" s="402"/>
      <c r="AV101" s="403"/>
      <c r="AW101" s="403"/>
      <c r="AX101" s="403"/>
      <c r="AY101" s="403"/>
      <c r="AZ101" s="403"/>
      <c r="BA101" s="403"/>
      <c r="BB101" s="403"/>
      <c r="BC101" s="403"/>
      <c r="BD101" s="404"/>
      <c r="BE101" s="402"/>
      <c r="BF101" s="403"/>
      <c r="BG101" s="403"/>
      <c r="BH101" s="403"/>
      <c r="BI101" s="403"/>
      <c r="BJ101" s="403"/>
      <c r="BK101" s="403"/>
      <c r="BL101" s="404"/>
      <c r="BM101" s="402"/>
      <c r="BN101" s="403"/>
      <c r="BO101" s="403"/>
      <c r="BP101" s="403"/>
      <c r="BQ101" s="403"/>
      <c r="BR101" s="403"/>
      <c r="BS101" s="403"/>
      <c r="BT101" s="404"/>
      <c r="BU101" s="245"/>
      <c r="BV101" s="405"/>
      <c r="BW101" s="406"/>
      <c r="BX101" s="406"/>
      <c r="BY101" s="406"/>
      <c r="BZ101" s="406"/>
      <c r="CA101" s="406"/>
      <c r="CB101" s="406"/>
      <c r="CC101" s="406"/>
      <c r="CD101" s="406"/>
      <c r="CE101" s="407"/>
      <c r="CF101" s="405"/>
      <c r="CG101" s="406"/>
      <c r="CH101" s="406"/>
      <c r="CI101" s="406"/>
      <c r="CJ101" s="406"/>
      <c r="CK101" s="406"/>
      <c r="CL101" s="406"/>
      <c r="CM101" s="407"/>
      <c r="CN101" s="405"/>
      <c r="CO101" s="406"/>
      <c r="CP101" s="406"/>
      <c r="CQ101" s="406"/>
      <c r="CR101" s="406"/>
      <c r="CS101" s="406"/>
      <c r="CT101" s="406"/>
      <c r="CU101" s="407"/>
      <c r="CV101" s="245"/>
      <c r="CW101" s="408"/>
      <c r="CX101" s="409"/>
      <c r="CY101" s="409"/>
      <c r="CZ101" s="409"/>
      <c r="DA101" s="409"/>
      <c r="DB101" s="409"/>
      <c r="DC101" s="409"/>
      <c r="DD101" s="409"/>
      <c r="DE101" s="409"/>
      <c r="DF101" s="410"/>
      <c r="DG101" s="408"/>
      <c r="DH101" s="409"/>
      <c r="DI101" s="409"/>
      <c r="DJ101" s="409"/>
      <c r="DK101" s="409"/>
      <c r="DL101" s="409"/>
      <c r="DM101" s="409"/>
      <c r="DN101" s="410"/>
      <c r="DO101" s="408"/>
      <c r="DP101" s="409"/>
      <c r="DQ101" s="409"/>
      <c r="DR101" s="409"/>
      <c r="DS101" s="409"/>
      <c r="DT101" s="409"/>
      <c r="DU101" s="409"/>
      <c r="DV101" s="410"/>
      <c r="DW101" s="391"/>
    </row>
    <row r="102" spans="1:127" ht="40.5" customHeight="1">
      <c r="A102" s="569"/>
      <c r="B102" s="411">
        <v>1</v>
      </c>
      <c r="C102" s="412" t="s">
        <v>237</v>
      </c>
      <c r="D102" s="413" t="s">
        <v>245</v>
      </c>
      <c r="E102" s="414" t="s">
        <v>246</v>
      </c>
      <c r="F102" s="415" t="s">
        <v>1141</v>
      </c>
      <c r="G102" s="416" t="s">
        <v>841</v>
      </c>
      <c r="H102" s="417"/>
      <c r="I102" s="418" t="s">
        <v>220</v>
      </c>
      <c r="J102" s="419"/>
      <c r="K102" s="417" t="s">
        <v>1054</v>
      </c>
      <c r="L102" s="444"/>
      <c r="M102" s="444"/>
      <c r="N102" s="445"/>
      <c r="O102" s="446" t="s">
        <v>1041</v>
      </c>
      <c r="P102" s="571" t="s">
        <v>1042</v>
      </c>
      <c r="Q102" s="425">
        <f t="shared" ref="Q102:Q111" si="7">COUNTA(T102:DV102)</f>
        <v>0</v>
      </c>
      <c r="R102" s="426"/>
      <c r="S102" s="448"/>
      <c r="T102" s="428"/>
      <c r="U102" s="429"/>
      <c r="V102" s="430"/>
      <c r="W102" s="429"/>
      <c r="X102" s="430"/>
      <c r="Y102" s="429"/>
      <c r="Z102" s="430"/>
      <c r="AA102" s="429"/>
      <c r="AB102" s="430"/>
      <c r="AC102" s="431"/>
      <c r="AD102" s="428"/>
      <c r="AE102" s="429"/>
      <c r="AF102" s="430"/>
      <c r="AG102" s="429"/>
      <c r="AH102" s="430"/>
      <c r="AI102" s="429"/>
      <c r="AJ102" s="430"/>
      <c r="AK102" s="431"/>
      <c r="AL102" s="428"/>
      <c r="AM102" s="429"/>
      <c r="AN102" s="430"/>
      <c r="AO102" s="429"/>
      <c r="AP102" s="430"/>
      <c r="AQ102" s="429"/>
      <c r="AR102" s="430"/>
      <c r="AS102" s="431"/>
      <c r="AT102" s="272"/>
      <c r="AU102" s="432"/>
      <c r="AV102" s="433"/>
      <c r="AW102" s="434"/>
      <c r="AX102" s="433"/>
      <c r="AY102" s="434"/>
      <c r="AZ102" s="433"/>
      <c r="BA102" s="434"/>
      <c r="BB102" s="433"/>
      <c r="BC102" s="434"/>
      <c r="BD102" s="435"/>
      <c r="BE102" s="432"/>
      <c r="BF102" s="433"/>
      <c r="BG102" s="434"/>
      <c r="BH102" s="433"/>
      <c r="BI102" s="434"/>
      <c r="BJ102" s="433"/>
      <c r="BK102" s="434"/>
      <c r="BL102" s="435"/>
      <c r="BM102" s="432"/>
      <c r="BN102" s="433"/>
      <c r="BO102" s="434"/>
      <c r="BP102" s="433"/>
      <c r="BQ102" s="434"/>
      <c r="BR102" s="433"/>
      <c r="BS102" s="434"/>
      <c r="BT102" s="435"/>
      <c r="BU102" s="272"/>
      <c r="BV102" s="436"/>
      <c r="BW102" s="437"/>
      <c r="BX102" s="438"/>
      <c r="BY102" s="437"/>
      <c r="BZ102" s="438"/>
      <c r="CA102" s="437"/>
      <c r="CB102" s="438"/>
      <c r="CC102" s="437"/>
      <c r="CD102" s="438"/>
      <c r="CE102" s="439"/>
      <c r="CF102" s="436"/>
      <c r="CG102" s="437"/>
      <c r="CH102" s="438"/>
      <c r="CI102" s="437"/>
      <c r="CJ102" s="438"/>
      <c r="CK102" s="437"/>
      <c r="CL102" s="438"/>
      <c r="CM102" s="439"/>
      <c r="CN102" s="436"/>
      <c r="CO102" s="437"/>
      <c r="CP102" s="438"/>
      <c r="CQ102" s="437"/>
      <c r="CR102" s="438"/>
      <c r="CS102" s="437"/>
      <c r="CT102" s="438"/>
      <c r="CU102" s="439"/>
      <c r="CV102" s="272"/>
      <c r="CW102" s="440"/>
      <c r="CX102" s="441"/>
      <c r="CY102" s="442"/>
      <c r="CZ102" s="441"/>
      <c r="DA102" s="442"/>
      <c r="DB102" s="441"/>
      <c r="DC102" s="442"/>
      <c r="DD102" s="441"/>
      <c r="DE102" s="442"/>
      <c r="DF102" s="443"/>
      <c r="DG102" s="440"/>
      <c r="DH102" s="441"/>
      <c r="DI102" s="442"/>
      <c r="DJ102" s="441"/>
      <c r="DK102" s="442"/>
      <c r="DL102" s="441"/>
      <c r="DM102" s="442"/>
      <c r="DN102" s="443"/>
      <c r="DO102" s="440"/>
      <c r="DP102" s="441"/>
      <c r="DQ102" s="442"/>
      <c r="DR102" s="441"/>
      <c r="DS102" s="442"/>
      <c r="DT102" s="441"/>
      <c r="DU102" s="442"/>
      <c r="DV102" s="443"/>
      <c r="DW102" s="272"/>
    </row>
    <row r="103" spans="1:127" ht="40.5" customHeight="1">
      <c r="A103" s="569"/>
      <c r="B103" s="411">
        <f>LARGE(B$102:B102,1)+1</f>
        <v>2</v>
      </c>
      <c r="C103" s="412" t="s">
        <v>247</v>
      </c>
      <c r="D103" s="413" t="s">
        <v>245</v>
      </c>
      <c r="E103" s="414" t="s">
        <v>246</v>
      </c>
      <c r="F103" s="415" t="s">
        <v>1141</v>
      </c>
      <c r="G103" s="416" t="s">
        <v>841</v>
      </c>
      <c r="H103" s="417"/>
      <c r="I103" s="418" t="s">
        <v>220</v>
      </c>
      <c r="J103" s="419"/>
      <c r="K103" s="417" t="s">
        <v>1054</v>
      </c>
      <c r="L103" s="444"/>
      <c r="M103" s="444"/>
      <c r="N103" s="445"/>
      <c r="O103" s="446" t="s">
        <v>1041</v>
      </c>
      <c r="P103" s="571" t="s">
        <v>1042</v>
      </c>
      <c r="Q103" s="425">
        <f t="shared" si="7"/>
        <v>0</v>
      </c>
      <c r="R103" s="426"/>
      <c r="S103" s="448"/>
      <c r="T103" s="428"/>
      <c r="U103" s="429"/>
      <c r="V103" s="430"/>
      <c r="W103" s="429"/>
      <c r="X103" s="430"/>
      <c r="Y103" s="429"/>
      <c r="Z103" s="430"/>
      <c r="AA103" s="429"/>
      <c r="AB103" s="430"/>
      <c r="AC103" s="431"/>
      <c r="AD103" s="428"/>
      <c r="AE103" s="429"/>
      <c r="AF103" s="430"/>
      <c r="AG103" s="429"/>
      <c r="AH103" s="430"/>
      <c r="AI103" s="429"/>
      <c r="AJ103" s="430"/>
      <c r="AK103" s="431"/>
      <c r="AL103" s="428"/>
      <c r="AM103" s="429"/>
      <c r="AN103" s="430"/>
      <c r="AO103" s="429"/>
      <c r="AP103" s="430"/>
      <c r="AQ103" s="429"/>
      <c r="AR103" s="430"/>
      <c r="AS103" s="431"/>
      <c r="AT103" s="272"/>
      <c r="AU103" s="432"/>
      <c r="AV103" s="433"/>
      <c r="AW103" s="434"/>
      <c r="AX103" s="433"/>
      <c r="AY103" s="434"/>
      <c r="AZ103" s="433"/>
      <c r="BA103" s="434"/>
      <c r="BB103" s="433"/>
      <c r="BC103" s="434"/>
      <c r="BD103" s="435"/>
      <c r="BE103" s="432"/>
      <c r="BF103" s="433"/>
      <c r="BG103" s="434"/>
      <c r="BH103" s="433"/>
      <c r="BI103" s="434"/>
      <c r="BJ103" s="433"/>
      <c r="BK103" s="434"/>
      <c r="BL103" s="435"/>
      <c r="BM103" s="432"/>
      <c r="BN103" s="433"/>
      <c r="BO103" s="434"/>
      <c r="BP103" s="433"/>
      <c r="BQ103" s="434"/>
      <c r="BR103" s="433"/>
      <c r="BS103" s="434"/>
      <c r="BT103" s="435"/>
      <c r="BU103" s="272"/>
      <c r="BV103" s="436"/>
      <c r="BW103" s="437"/>
      <c r="BX103" s="438"/>
      <c r="BY103" s="437"/>
      <c r="BZ103" s="438"/>
      <c r="CA103" s="437"/>
      <c r="CB103" s="438"/>
      <c r="CC103" s="437"/>
      <c r="CD103" s="438"/>
      <c r="CE103" s="439"/>
      <c r="CF103" s="436"/>
      <c r="CG103" s="437"/>
      <c r="CH103" s="438"/>
      <c r="CI103" s="437"/>
      <c r="CJ103" s="438"/>
      <c r="CK103" s="437"/>
      <c r="CL103" s="438"/>
      <c r="CM103" s="439"/>
      <c r="CN103" s="436"/>
      <c r="CO103" s="437"/>
      <c r="CP103" s="438"/>
      <c r="CQ103" s="437"/>
      <c r="CR103" s="438"/>
      <c r="CS103" s="437"/>
      <c r="CT103" s="438"/>
      <c r="CU103" s="439"/>
      <c r="CV103" s="272"/>
      <c r="CW103" s="440"/>
      <c r="CX103" s="441"/>
      <c r="CY103" s="442"/>
      <c r="CZ103" s="441"/>
      <c r="DA103" s="442"/>
      <c r="DB103" s="441"/>
      <c r="DC103" s="442"/>
      <c r="DD103" s="441"/>
      <c r="DE103" s="442"/>
      <c r="DF103" s="443"/>
      <c r="DG103" s="440"/>
      <c r="DH103" s="441"/>
      <c r="DI103" s="442"/>
      <c r="DJ103" s="441"/>
      <c r="DK103" s="442"/>
      <c r="DL103" s="441"/>
      <c r="DM103" s="442"/>
      <c r="DN103" s="443"/>
      <c r="DO103" s="440"/>
      <c r="DP103" s="441"/>
      <c r="DQ103" s="442"/>
      <c r="DR103" s="441"/>
      <c r="DS103" s="442"/>
      <c r="DT103" s="441"/>
      <c r="DU103" s="442"/>
      <c r="DV103" s="443"/>
      <c r="DW103" s="272"/>
    </row>
    <row r="104" spans="1:127" ht="40.5" customHeight="1">
      <c r="A104" s="569"/>
      <c r="B104" s="411">
        <f>LARGE(B$102:B103,1)+1</f>
        <v>3</v>
      </c>
      <c r="C104" s="412" t="s">
        <v>248</v>
      </c>
      <c r="D104" s="413" t="s">
        <v>245</v>
      </c>
      <c r="E104" s="414" t="s">
        <v>246</v>
      </c>
      <c r="F104" s="415" t="s">
        <v>1141</v>
      </c>
      <c r="G104" s="416" t="s">
        <v>841</v>
      </c>
      <c r="H104" s="417"/>
      <c r="I104" s="418" t="s">
        <v>220</v>
      </c>
      <c r="J104" s="419"/>
      <c r="K104" s="417" t="s">
        <v>1054</v>
      </c>
      <c r="L104" s="444"/>
      <c r="M104" s="444"/>
      <c r="N104" s="445"/>
      <c r="O104" s="446" t="s">
        <v>1041</v>
      </c>
      <c r="P104" s="571" t="s">
        <v>1042</v>
      </c>
      <c r="Q104" s="425">
        <f t="shared" si="7"/>
        <v>0</v>
      </c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272"/>
    </row>
    <row r="105" spans="1:127" ht="40.5" customHeight="1">
      <c r="A105" s="569"/>
      <c r="B105" s="411">
        <f>LARGE(B$102:B104,1)+1</f>
        <v>4</v>
      </c>
      <c r="C105" s="412" t="s">
        <v>249</v>
      </c>
      <c r="D105" s="413" t="s">
        <v>245</v>
      </c>
      <c r="E105" s="414" t="s">
        <v>246</v>
      </c>
      <c r="F105" s="415" t="s">
        <v>1141</v>
      </c>
      <c r="G105" s="416" t="s">
        <v>841</v>
      </c>
      <c r="H105" s="417"/>
      <c r="I105" s="418" t="s">
        <v>220</v>
      </c>
      <c r="J105" s="419"/>
      <c r="K105" s="417" t="s">
        <v>1054</v>
      </c>
      <c r="L105" s="444"/>
      <c r="M105" s="444"/>
      <c r="N105" s="445"/>
      <c r="O105" s="446" t="s">
        <v>1041</v>
      </c>
      <c r="P105" s="571" t="s">
        <v>1042</v>
      </c>
      <c r="Q105" s="425">
        <f t="shared" si="7"/>
        <v>0</v>
      </c>
      <c r="R105" s="426"/>
      <c r="S105" s="448"/>
      <c r="T105" s="428"/>
      <c r="U105" s="429"/>
      <c r="V105" s="430"/>
      <c r="W105" s="429"/>
      <c r="X105" s="430"/>
      <c r="Y105" s="429"/>
      <c r="Z105" s="430"/>
      <c r="AA105" s="429"/>
      <c r="AB105" s="430"/>
      <c r="AC105" s="431"/>
      <c r="AD105" s="428"/>
      <c r="AE105" s="429"/>
      <c r="AF105" s="430"/>
      <c r="AG105" s="429"/>
      <c r="AH105" s="430"/>
      <c r="AI105" s="429"/>
      <c r="AJ105" s="430"/>
      <c r="AK105" s="431"/>
      <c r="AL105" s="428"/>
      <c r="AM105" s="429"/>
      <c r="AN105" s="430"/>
      <c r="AO105" s="429"/>
      <c r="AP105" s="430"/>
      <c r="AQ105" s="429"/>
      <c r="AR105" s="430"/>
      <c r="AS105" s="431"/>
      <c r="AT105" s="272"/>
      <c r="AU105" s="432"/>
      <c r="AV105" s="433"/>
      <c r="AW105" s="434"/>
      <c r="AX105" s="433"/>
      <c r="AY105" s="434"/>
      <c r="AZ105" s="433"/>
      <c r="BA105" s="434"/>
      <c r="BB105" s="433"/>
      <c r="BC105" s="434"/>
      <c r="BD105" s="435"/>
      <c r="BE105" s="432"/>
      <c r="BF105" s="433"/>
      <c r="BG105" s="434"/>
      <c r="BH105" s="433"/>
      <c r="BI105" s="434"/>
      <c r="BJ105" s="433"/>
      <c r="BK105" s="434"/>
      <c r="BL105" s="435"/>
      <c r="BM105" s="432"/>
      <c r="BN105" s="433"/>
      <c r="BO105" s="434"/>
      <c r="BP105" s="433"/>
      <c r="BQ105" s="434"/>
      <c r="BR105" s="433"/>
      <c r="BS105" s="434"/>
      <c r="BT105" s="435"/>
      <c r="BU105" s="272"/>
      <c r="BV105" s="436"/>
      <c r="BW105" s="437"/>
      <c r="BX105" s="438"/>
      <c r="BY105" s="437"/>
      <c r="BZ105" s="438"/>
      <c r="CA105" s="437"/>
      <c r="CB105" s="438"/>
      <c r="CC105" s="437"/>
      <c r="CD105" s="438"/>
      <c r="CE105" s="439"/>
      <c r="CF105" s="436"/>
      <c r="CG105" s="437"/>
      <c r="CH105" s="438"/>
      <c r="CI105" s="437"/>
      <c r="CJ105" s="438"/>
      <c r="CK105" s="437"/>
      <c r="CL105" s="438"/>
      <c r="CM105" s="439"/>
      <c r="CN105" s="436"/>
      <c r="CO105" s="437"/>
      <c r="CP105" s="438"/>
      <c r="CQ105" s="437"/>
      <c r="CR105" s="438"/>
      <c r="CS105" s="437"/>
      <c r="CT105" s="438"/>
      <c r="CU105" s="439"/>
      <c r="CV105" s="272"/>
      <c r="CW105" s="440"/>
      <c r="CX105" s="441"/>
      <c r="CY105" s="442"/>
      <c r="CZ105" s="441"/>
      <c r="DA105" s="442"/>
      <c r="DB105" s="441"/>
      <c r="DC105" s="442"/>
      <c r="DD105" s="441"/>
      <c r="DE105" s="442"/>
      <c r="DF105" s="443"/>
      <c r="DG105" s="440"/>
      <c r="DH105" s="441"/>
      <c r="DI105" s="442"/>
      <c r="DJ105" s="441"/>
      <c r="DK105" s="442"/>
      <c r="DL105" s="441"/>
      <c r="DM105" s="442"/>
      <c r="DN105" s="443"/>
      <c r="DO105" s="440"/>
      <c r="DP105" s="441"/>
      <c r="DQ105" s="442"/>
      <c r="DR105" s="441"/>
      <c r="DS105" s="442"/>
      <c r="DT105" s="441"/>
      <c r="DU105" s="442"/>
      <c r="DV105" s="443"/>
      <c r="DW105" s="272"/>
    </row>
    <row r="106" spans="1:127" s="303" customFormat="1" ht="40.5" customHeight="1">
      <c r="A106" s="569"/>
      <c r="B106" s="411">
        <f>LARGE(B$102:B105,1)+1</f>
        <v>5</v>
      </c>
      <c r="C106" s="412" t="s">
        <v>240</v>
      </c>
      <c r="D106" s="413" t="s">
        <v>245</v>
      </c>
      <c r="E106" s="414" t="s">
        <v>246</v>
      </c>
      <c r="F106" s="415" t="s">
        <v>1141</v>
      </c>
      <c r="G106" s="416" t="s">
        <v>841</v>
      </c>
      <c r="H106" s="417"/>
      <c r="I106" s="418" t="s">
        <v>220</v>
      </c>
      <c r="J106" s="419"/>
      <c r="K106" s="417" t="s">
        <v>1054</v>
      </c>
      <c r="L106" s="444"/>
      <c r="M106" s="444"/>
      <c r="N106" s="445"/>
      <c r="O106" s="446" t="s">
        <v>1041</v>
      </c>
      <c r="P106" s="571" t="s">
        <v>1042</v>
      </c>
      <c r="Q106" s="425">
        <f t="shared" si="7"/>
        <v>0</v>
      </c>
      <c r="R106" s="426"/>
      <c r="S106" s="448"/>
      <c r="T106" s="428"/>
      <c r="U106" s="429"/>
      <c r="V106" s="430"/>
      <c r="W106" s="429"/>
      <c r="X106" s="430"/>
      <c r="Y106" s="429"/>
      <c r="Z106" s="430"/>
      <c r="AA106" s="429"/>
      <c r="AB106" s="430"/>
      <c r="AC106" s="431"/>
      <c r="AD106" s="428"/>
      <c r="AE106" s="429"/>
      <c r="AF106" s="430"/>
      <c r="AG106" s="429"/>
      <c r="AH106" s="430"/>
      <c r="AI106" s="429"/>
      <c r="AJ106" s="430"/>
      <c r="AK106" s="431"/>
      <c r="AL106" s="428"/>
      <c r="AM106" s="429"/>
      <c r="AN106" s="430"/>
      <c r="AO106" s="429"/>
      <c r="AP106" s="430"/>
      <c r="AQ106" s="429"/>
      <c r="AR106" s="430"/>
      <c r="AS106" s="431"/>
      <c r="AT106" s="272"/>
      <c r="AU106" s="432"/>
      <c r="AV106" s="433"/>
      <c r="AW106" s="434"/>
      <c r="AX106" s="433"/>
      <c r="AY106" s="434"/>
      <c r="AZ106" s="433"/>
      <c r="BA106" s="434"/>
      <c r="BB106" s="433"/>
      <c r="BC106" s="434"/>
      <c r="BD106" s="435"/>
      <c r="BE106" s="432"/>
      <c r="BF106" s="433"/>
      <c r="BG106" s="434"/>
      <c r="BH106" s="433"/>
      <c r="BI106" s="434"/>
      <c r="BJ106" s="433"/>
      <c r="BK106" s="434"/>
      <c r="BL106" s="435"/>
      <c r="BM106" s="432"/>
      <c r="BN106" s="433"/>
      <c r="BO106" s="434"/>
      <c r="BP106" s="433"/>
      <c r="BQ106" s="434"/>
      <c r="BR106" s="433"/>
      <c r="BS106" s="434"/>
      <c r="BT106" s="435"/>
      <c r="BU106" s="272"/>
      <c r="BV106" s="436"/>
      <c r="BW106" s="437"/>
      <c r="BX106" s="438"/>
      <c r="BY106" s="437"/>
      <c r="BZ106" s="438"/>
      <c r="CA106" s="437"/>
      <c r="CB106" s="438"/>
      <c r="CC106" s="437"/>
      <c r="CD106" s="438"/>
      <c r="CE106" s="439"/>
      <c r="CF106" s="436"/>
      <c r="CG106" s="437"/>
      <c r="CH106" s="438"/>
      <c r="CI106" s="437"/>
      <c r="CJ106" s="438"/>
      <c r="CK106" s="437"/>
      <c r="CL106" s="438"/>
      <c r="CM106" s="439"/>
      <c r="CN106" s="436"/>
      <c r="CO106" s="437"/>
      <c r="CP106" s="438"/>
      <c r="CQ106" s="437"/>
      <c r="CR106" s="438"/>
      <c r="CS106" s="437"/>
      <c r="CT106" s="438"/>
      <c r="CU106" s="439"/>
      <c r="CV106" s="272"/>
      <c r="CW106" s="440"/>
      <c r="CX106" s="441"/>
      <c r="CY106" s="442"/>
      <c r="CZ106" s="441"/>
      <c r="DA106" s="442"/>
      <c r="DB106" s="441"/>
      <c r="DC106" s="442"/>
      <c r="DD106" s="441"/>
      <c r="DE106" s="442"/>
      <c r="DF106" s="443"/>
      <c r="DG106" s="440"/>
      <c r="DH106" s="441"/>
      <c r="DI106" s="442"/>
      <c r="DJ106" s="441"/>
      <c r="DK106" s="442"/>
      <c r="DL106" s="441"/>
      <c r="DM106" s="442"/>
      <c r="DN106" s="443"/>
      <c r="DO106" s="440"/>
      <c r="DP106" s="441"/>
      <c r="DQ106" s="442"/>
      <c r="DR106" s="441"/>
      <c r="DS106" s="442"/>
      <c r="DT106" s="441"/>
      <c r="DU106" s="442"/>
      <c r="DV106" s="443"/>
      <c r="DW106" s="272"/>
    </row>
    <row r="107" spans="1:127" ht="40.5" customHeight="1">
      <c r="A107" s="569"/>
      <c r="B107" s="411">
        <f>LARGE(B$102:B106,1)+1</f>
        <v>6</v>
      </c>
      <c r="C107" s="412" t="s">
        <v>250</v>
      </c>
      <c r="D107" s="413" t="s">
        <v>245</v>
      </c>
      <c r="E107" s="414" t="s">
        <v>246</v>
      </c>
      <c r="F107" s="415" t="s">
        <v>1141</v>
      </c>
      <c r="G107" s="416" t="s">
        <v>841</v>
      </c>
      <c r="H107" s="417"/>
      <c r="I107" s="418" t="s">
        <v>220</v>
      </c>
      <c r="J107" s="419"/>
      <c r="K107" s="417" t="s">
        <v>1054</v>
      </c>
      <c r="L107" s="444"/>
      <c r="M107" s="444"/>
      <c r="N107" s="445"/>
      <c r="O107" s="446" t="s">
        <v>1041</v>
      </c>
      <c r="P107" s="571" t="s">
        <v>1042</v>
      </c>
      <c r="Q107" s="425">
        <f t="shared" si="7"/>
        <v>0</v>
      </c>
      <c r="R107" s="426"/>
      <c r="S107" s="448"/>
      <c r="T107" s="428"/>
      <c r="U107" s="429"/>
      <c r="V107" s="430"/>
      <c r="W107" s="429"/>
      <c r="X107" s="430"/>
      <c r="Y107" s="429"/>
      <c r="Z107" s="430"/>
      <c r="AA107" s="429"/>
      <c r="AB107" s="430"/>
      <c r="AC107" s="431"/>
      <c r="AD107" s="428"/>
      <c r="AE107" s="429"/>
      <c r="AF107" s="430"/>
      <c r="AG107" s="429"/>
      <c r="AH107" s="430"/>
      <c r="AI107" s="429"/>
      <c r="AJ107" s="430"/>
      <c r="AK107" s="431"/>
      <c r="AL107" s="428"/>
      <c r="AM107" s="429"/>
      <c r="AN107" s="430"/>
      <c r="AO107" s="429"/>
      <c r="AP107" s="430"/>
      <c r="AQ107" s="429"/>
      <c r="AR107" s="430"/>
      <c r="AS107" s="431"/>
      <c r="AT107" s="272"/>
      <c r="AU107" s="432"/>
      <c r="AV107" s="433"/>
      <c r="AW107" s="434"/>
      <c r="AX107" s="433"/>
      <c r="AY107" s="434"/>
      <c r="AZ107" s="433"/>
      <c r="BA107" s="434"/>
      <c r="BB107" s="433"/>
      <c r="BC107" s="434"/>
      <c r="BD107" s="435"/>
      <c r="BE107" s="432"/>
      <c r="BF107" s="433"/>
      <c r="BG107" s="434"/>
      <c r="BH107" s="433"/>
      <c r="BI107" s="434"/>
      <c r="BJ107" s="433"/>
      <c r="BK107" s="434"/>
      <c r="BL107" s="435"/>
      <c r="BM107" s="432"/>
      <c r="BN107" s="433"/>
      <c r="BO107" s="434"/>
      <c r="BP107" s="433"/>
      <c r="BQ107" s="434"/>
      <c r="BR107" s="433"/>
      <c r="BS107" s="434"/>
      <c r="BT107" s="435"/>
      <c r="BU107" s="272"/>
      <c r="BV107" s="436"/>
      <c r="BW107" s="437"/>
      <c r="BX107" s="438"/>
      <c r="BY107" s="437"/>
      <c r="BZ107" s="438"/>
      <c r="CA107" s="437"/>
      <c r="CB107" s="438"/>
      <c r="CC107" s="437"/>
      <c r="CD107" s="438"/>
      <c r="CE107" s="439"/>
      <c r="CF107" s="436"/>
      <c r="CG107" s="437"/>
      <c r="CH107" s="438"/>
      <c r="CI107" s="437"/>
      <c r="CJ107" s="438"/>
      <c r="CK107" s="437"/>
      <c r="CL107" s="438"/>
      <c r="CM107" s="439"/>
      <c r="CN107" s="436"/>
      <c r="CO107" s="437"/>
      <c r="CP107" s="438"/>
      <c r="CQ107" s="437"/>
      <c r="CR107" s="438"/>
      <c r="CS107" s="437"/>
      <c r="CT107" s="438"/>
      <c r="CU107" s="439"/>
      <c r="CV107" s="272"/>
      <c r="CW107" s="440"/>
      <c r="CX107" s="441"/>
      <c r="CY107" s="442"/>
      <c r="CZ107" s="441"/>
      <c r="DA107" s="442"/>
      <c r="DB107" s="441"/>
      <c r="DC107" s="442"/>
      <c r="DD107" s="441"/>
      <c r="DE107" s="442"/>
      <c r="DF107" s="443"/>
      <c r="DG107" s="440"/>
      <c r="DH107" s="441"/>
      <c r="DI107" s="442"/>
      <c r="DJ107" s="441"/>
      <c r="DK107" s="442"/>
      <c r="DL107" s="441"/>
      <c r="DM107" s="442"/>
      <c r="DN107" s="443"/>
      <c r="DO107" s="440"/>
      <c r="DP107" s="441"/>
      <c r="DQ107" s="442"/>
      <c r="DR107" s="441"/>
      <c r="DS107" s="442"/>
      <c r="DT107" s="441"/>
      <c r="DU107" s="442"/>
      <c r="DV107" s="443"/>
      <c r="DW107" s="272"/>
    </row>
    <row r="108" spans="1:127" ht="40.5" customHeight="1">
      <c r="A108" s="569"/>
      <c r="B108" s="411">
        <f>LARGE(B$102:B107,1)+1</f>
        <v>7</v>
      </c>
      <c r="C108" s="412" t="s">
        <v>251</v>
      </c>
      <c r="D108" s="413" t="s">
        <v>245</v>
      </c>
      <c r="E108" s="414" t="s">
        <v>246</v>
      </c>
      <c r="F108" s="415" t="s">
        <v>1141</v>
      </c>
      <c r="G108" s="416" t="s">
        <v>841</v>
      </c>
      <c r="H108" s="417"/>
      <c r="I108" s="418" t="s">
        <v>220</v>
      </c>
      <c r="J108" s="419"/>
      <c r="K108" s="417" t="s">
        <v>1054</v>
      </c>
      <c r="L108" s="444"/>
      <c r="M108" s="444"/>
      <c r="N108" s="445"/>
      <c r="O108" s="446" t="s">
        <v>1041</v>
      </c>
      <c r="P108" s="571" t="s">
        <v>1042</v>
      </c>
      <c r="Q108" s="425">
        <f t="shared" si="7"/>
        <v>0</v>
      </c>
      <c r="R108" s="426"/>
      <c r="S108" s="448"/>
      <c r="T108" s="428"/>
      <c r="U108" s="429"/>
      <c r="V108" s="430"/>
      <c r="W108" s="429"/>
      <c r="X108" s="430"/>
      <c r="Y108" s="429"/>
      <c r="Z108" s="430"/>
      <c r="AA108" s="429"/>
      <c r="AB108" s="430"/>
      <c r="AC108" s="431"/>
      <c r="AD108" s="428"/>
      <c r="AE108" s="429"/>
      <c r="AF108" s="430"/>
      <c r="AG108" s="429"/>
      <c r="AH108" s="430"/>
      <c r="AI108" s="429"/>
      <c r="AJ108" s="430"/>
      <c r="AK108" s="431"/>
      <c r="AL108" s="428"/>
      <c r="AM108" s="429"/>
      <c r="AN108" s="430"/>
      <c r="AO108" s="429"/>
      <c r="AP108" s="430"/>
      <c r="AQ108" s="429"/>
      <c r="AR108" s="430"/>
      <c r="AS108" s="431"/>
      <c r="AT108" s="272"/>
      <c r="AU108" s="432"/>
      <c r="AV108" s="433"/>
      <c r="AW108" s="434"/>
      <c r="AX108" s="433"/>
      <c r="AY108" s="434"/>
      <c r="AZ108" s="433"/>
      <c r="BA108" s="434"/>
      <c r="BB108" s="433"/>
      <c r="BC108" s="434"/>
      <c r="BD108" s="435"/>
      <c r="BE108" s="432"/>
      <c r="BF108" s="433"/>
      <c r="BG108" s="434"/>
      <c r="BH108" s="433"/>
      <c r="BI108" s="434"/>
      <c r="BJ108" s="433"/>
      <c r="BK108" s="434"/>
      <c r="BL108" s="435"/>
      <c r="BM108" s="432"/>
      <c r="BN108" s="433"/>
      <c r="BO108" s="434"/>
      <c r="BP108" s="433"/>
      <c r="BQ108" s="434"/>
      <c r="BR108" s="433"/>
      <c r="BS108" s="434"/>
      <c r="BT108" s="435"/>
      <c r="BU108" s="272"/>
      <c r="BV108" s="436"/>
      <c r="BW108" s="437"/>
      <c r="BX108" s="438"/>
      <c r="BY108" s="437"/>
      <c r="BZ108" s="438"/>
      <c r="CA108" s="437"/>
      <c r="CB108" s="438"/>
      <c r="CC108" s="437"/>
      <c r="CD108" s="438"/>
      <c r="CE108" s="439"/>
      <c r="CF108" s="436"/>
      <c r="CG108" s="437"/>
      <c r="CH108" s="438"/>
      <c r="CI108" s="437"/>
      <c r="CJ108" s="438"/>
      <c r="CK108" s="437"/>
      <c r="CL108" s="438"/>
      <c r="CM108" s="439"/>
      <c r="CN108" s="436"/>
      <c r="CO108" s="437"/>
      <c r="CP108" s="438"/>
      <c r="CQ108" s="437"/>
      <c r="CR108" s="438"/>
      <c r="CS108" s="437"/>
      <c r="CT108" s="438"/>
      <c r="CU108" s="439"/>
      <c r="CV108" s="272"/>
      <c r="CW108" s="440"/>
      <c r="CX108" s="441"/>
      <c r="CY108" s="442"/>
      <c r="CZ108" s="441"/>
      <c r="DA108" s="442"/>
      <c r="DB108" s="441"/>
      <c r="DC108" s="442"/>
      <c r="DD108" s="441"/>
      <c r="DE108" s="442"/>
      <c r="DF108" s="443"/>
      <c r="DG108" s="440"/>
      <c r="DH108" s="441"/>
      <c r="DI108" s="442"/>
      <c r="DJ108" s="441"/>
      <c r="DK108" s="442"/>
      <c r="DL108" s="441"/>
      <c r="DM108" s="442"/>
      <c r="DN108" s="443"/>
      <c r="DO108" s="440"/>
      <c r="DP108" s="441"/>
      <c r="DQ108" s="442"/>
      <c r="DR108" s="441"/>
      <c r="DS108" s="442"/>
      <c r="DT108" s="441"/>
      <c r="DU108" s="442"/>
      <c r="DV108" s="443"/>
      <c r="DW108" s="272"/>
    </row>
    <row r="109" spans="1:127" ht="40.5" customHeight="1">
      <c r="A109" s="569"/>
      <c r="B109" s="411">
        <f>LARGE(B$102:B108,1)+1</f>
        <v>8</v>
      </c>
      <c r="C109" s="412" t="s">
        <v>242</v>
      </c>
      <c r="D109" s="413" t="s">
        <v>245</v>
      </c>
      <c r="E109" s="414" t="s">
        <v>246</v>
      </c>
      <c r="F109" s="415" t="s">
        <v>1141</v>
      </c>
      <c r="G109" s="416" t="s">
        <v>841</v>
      </c>
      <c r="H109" s="417"/>
      <c r="I109" s="418" t="s">
        <v>220</v>
      </c>
      <c r="J109" s="419"/>
      <c r="K109" s="417" t="s">
        <v>1054</v>
      </c>
      <c r="L109" s="444"/>
      <c r="M109" s="444"/>
      <c r="N109" s="445"/>
      <c r="O109" s="446" t="s">
        <v>1041</v>
      </c>
      <c r="P109" s="571" t="s">
        <v>1042</v>
      </c>
      <c r="Q109" s="425">
        <f t="shared" si="7"/>
        <v>0</v>
      </c>
      <c r="R109" s="426"/>
      <c r="S109" s="448"/>
      <c r="T109" s="428"/>
      <c r="U109" s="429"/>
      <c r="V109" s="430"/>
      <c r="W109" s="429"/>
      <c r="X109" s="430"/>
      <c r="Y109" s="429"/>
      <c r="Z109" s="430"/>
      <c r="AA109" s="429"/>
      <c r="AB109" s="430"/>
      <c r="AC109" s="431"/>
      <c r="AD109" s="428"/>
      <c r="AE109" s="429"/>
      <c r="AF109" s="430"/>
      <c r="AG109" s="429"/>
      <c r="AH109" s="430"/>
      <c r="AI109" s="429"/>
      <c r="AJ109" s="430"/>
      <c r="AK109" s="431"/>
      <c r="AL109" s="428"/>
      <c r="AM109" s="429"/>
      <c r="AN109" s="430"/>
      <c r="AO109" s="429"/>
      <c r="AP109" s="430"/>
      <c r="AQ109" s="429"/>
      <c r="AR109" s="430"/>
      <c r="AS109" s="431"/>
      <c r="AT109" s="272"/>
      <c r="AU109" s="432"/>
      <c r="AV109" s="433"/>
      <c r="AW109" s="434"/>
      <c r="AX109" s="433"/>
      <c r="AY109" s="434"/>
      <c r="AZ109" s="433"/>
      <c r="BA109" s="434"/>
      <c r="BB109" s="433"/>
      <c r="BC109" s="434"/>
      <c r="BD109" s="435"/>
      <c r="BE109" s="432"/>
      <c r="BF109" s="433"/>
      <c r="BG109" s="434"/>
      <c r="BH109" s="433"/>
      <c r="BI109" s="434"/>
      <c r="BJ109" s="433"/>
      <c r="BK109" s="434"/>
      <c r="BL109" s="435"/>
      <c r="BM109" s="432"/>
      <c r="BN109" s="433"/>
      <c r="BO109" s="434"/>
      <c r="BP109" s="433"/>
      <c r="BQ109" s="434"/>
      <c r="BR109" s="433"/>
      <c r="BS109" s="434"/>
      <c r="BT109" s="435"/>
      <c r="BU109" s="272"/>
      <c r="BV109" s="436"/>
      <c r="BW109" s="437"/>
      <c r="BX109" s="438"/>
      <c r="BY109" s="437"/>
      <c r="BZ109" s="438"/>
      <c r="CA109" s="437"/>
      <c r="CB109" s="438"/>
      <c r="CC109" s="437"/>
      <c r="CD109" s="438"/>
      <c r="CE109" s="439"/>
      <c r="CF109" s="436"/>
      <c r="CG109" s="437"/>
      <c r="CH109" s="438"/>
      <c r="CI109" s="437"/>
      <c r="CJ109" s="438"/>
      <c r="CK109" s="437"/>
      <c r="CL109" s="438"/>
      <c r="CM109" s="439"/>
      <c r="CN109" s="436"/>
      <c r="CO109" s="437"/>
      <c r="CP109" s="438"/>
      <c r="CQ109" s="437"/>
      <c r="CR109" s="438"/>
      <c r="CS109" s="437"/>
      <c r="CT109" s="438"/>
      <c r="CU109" s="439"/>
      <c r="CV109" s="272"/>
      <c r="CW109" s="440"/>
      <c r="CX109" s="441"/>
      <c r="CY109" s="442"/>
      <c r="CZ109" s="441"/>
      <c r="DA109" s="442"/>
      <c r="DB109" s="441"/>
      <c r="DC109" s="442"/>
      <c r="DD109" s="441"/>
      <c r="DE109" s="442"/>
      <c r="DF109" s="443"/>
      <c r="DG109" s="440"/>
      <c r="DH109" s="441"/>
      <c r="DI109" s="442"/>
      <c r="DJ109" s="441"/>
      <c r="DK109" s="442"/>
      <c r="DL109" s="441"/>
      <c r="DM109" s="442"/>
      <c r="DN109" s="443"/>
      <c r="DO109" s="440"/>
      <c r="DP109" s="441"/>
      <c r="DQ109" s="442"/>
      <c r="DR109" s="441"/>
      <c r="DS109" s="442"/>
      <c r="DT109" s="441"/>
      <c r="DU109" s="442"/>
      <c r="DV109" s="443"/>
      <c r="DW109" s="272"/>
    </row>
    <row r="110" spans="1:127" s="303" customFormat="1" ht="40.5" customHeight="1">
      <c r="A110" s="569"/>
      <c r="B110" s="411">
        <f>LARGE(B$102:B109,1)+1</f>
        <v>9</v>
      </c>
      <c r="C110" s="412" t="s">
        <v>241</v>
      </c>
      <c r="D110" s="413" t="s">
        <v>245</v>
      </c>
      <c r="E110" s="414" t="s">
        <v>246</v>
      </c>
      <c r="F110" s="415" t="s">
        <v>1141</v>
      </c>
      <c r="G110" s="416" t="s">
        <v>841</v>
      </c>
      <c r="H110" s="417"/>
      <c r="I110" s="418" t="s">
        <v>220</v>
      </c>
      <c r="J110" s="419"/>
      <c r="K110" s="417" t="s">
        <v>1054</v>
      </c>
      <c r="L110" s="444"/>
      <c r="M110" s="444"/>
      <c r="N110" s="445"/>
      <c r="O110" s="446" t="s">
        <v>1041</v>
      </c>
      <c r="P110" s="571" t="s">
        <v>1042</v>
      </c>
      <c r="Q110" s="425">
        <f t="shared" si="7"/>
        <v>0</v>
      </c>
      <c r="R110" s="426"/>
      <c r="S110" s="448"/>
      <c r="T110" s="428"/>
      <c r="U110" s="429"/>
      <c r="V110" s="430"/>
      <c r="W110" s="429"/>
      <c r="X110" s="430"/>
      <c r="Y110" s="429"/>
      <c r="Z110" s="430"/>
      <c r="AA110" s="429"/>
      <c r="AB110" s="430"/>
      <c r="AC110" s="431"/>
      <c r="AD110" s="428"/>
      <c r="AE110" s="429"/>
      <c r="AF110" s="430"/>
      <c r="AG110" s="429"/>
      <c r="AH110" s="430"/>
      <c r="AI110" s="429"/>
      <c r="AJ110" s="430"/>
      <c r="AK110" s="431"/>
      <c r="AL110" s="428"/>
      <c r="AM110" s="429"/>
      <c r="AN110" s="430"/>
      <c r="AO110" s="429"/>
      <c r="AP110" s="430"/>
      <c r="AQ110" s="429"/>
      <c r="AR110" s="430"/>
      <c r="AS110" s="431"/>
      <c r="AT110" s="272"/>
      <c r="AU110" s="432"/>
      <c r="AV110" s="433"/>
      <c r="AW110" s="434"/>
      <c r="AX110" s="433"/>
      <c r="AY110" s="434"/>
      <c r="AZ110" s="433"/>
      <c r="BA110" s="434"/>
      <c r="BB110" s="433"/>
      <c r="BC110" s="434"/>
      <c r="BD110" s="435"/>
      <c r="BE110" s="432"/>
      <c r="BF110" s="433"/>
      <c r="BG110" s="434"/>
      <c r="BH110" s="433"/>
      <c r="BI110" s="434"/>
      <c r="BJ110" s="433"/>
      <c r="BK110" s="434"/>
      <c r="BL110" s="435"/>
      <c r="BM110" s="432"/>
      <c r="BN110" s="433"/>
      <c r="BO110" s="434"/>
      <c r="BP110" s="433"/>
      <c r="BQ110" s="434"/>
      <c r="BR110" s="433"/>
      <c r="BS110" s="434"/>
      <c r="BT110" s="435"/>
      <c r="BU110" s="272"/>
      <c r="BV110" s="436"/>
      <c r="BW110" s="437"/>
      <c r="BX110" s="438"/>
      <c r="BY110" s="437"/>
      <c r="BZ110" s="438"/>
      <c r="CA110" s="437"/>
      <c r="CB110" s="438"/>
      <c r="CC110" s="437"/>
      <c r="CD110" s="438"/>
      <c r="CE110" s="439"/>
      <c r="CF110" s="436"/>
      <c r="CG110" s="437"/>
      <c r="CH110" s="438"/>
      <c r="CI110" s="437"/>
      <c r="CJ110" s="438"/>
      <c r="CK110" s="437"/>
      <c r="CL110" s="438"/>
      <c r="CM110" s="439"/>
      <c r="CN110" s="436"/>
      <c r="CO110" s="437"/>
      <c r="CP110" s="438"/>
      <c r="CQ110" s="437"/>
      <c r="CR110" s="438"/>
      <c r="CS110" s="437"/>
      <c r="CT110" s="438"/>
      <c r="CU110" s="439"/>
      <c r="CV110" s="272"/>
      <c r="CW110" s="440"/>
      <c r="CX110" s="441"/>
      <c r="CY110" s="442"/>
      <c r="CZ110" s="441"/>
      <c r="DA110" s="442"/>
      <c r="DB110" s="441"/>
      <c r="DC110" s="442"/>
      <c r="DD110" s="441"/>
      <c r="DE110" s="442"/>
      <c r="DF110" s="443"/>
      <c r="DG110" s="440"/>
      <c r="DH110" s="441"/>
      <c r="DI110" s="442"/>
      <c r="DJ110" s="441"/>
      <c r="DK110" s="442"/>
      <c r="DL110" s="441"/>
      <c r="DM110" s="442"/>
      <c r="DN110" s="443"/>
      <c r="DO110" s="440"/>
      <c r="DP110" s="441"/>
      <c r="DQ110" s="442"/>
      <c r="DR110" s="441"/>
      <c r="DS110" s="442"/>
      <c r="DT110" s="441"/>
      <c r="DU110" s="442"/>
      <c r="DV110" s="443"/>
      <c r="DW110" s="272"/>
    </row>
    <row r="111" spans="1:127" ht="40.5" customHeight="1">
      <c r="A111" s="569"/>
      <c r="B111" s="411">
        <f>LARGE(B$102:B110,1)+1</f>
        <v>10</v>
      </c>
      <c r="C111" s="412" t="s">
        <v>252</v>
      </c>
      <c r="D111" s="413" t="s">
        <v>245</v>
      </c>
      <c r="E111" s="414" t="s">
        <v>246</v>
      </c>
      <c r="F111" s="415" t="s">
        <v>1141</v>
      </c>
      <c r="G111" s="416" t="s">
        <v>841</v>
      </c>
      <c r="H111" s="417"/>
      <c r="I111" s="418" t="s">
        <v>220</v>
      </c>
      <c r="J111" s="419"/>
      <c r="K111" s="417" t="s">
        <v>1054</v>
      </c>
      <c r="L111" s="444"/>
      <c r="M111" s="444"/>
      <c r="N111" s="445"/>
      <c r="O111" s="446" t="s">
        <v>1041</v>
      </c>
      <c r="P111" s="571" t="s">
        <v>1042</v>
      </c>
      <c r="Q111" s="425">
        <f t="shared" si="7"/>
        <v>0</v>
      </c>
      <c r="R111" s="426"/>
      <c r="S111" s="448"/>
      <c r="T111" s="428"/>
      <c r="U111" s="429"/>
      <c r="V111" s="430"/>
      <c r="W111" s="429"/>
      <c r="X111" s="430"/>
      <c r="Y111" s="429"/>
      <c r="Z111" s="430"/>
      <c r="AA111" s="429"/>
      <c r="AB111" s="430"/>
      <c r="AC111" s="431"/>
      <c r="AD111" s="428"/>
      <c r="AE111" s="429"/>
      <c r="AF111" s="430"/>
      <c r="AG111" s="429"/>
      <c r="AH111" s="430"/>
      <c r="AI111" s="429"/>
      <c r="AJ111" s="430"/>
      <c r="AK111" s="431"/>
      <c r="AL111" s="428"/>
      <c r="AM111" s="429"/>
      <c r="AN111" s="430"/>
      <c r="AO111" s="429"/>
      <c r="AP111" s="430"/>
      <c r="AQ111" s="429"/>
      <c r="AR111" s="430"/>
      <c r="AS111" s="431"/>
      <c r="AT111" s="272"/>
      <c r="AU111" s="432"/>
      <c r="AV111" s="433"/>
      <c r="AW111" s="434"/>
      <c r="AX111" s="433"/>
      <c r="AY111" s="434"/>
      <c r="AZ111" s="433"/>
      <c r="BA111" s="434"/>
      <c r="BB111" s="433"/>
      <c r="BC111" s="434"/>
      <c r="BD111" s="435"/>
      <c r="BE111" s="432"/>
      <c r="BF111" s="433"/>
      <c r="BG111" s="434"/>
      <c r="BH111" s="433"/>
      <c r="BI111" s="434"/>
      <c r="BJ111" s="433"/>
      <c r="BK111" s="434"/>
      <c r="BL111" s="435"/>
      <c r="BM111" s="432"/>
      <c r="BN111" s="433"/>
      <c r="BO111" s="434"/>
      <c r="BP111" s="433"/>
      <c r="BQ111" s="434"/>
      <c r="BR111" s="433"/>
      <c r="BS111" s="434"/>
      <c r="BT111" s="435"/>
      <c r="BU111" s="272"/>
      <c r="BV111" s="436"/>
      <c r="BW111" s="437"/>
      <c r="BX111" s="438"/>
      <c r="BY111" s="437"/>
      <c r="BZ111" s="438"/>
      <c r="CA111" s="437"/>
      <c r="CB111" s="438"/>
      <c r="CC111" s="437"/>
      <c r="CD111" s="438"/>
      <c r="CE111" s="439"/>
      <c r="CF111" s="436"/>
      <c r="CG111" s="437"/>
      <c r="CH111" s="438"/>
      <c r="CI111" s="437"/>
      <c r="CJ111" s="438"/>
      <c r="CK111" s="437"/>
      <c r="CL111" s="438"/>
      <c r="CM111" s="439"/>
      <c r="CN111" s="436"/>
      <c r="CO111" s="437"/>
      <c r="CP111" s="438"/>
      <c r="CQ111" s="437"/>
      <c r="CR111" s="438"/>
      <c r="CS111" s="437"/>
      <c r="CT111" s="438"/>
      <c r="CU111" s="439"/>
      <c r="CV111" s="272"/>
      <c r="CW111" s="440"/>
      <c r="CX111" s="441"/>
      <c r="CY111" s="442"/>
      <c r="CZ111" s="441"/>
      <c r="DA111" s="442"/>
      <c r="DB111" s="441"/>
      <c r="DC111" s="442"/>
      <c r="DD111" s="441"/>
      <c r="DE111" s="442"/>
      <c r="DF111" s="443"/>
      <c r="DG111" s="440"/>
      <c r="DH111" s="441"/>
      <c r="DI111" s="442"/>
      <c r="DJ111" s="441"/>
      <c r="DK111" s="442"/>
      <c r="DL111" s="441"/>
      <c r="DM111" s="442"/>
      <c r="DN111" s="443"/>
      <c r="DO111" s="440"/>
      <c r="DP111" s="441"/>
      <c r="DQ111" s="442"/>
      <c r="DR111" s="441"/>
      <c r="DS111" s="442"/>
      <c r="DT111" s="441"/>
      <c r="DU111" s="442"/>
      <c r="DV111" s="443"/>
      <c r="DW111" s="272"/>
    </row>
    <row r="112" spans="1:127" ht="40.5" customHeight="1">
      <c r="B112" s="630"/>
      <c r="C112" s="631"/>
      <c r="D112" s="632"/>
      <c r="E112" s="633"/>
      <c r="F112" s="632"/>
      <c r="G112" s="634"/>
      <c r="H112" s="633"/>
      <c r="I112" s="635"/>
      <c r="J112" s="632"/>
      <c r="K112" s="633"/>
      <c r="L112" s="634"/>
      <c r="M112" s="634"/>
      <c r="N112" s="634"/>
      <c r="O112" s="634"/>
      <c r="P112" s="636"/>
      <c r="Q112" s="637"/>
      <c r="R112" s="638"/>
      <c r="S112" s="638"/>
      <c r="T112" s="503"/>
      <c r="U112" s="504"/>
      <c r="V112" s="504"/>
      <c r="W112" s="504"/>
      <c r="X112" s="504"/>
      <c r="Y112" s="504"/>
      <c r="Z112" s="504"/>
      <c r="AA112" s="504"/>
      <c r="AB112" s="504"/>
      <c r="AC112" s="505"/>
      <c r="AD112" s="503"/>
      <c r="AE112" s="504"/>
      <c r="AF112" s="504"/>
      <c r="AG112" s="504"/>
      <c r="AH112" s="504"/>
      <c r="AI112" s="504"/>
      <c r="AJ112" s="504"/>
      <c r="AK112" s="505"/>
      <c r="AL112" s="503"/>
      <c r="AM112" s="504"/>
      <c r="AN112" s="504"/>
      <c r="AO112" s="504"/>
      <c r="AP112" s="504"/>
      <c r="AQ112" s="504"/>
      <c r="AR112" s="504"/>
      <c r="AS112" s="505"/>
      <c r="AT112" s="506"/>
      <c r="AU112" s="507"/>
      <c r="AV112" s="508"/>
      <c r="AW112" s="508"/>
      <c r="AX112" s="508"/>
      <c r="AY112" s="508"/>
      <c r="AZ112" s="508"/>
      <c r="BA112" s="508"/>
      <c r="BB112" s="508"/>
      <c r="BC112" s="508"/>
      <c r="BD112" s="509"/>
      <c r="BE112" s="507"/>
      <c r="BF112" s="508"/>
      <c r="BG112" s="508"/>
      <c r="BH112" s="508"/>
      <c r="BI112" s="508"/>
      <c r="BJ112" s="508"/>
      <c r="BK112" s="508"/>
      <c r="BL112" s="509"/>
      <c r="BM112" s="507"/>
      <c r="BN112" s="508"/>
      <c r="BO112" s="508"/>
      <c r="BP112" s="508"/>
      <c r="BQ112" s="508"/>
      <c r="BR112" s="508"/>
      <c r="BS112" s="508"/>
      <c r="BT112" s="509"/>
      <c r="BU112" s="506"/>
      <c r="BV112" s="510"/>
      <c r="BW112" s="511"/>
      <c r="BX112" s="511"/>
      <c r="BY112" s="511"/>
      <c r="BZ112" s="511"/>
      <c r="CA112" s="511"/>
      <c r="CB112" s="511"/>
      <c r="CC112" s="511"/>
      <c r="CD112" s="511"/>
      <c r="CE112" s="512"/>
      <c r="CF112" s="510"/>
      <c r="CG112" s="511"/>
      <c r="CH112" s="511"/>
      <c r="CI112" s="511"/>
      <c r="CJ112" s="511"/>
      <c r="CK112" s="511"/>
      <c r="CL112" s="511"/>
      <c r="CM112" s="512"/>
      <c r="CN112" s="510"/>
      <c r="CO112" s="511"/>
      <c r="CP112" s="511"/>
      <c r="CQ112" s="511"/>
      <c r="CR112" s="511"/>
      <c r="CS112" s="511"/>
      <c r="CT112" s="511"/>
      <c r="CU112" s="512"/>
      <c r="CV112" s="506"/>
      <c r="CW112" s="513"/>
      <c r="CX112" s="514"/>
      <c r="CY112" s="514"/>
      <c r="CZ112" s="514"/>
      <c r="DA112" s="514"/>
      <c r="DB112" s="514"/>
      <c r="DC112" s="514"/>
      <c r="DD112" s="514"/>
      <c r="DE112" s="514"/>
      <c r="DF112" s="515"/>
      <c r="DG112" s="513"/>
      <c r="DH112" s="514"/>
      <c r="DI112" s="514"/>
      <c r="DJ112" s="514"/>
      <c r="DK112" s="514"/>
      <c r="DL112" s="514"/>
      <c r="DM112" s="514"/>
      <c r="DN112" s="515"/>
      <c r="DO112" s="513"/>
      <c r="DP112" s="514"/>
      <c r="DQ112" s="514"/>
      <c r="DR112" s="514"/>
      <c r="DS112" s="514"/>
      <c r="DT112" s="514"/>
      <c r="DU112" s="514"/>
      <c r="DV112" s="515"/>
      <c r="DW112" s="516"/>
    </row>
    <row r="113" spans="2:127" ht="30" customHeight="1">
      <c r="B113" s="543"/>
      <c r="C113" s="544">
        <v>164.43</v>
      </c>
      <c r="D113" s="545">
        <v>20</v>
      </c>
      <c r="E113" s="545">
        <v>22.86</v>
      </c>
      <c r="F113" s="545">
        <v>23.86</v>
      </c>
      <c r="G113" s="546">
        <v>40</v>
      </c>
      <c r="H113" s="545">
        <v>20.43</v>
      </c>
      <c r="I113" s="547">
        <v>40</v>
      </c>
      <c r="J113" s="548">
        <v>24.43</v>
      </c>
      <c r="K113" s="548">
        <v>23.86</v>
      </c>
      <c r="L113" s="549">
        <v>18</v>
      </c>
      <c r="M113" s="549">
        <v>18</v>
      </c>
      <c r="N113" s="549">
        <v>18</v>
      </c>
      <c r="O113" s="549">
        <v>18</v>
      </c>
      <c r="P113" s="549">
        <v>18</v>
      </c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0"/>
      <c r="AR113" s="550"/>
      <c r="AS113" s="550"/>
      <c r="AT113" s="550"/>
      <c r="AU113" s="550"/>
      <c r="AV113" s="550"/>
      <c r="AW113" s="550"/>
      <c r="AX113" s="550"/>
      <c r="AY113" s="550"/>
      <c r="AZ113" s="550"/>
      <c r="BA113" s="550"/>
      <c r="BB113" s="550"/>
      <c r="BC113" s="550"/>
      <c r="BD113" s="550"/>
      <c r="BE113" s="550"/>
      <c r="BF113" s="550"/>
      <c r="BG113" s="550"/>
      <c r="BH113" s="550"/>
      <c r="BI113" s="550"/>
      <c r="BJ113" s="550"/>
      <c r="BK113" s="550"/>
      <c r="BL113" s="550"/>
      <c r="BM113" s="550"/>
      <c r="BN113" s="550"/>
      <c r="BO113" s="550"/>
      <c r="BP113" s="550"/>
      <c r="BQ113" s="550"/>
      <c r="BR113" s="550"/>
      <c r="BS113" s="550"/>
      <c r="BT113" s="550"/>
      <c r="BU113" s="550"/>
      <c r="BV113" s="550"/>
      <c r="BW113" s="550"/>
      <c r="BX113" s="550"/>
      <c r="BY113" s="550"/>
      <c r="BZ113" s="550"/>
      <c r="CA113" s="550"/>
      <c r="CB113" s="550"/>
      <c r="CC113" s="550"/>
      <c r="CD113" s="550"/>
      <c r="CE113" s="550"/>
      <c r="CF113" s="550"/>
      <c r="CG113" s="550"/>
      <c r="CH113" s="550"/>
      <c r="CI113" s="550"/>
      <c r="CJ113" s="550"/>
      <c r="CK113" s="550"/>
      <c r="CL113" s="550"/>
      <c r="CM113" s="550"/>
      <c r="CN113" s="550"/>
      <c r="CO113" s="550"/>
      <c r="CP113" s="550"/>
      <c r="CQ113" s="550"/>
      <c r="CR113" s="550"/>
      <c r="CS113" s="550"/>
      <c r="CT113" s="550"/>
      <c r="CU113" s="550"/>
      <c r="CV113" s="550"/>
      <c r="CW113" s="550"/>
      <c r="CX113" s="550"/>
      <c r="CY113" s="550"/>
      <c r="CZ113" s="550"/>
      <c r="DA113" s="550"/>
      <c r="DB113" s="550"/>
      <c r="DC113" s="550"/>
      <c r="DD113" s="550"/>
      <c r="DE113" s="550"/>
      <c r="DF113" s="550"/>
      <c r="DG113" s="550"/>
      <c r="DH113" s="550"/>
      <c r="DI113" s="550"/>
      <c r="DJ113" s="550"/>
      <c r="DK113" s="550"/>
      <c r="DL113" s="550"/>
      <c r="DM113" s="550"/>
      <c r="DN113" s="550"/>
      <c r="DO113" s="550"/>
      <c r="DP113" s="550"/>
      <c r="DQ113" s="550"/>
      <c r="DR113" s="550"/>
      <c r="DS113" s="550"/>
      <c r="DT113" s="550"/>
      <c r="DU113" s="550"/>
      <c r="DV113" s="550"/>
      <c r="DW113" s="391"/>
    </row>
    <row r="119" spans="2:127" ht="20.100000000000001" customHeight="1">
      <c r="Q119" s="585"/>
      <c r="R119" s="585"/>
      <c r="S119" s="585"/>
      <c r="T119" s="503"/>
      <c r="U119" s="504"/>
      <c r="V119" s="504"/>
      <c r="W119" s="504"/>
      <c r="X119" s="504"/>
      <c r="Y119" s="504"/>
      <c r="Z119" s="504"/>
      <c r="AA119" s="504"/>
      <c r="AB119" s="504"/>
      <c r="AC119" s="505"/>
      <c r="AD119" s="503"/>
      <c r="AE119" s="504"/>
      <c r="AF119" s="504"/>
      <c r="AG119" s="504"/>
      <c r="AH119" s="504"/>
      <c r="AI119" s="504"/>
      <c r="AJ119" s="504"/>
      <c r="AK119" s="505"/>
      <c r="AL119" s="503"/>
      <c r="AM119" s="504"/>
      <c r="AN119" s="504"/>
      <c r="AO119" s="504"/>
      <c r="AP119" s="504"/>
      <c r="AQ119" s="504"/>
      <c r="AR119" s="504"/>
      <c r="AS119" s="505"/>
      <c r="AT119" s="506"/>
      <c r="AU119" s="507"/>
      <c r="AV119" s="508"/>
      <c r="AW119" s="508"/>
      <c r="AX119" s="508"/>
      <c r="AY119" s="508"/>
      <c r="AZ119" s="508"/>
      <c r="BA119" s="508"/>
      <c r="BB119" s="508"/>
      <c r="BC119" s="508"/>
      <c r="BD119" s="509"/>
      <c r="BE119" s="507"/>
      <c r="BF119" s="508"/>
      <c r="BG119" s="508"/>
      <c r="BH119" s="508"/>
      <c r="BI119" s="508"/>
      <c r="BJ119" s="508"/>
      <c r="BK119" s="508"/>
      <c r="BL119" s="509"/>
      <c r="BM119" s="507"/>
      <c r="BN119" s="508"/>
      <c r="BO119" s="508"/>
      <c r="BP119" s="508"/>
      <c r="BQ119" s="508"/>
      <c r="BR119" s="508"/>
      <c r="BS119" s="508"/>
      <c r="BT119" s="509"/>
      <c r="BU119" s="506"/>
      <c r="BV119" s="510"/>
      <c r="BW119" s="511"/>
      <c r="BX119" s="511"/>
      <c r="BY119" s="511"/>
      <c r="BZ119" s="511"/>
      <c r="CA119" s="511"/>
      <c r="CB119" s="511"/>
      <c r="CC119" s="511"/>
      <c r="CD119" s="511"/>
      <c r="CE119" s="512"/>
      <c r="CF119" s="510"/>
      <c r="CG119" s="511"/>
      <c r="CH119" s="511"/>
      <c r="CI119" s="511"/>
      <c r="CJ119" s="511"/>
      <c r="CK119" s="511"/>
      <c r="CL119" s="511"/>
      <c r="CM119" s="512"/>
      <c r="CN119" s="510"/>
      <c r="CO119" s="511"/>
      <c r="CP119" s="511"/>
      <c r="CQ119" s="511"/>
      <c r="CR119" s="511"/>
      <c r="CS119" s="511"/>
      <c r="CT119" s="511"/>
      <c r="CU119" s="512"/>
      <c r="CV119" s="506"/>
      <c r="CW119" s="513"/>
      <c r="CX119" s="514"/>
      <c r="CY119" s="514"/>
      <c r="CZ119" s="514"/>
      <c r="DA119" s="514"/>
      <c r="DB119" s="514"/>
      <c r="DC119" s="514"/>
      <c r="DD119" s="514"/>
      <c r="DE119" s="514"/>
      <c r="DF119" s="515"/>
      <c r="DG119" s="513"/>
      <c r="DH119" s="514"/>
      <c r="DI119" s="514"/>
      <c r="DJ119" s="514"/>
      <c r="DK119" s="514"/>
      <c r="DL119" s="514"/>
      <c r="DM119" s="514"/>
      <c r="DN119" s="515"/>
      <c r="DO119" s="513"/>
      <c r="DP119" s="514"/>
      <c r="DQ119" s="514"/>
      <c r="DR119" s="514"/>
      <c r="DS119" s="514"/>
      <c r="DT119" s="514"/>
      <c r="DU119" s="514"/>
      <c r="DV119" s="515"/>
    </row>
  </sheetData>
  <mergeCells count="25">
    <mergeCell ref="L3:S3"/>
    <mergeCell ref="L4:R4"/>
    <mergeCell ref="Q5:Q6"/>
    <mergeCell ref="R5:R6"/>
    <mergeCell ref="S5:S6"/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B5:B6"/>
    <mergeCell ref="Q7:S8"/>
    <mergeCell ref="Q47:Q48"/>
    <mergeCell ref="R47:R48"/>
    <mergeCell ref="S47:S48"/>
    <mergeCell ref="S90:S91"/>
    <mergeCell ref="Q100:Q101"/>
    <mergeCell ref="R100:R101"/>
    <mergeCell ref="S100:S101"/>
    <mergeCell ref="Q90:Q91"/>
    <mergeCell ref="R90:R91"/>
  </mergeCells>
  <phoneticPr fontId="2" type="noConversion"/>
  <printOptions horizontalCentered="1"/>
  <pageMargins left="0.19685039370078741" right="0" top="0.19685039370078741" bottom="0" header="0" footer="0"/>
  <pageSetup paperSize="9" scale="26" orientation="landscape" verticalDpi="300" r:id="rId1"/>
  <headerFooter alignWithMargins="0"/>
  <rowBreaks count="2" manualBreakCount="2">
    <brk id="46" max="126" man="1"/>
    <brk id="89" max="126" man="1"/>
  </rowBreaks>
  <colBreaks count="3" manualBreakCount="3">
    <brk id="46" max="140" man="1"/>
    <brk id="73" max="140" man="1"/>
    <brk id="100" max="1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DW201"/>
  <sheetViews>
    <sheetView showZeros="0" view="pageBreakPreview" zoomScale="75" zoomScaleNormal="50" zoomScaleSheetLayoutView="75" workbookViewId="0">
      <selection activeCell="B3" sqref="B3:K4"/>
    </sheetView>
  </sheetViews>
  <sheetFormatPr baseColWidth="10" defaultColWidth="10.28515625" defaultRowHeight="20.100000000000001" customHeight="1"/>
  <cols>
    <col min="1" max="1" width="1.7109375" style="640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A1" s="639"/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A2" s="639"/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358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+COUNTA(T9:T201)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+COUNTA(AZ9:AZ201)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+COUNTA(CF9:CF201)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+COUNTA(DL9:DL201)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A4" s="641"/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A5" s="641"/>
      <c r="B5" s="1348" t="s">
        <v>993</v>
      </c>
      <c r="C5" s="304" t="s">
        <v>375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642"/>
      <c r="B6" s="1349"/>
      <c r="C6" s="347">
        <f>D8+D17+D46+D57+D75+D79+D95+D101+D138+D148+D158+D181</f>
        <v>125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A7" s="641"/>
      <c r="B7" s="596">
        <v>1</v>
      </c>
      <c r="C7" s="597" t="s">
        <v>218</v>
      </c>
      <c r="D7" s="598"/>
      <c r="E7" s="599"/>
      <c r="F7" s="598"/>
      <c r="G7" s="600"/>
      <c r="H7" s="599"/>
      <c r="I7" s="601"/>
      <c r="J7" s="598"/>
      <c r="K7" s="598"/>
      <c r="L7" s="598"/>
      <c r="M7" s="598"/>
      <c r="N7" s="598"/>
      <c r="O7" s="598"/>
      <c r="P7" s="602"/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A8" s="641"/>
      <c r="B8" s="603"/>
      <c r="C8" s="393" t="s">
        <v>1048</v>
      </c>
      <c r="D8" s="394">
        <f>LARGE(B9:B15,1)</f>
        <v>4</v>
      </c>
      <c r="E8" s="604" t="s">
        <v>1049</v>
      </c>
      <c r="F8" s="394">
        <f>COUNTIF(L9:P15,E8)</f>
        <v>0</v>
      </c>
      <c r="G8" s="396" t="s">
        <v>1038</v>
      </c>
      <c r="H8" s="394">
        <f>COUNTIF(L9:P15,G8)</f>
        <v>1</v>
      </c>
      <c r="I8" s="396" t="s">
        <v>1039</v>
      </c>
      <c r="J8" s="394">
        <f>COUNTIF(L9:P15,I8)</f>
        <v>2</v>
      </c>
      <c r="K8" s="396" t="s">
        <v>1040</v>
      </c>
      <c r="L8" s="394">
        <f>COUNTIF(L9:P15,K8)</f>
        <v>2</v>
      </c>
      <c r="M8" s="396" t="s">
        <v>1041</v>
      </c>
      <c r="N8" s="394">
        <f>COUNTIF(L9:P15,M8)</f>
        <v>4</v>
      </c>
      <c r="O8" s="396" t="s">
        <v>1042</v>
      </c>
      <c r="P8" s="397">
        <f>COUNTIF(L9:P15,O8)</f>
        <v>4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A9" s="643"/>
      <c r="B9" s="411"/>
      <c r="C9" s="644" t="s">
        <v>253</v>
      </c>
      <c r="D9" s="645"/>
      <c r="E9" s="646"/>
      <c r="F9" s="647"/>
      <c r="G9" s="646"/>
      <c r="H9" s="648"/>
      <c r="I9" s="649"/>
      <c r="J9" s="611"/>
      <c r="K9" s="612"/>
      <c r="L9" s="650"/>
      <c r="M9" s="650"/>
      <c r="N9" s="651"/>
      <c r="O9" s="652"/>
      <c r="P9" s="652"/>
      <c r="Q9" s="653">
        <f t="shared" ref="Q9:Q44" si="4">COUNTA(T9:DV9)</f>
        <v>0</v>
      </c>
      <c r="R9" s="585"/>
      <c r="S9" s="585"/>
      <c r="T9" s="617"/>
      <c r="U9" s="618"/>
      <c r="V9" s="618"/>
      <c r="W9" s="618"/>
      <c r="X9" s="618"/>
      <c r="Y9" s="618"/>
      <c r="Z9" s="618"/>
      <c r="AA9" s="618"/>
      <c r="AB9" s="618"/>
      <c r="AC9" s="619"/>
      <c r="AD9" s="617"/>
      <c r="AE9" s="618"/>
      <c r="AF9" s="618"/>
      <c r="AG9" s="618"/>
      <c r="AH9" s="618"/>
      <c r="AI9" s="618"/>
      <c r="AJ9" s="618"/>
      <c r="AK9" s="619"/>
      <c r="AL9" s="617"/>
      <c r="AM9" s="618"/>
      <c r="AN9" s="618"/>
      <c r="AO9" s="618"/>
      <c r="AP9" s="618"/>
      <c r="AQ9" s="618"/>
      <c r="AR9" s="618"/>
      <c r="AS9" s="619"/>
      <c r="AT9" s="620"/>
      <c r="AU9" s="621"/>
      <c r="AV9" s="622"/>
      <c r="AW9" s="622"/>
      <c r="AX9" s="622"/>
      <c r="AY9" s="622"/>
      <c r="AZ9" s="622"/>
      <c r="BA9" s="622"/>
      <c r="BB9" s="622"/>
      <c r="BC9" s="622"/>
      <c r="BD9" s="623"/>
      <c r="BE9" s="621"/>
      <c r="BF9" s="622"/>
      <c r="BG9" s="622"/>
      <c r="BH9" s="622"/>
      <c r="BI9" s="622"/>
      <c r="BJ9" s="622"/>
      <c r="BK9" s="622"/>
      <c r="BL9" s="623"/>
      <c r="BM9" s="621"/>
      <c r="BN9" s="622"/>
      <c r="BO9" s="622"/>
      <c r="BP9" s="622"/>
      <c r="BQ9" s="622"/>
      <c r="BR9" s="622"/>
      <c r="BS9" s="622"/>
      <c r="BT9" s="623"/>
      <c r="BU9" s="620"/>
      <c r="BV9" s="624"/>
      <c r="BW9" s="625"/>
      <c r="BX9" s="625"/>
      <c r="BY9" s="625"/>
      <c r="BZ9" s="625"/>
      <c r="CA9" s="625"/>
      <c r="CB9" s="625"/>
      <c r="CC9" s="625"/>
      <c r="CD9" s="625"/>
      <c r="CE9" s="626"/>
      <c r="CF9" s="624"/>
      <c r="CG9" s="625"/>
      <c r="CH9" s="625"/>
      <c r="CI9" s="625"/>
      <c r="CJ9" s="625"/>
      <c r="CK9" s="625"/>
      <c r="CL9" s="625"/>
      <c r="CM9" s="626"/>
      <c r="CN9" s="624"/>
      <c r="CO9" s="625"/>
      <c r="CP9" s="625"/>
      <c r="CQ9" s="625"/>
      <c r="CR9" s="625"/>
      <c r="CS9" s="625"/>
      <c r="CT9" s="625"/>
      <c r="CU9" s="626"/>
      <c r="CV9" s="620"/>
      <c r="CW9" s="627"/>
      <c r="CX9" s="628"/>
      <c r="CY9" s="628"/>
      <c r="CZ9" s="628"/>
      <c r="DA9" s="628"/>
      <c r="DB9" s="628"/>
      <c r="DC9" s="628"/>
      <c r="DD9" s="628"/>
      <c r="DE9" s="628"/>
      <c r="DF9" s="629"/>
      <c r="DG9" s="627"/>
      <c r="DH9" s="628"/>
      <c r="DI9" s="628"/>
      <c r="DJ9" s="628"/>
      <c r="DK9" s="628"/>
      <c r="DL9" s="628"/>
      <c r="DM9" s="628"/>
      <c r="DN9" s="629"/>
      <c r="DO9" s="627"/>
      <c r="DP9" s="628"/>
      <c r="DQ9" s="628"/>
      <c r="DR9" s="628"/>
      <c r="DS9" s="628"/>
      <c r="DT9" s="628"/>
      <c r="DU9" s="628"/>
      <c r="DV9" s="629"/>
      <c r="DW9" s="516"/>
    </row>
    <row r="10" spans="1:127" s="303" customFormat="1" ht="40.5" customHeight="1">
      <c r="A10" s="643">
        <v>1</v>
      </c>
      <c r="B10" s="411">
        <v>1</v>
      </c>
      <c r="C10" s="412" t="s">
        <v>254</v>
      </c>
      <c r="D10" s="413" t="s">
        <v>255</v>
      </c>
      <c r="E10" s="414" t="s">
        <v>1052</v>
      </c>
      <c r="F10" s="415">
        <v>1.6</v>
      </c>
      <c r="G10" s="416" t="s">
        <v>841</v>
      </c>
      <c r="H10" s="654" t="s">
        <v>256</v>
      </c>
      <c r="I10" s="418" t="s">
        <v>386</v>
      </c>
      <c r="J10" s="655" t="s">
        <v>1054</v>
      </c>
      <c r="K10" s="420" t="s">
        <v>1055</v>
      </c>
      <c r="L10" s="444" t="s">
        <v>1038</v>
      </c>
      <c r="M10" s="444" t="s">
        <v>1039</v>
      </c>
      <c r="N10" s="445" t="s">
        <v>1040</v>
      </c>
      <c r="O10" s="446" t="s">
        <v>1041</v>
      </c>
      <c r="P10" s="571" t="s">
        <v>1042</v>
      </c>
      <c r="Q10" s="425">
        <f t="shared" si="4"/>
        <v>3</v>
      </c>
      <c r="R10" s="426" t="s">
        <v>1327</v>
      </c>
      <c r="S10" s="427">
        <v>41207</v>
      </c>
      <c r="T10" s="428">
        <v>1200</v>
      </c>
      <c r="U10" s="429"/>
      <c r="V10" s="430"/>
      <c r="W10" s="429" t="s">
        <v>1339</v>
      </c>
      <c r="X10" s="430"/>
      <c r="Y10" s="429"/>
      <c r="Z10" s="430" t="s">
        <v>1339</v>
      </c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643"/>
      <c r="B11" s="411"/>
      <c r="C11" s="644" t="s">
        <v>257</v>
      </c>
      <c r="D11" s="645"/>
      <c r="E11" s="646"/>
      <c r="F11" s="647"/>
      <c r="G11" s="646"/>
      <c r="H11" s="648"/>
      <c r="I11" s="649"/>
      <c r="J11" s="611"/>
      <c r="K11" s="612"/>
      <c r="L11" s="650"/>
      <c r="M11" s="650"/>
      <c r="N11" s="651"/>
      <c r="O11" s="652"/>
      <c r="P11" s="652"/>
      <c r="Q11" s="653">
        <f t="shared" si="4"/>
        <v>0</v>
      </c>
      <c r="R11" s="585"/>
      <c r="S11" s="585"/>
      <c r="T11" s="617"/>
      <c r="U11" s="618"/>
      <c r="V11" s="618"/>
      <c r="W11" s="618"/>
      <c r="X11" s="618"/>
      <c r="Y11" s="618"/>
      <c r="Z11" s="618"/>
      <c r="AA11" s="618"/>
      <c r="AB11" s="618"/>
      <c r="AC11" s="619"/>
      <c r="AD11" s="617"/>
      <c r="AE11" s="618"/>
      <c r="AF11" s="618"/>
      <c r="AG11" s="618"/>
      <c r="AH11" s="618"/>
      <c r="AI11" s="618"/>
      <c r="AJ11" s="618"/>
      <c r="AK11" s="619"/>
      <c r="AL11" s="617"/>
      <c r="AM11" s="618"/>
      <c r="AN11" s="618"/>
      <c r="AO11" s="618"/>
      <c r="AP11" s="618"/>
      <c r="AQ11" s="618"/>
      <c r="AR11" s="618"/>
      <c r="AS11" s="619"/>
      <c r="AT11" s="620"/>
      <c r="AU11" s="621"/>
      <c r="AV11" s="622"/>
      <c r="AW11" s="622"/>
      <c r="AX11" s="622"/>
      <c r="AY11" s="622"/>
      <c r="AZ11" s="622"/>
      <c r="BA11" s="622"/>
      <c r="BB11" s="622"/>
      <c r="BC11" s="622"/>
      <c r="BD11" s="623"/>
      <c r="BE11" s="621"/>
      <c r="BF11" s="622"/>
      <c r="BG11" s="622"/>
      <c r="BH11" s="622"/>
      <c r="BI11" s="622"/>
      <c r="BJ11" s="622"/>
      <c r="BK11" s="622"/>
      <c r="BL11" s="623"/>
      <c r="BM11" s="621"/>
      <c r="BN11" s="622"/>
      <c r="BO11" s="622"/>
      <c r="BP11" s="622"/>
      <c r="BQ11" s="622"/>
      <c r="BR11" s="622"/>
      <c r="BS11" s="622"/>
      <c r="BT11" s="623"/>
      <c r="BU11" s="620"/>
      <c r="BV11" s="624"/>
      <c r="BW11" s="625"/>
      <c r="BX11" s="625"/>
      <c r="BY11" s="625"/>
      <c r="BZ11" s="625"/>
      <c r="CA11" s="625"/>
      <c r="CB11" s="625"/>
      <c r="CC11" s="625"/>
      <c r="CD11" s="625"/>
      <c r="CE11" s="626"/>
      <c r="CF11" s="624"/>
      <c r="CG11" s="625"/>
      <c r="CH11" s="625"/>
      <c r="CI11" s="625"/>
      <c r="CJ11" s="625"/>
      <c r="CK11" s="625"/>
      <c r="CL11" s="625"/>
      <c r="CM11" s="626"/>
      <c r="CN11" s="624"/>
      <c r="CO11" s="625"/>
      <c r="CP11" s="625"/>
      <c r="CQ11" s="625"/>
      <c r="CR11" s="625"/>
      <c r="CS11" s="625"/>
      <c r="CT11" s="625"/>
      <c r="CU11" s="626"/>
      <c r="CV11" s="620"/>
      <c r="CW11" s="627"/>
      <c r="CX11" s="628"/>
      <c r="CY11" s="628"/>
      <c r="CZ11" s="628"/>
      <c r="DA11" s="628"/>
      <c r="DB11" s="628"/>
      <c r="DC11" s="628"/>
      <c r="DD11" s="628"/>
      <c r="DE11" s="628"/>
      <c r="DF11" s="629"/>
      <c r="DG11" s="627"/>
      <c r="DH11" s="628"/>
      <c r="DI11" s="628"/>
      <c r="DJ11" s="628"/>
      <c r="DK11" s="628"/>
      <c r="DL11" s="628"/>
      <c r="DM11" s="628"/>
      <c r="DN11" s="629"/>
      <c r="DO11" s="627"/>
      <c r="DP11" s="628"/>
      <c r="DQ11" s="628"/>
      <c r="DR11" s="628"/>
      <c r="DS11" s="628"/>
      <c r="DT11" s="628"/>
      <c r="DU11" s="628"/>
      <c r="DV11" s="629"/>
      <c r="DW11" s="516"/>
    </row>
    <row r="12" spans="1:127" s="303" customFormat="1" ht="40.5" customHeight="1">
      <c r="A12" s="656"/>
      <c r="B12" s="411">
        <f>LARGE(B$10:B11,1)+1</f>
        <v>2</v>
      </c>
      <c r="C12" s="412" t="s">
        <v>258</v>
      </c>
      <c r="D12" s="413"/>
      <c r="E12" s="414"/>
      <c r="F12" s="415"/>
      <c r="G12" s="416" t="s">
        <v>841</v>
      </c>
      <c r="H12" s="654">
        <v>73005</v>
      </c>
      <c r="I12" s="418" t="s">
        <v>386</v>
      </c>
      <c r="J12" s="655" t="s">
        <v>1054</v>
      </c>
      <c r="K12" s="489" t="s">
        <v>1141</v>
      </c>
      <c r="L12" s="444"/>
      <c r="M12" s="444" t="s">
        <v>1039</v>
      </c>
      <c r="N12" s="445" t="s">
        <v>1040</v>
      </c>
      <c r="O12" s="446" t="s">
        <v>1041</v>
      </c>
      <c r="P12" s="571" t="s">
        <v>1042</v>
      </c>
      <c r="Q12" s="425">
        <f t="shared" si="4"/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1:127" s="303" customFormat="1" ht="40.5" customHeight="1">
      <c r="A13" s="643"/>
      <c r="B13" s="411"/>
      <c r="C13" s="644" t="s">
        <v>259</v>
      </c>
      <c r="D13" s="645"/>
      <c r="E13" s="646"/>
      <c r="F13" s="647"/>
      <c r="G13" s="646"/>
      <c r="H13" s="648"/>
      <c r="I13" s="649"/>
      <c r="J13" s="611"/>
      <c r="K13" s="612"/>
      <c r="L13" s="650"/>
      <c r="M13" s="650"/>
      <c r="N13" s="651"/>
      <c r="O13" s="652"/>
      <c r="P13" s="652"/>
      <c r="Q13" s="653">
        <f t="shared" si="4"/>
        <v>0</v>
      </c>
      <c r="R13" s="585"/>
      <c r="S13" s="585"/>
      <c r="T13" s="617"/>
      <c r="U13" s="618"/>
      <c r="V13" s="618"/>
      <c r="W13" s="618"/>
      <c r="X13" s="618"/>
      <c r="Y13" s="618"/>
      <c r="Z13" s="618"/>
      <c r="AA13" s="618"/>
      <c r="AB13" s="618"/>
      <c r="AC13" s="619"/>
      <c r="AD13" s="617"/>
      <c r="AE13" s="618"/>
      <c r="AF13" s="618"/>
      <c r="AG13" s="618"/>
      <c r="AH13" s="618"/>
      <c r="AI13" s="618"/>
      <c r="AJ13" s="618"/>
      <c r="AK13" s="619"/>
      <c r="AL13" s="617"/>
      <c r="AM13" s="618"/>
      <c r="AN13" s="618"/>
      <c r="AO13" s="618"/>
      <c r="AP13" s="618"/>
      <c r="AQ13" s="618"/>
      <c r="AR13" s="618"/>
      <c r="AS13" s="619"/>
      <c r="AT13" s="620"/>
      <c r="AU13" s="621"/>
      <c r="AV13" s="622"/>
      <c r="AW13" s="622"/>
      <c r="AX13" s="622"/>
      <c r="AY13" s="622"/>
      <c r="AZ13" s="622"/>
      <c r="BA13" s="622"/>
      <c r="BB13" s="622"/>
      <c r="BC13" s="622"/>
      <c r="BD13" s="623"/>
      <c r="BE13" s="621"/>
      <c r="BF13" s="622"/>
      <c r="BG13" s="622"/>
      <c r="BH13" s="622"/>
      <c r="BI13" s="622"/>
      <c r="BJ13" s="622"/>
      <c r="BK13" s="622"/>
      <c r="BL13" s="623"/>
      <c r="BM13" s="621"/>
      <c r="BN13" s="622"/>
      <c r="BO13" s="622"/>
      <c r="BP13" s="622"/>
      <c r="BQ13" s="622"/>
      <c r="BR13" s="622"/>
      <c r="BS13" s="622"/>
      <c r="BT13" s="623"/>
      <c r="BU13" s="620"/>
      <c r="BV13" s="624"/>
      <c r="BW13" s="625"/>
      <c r="BX13" s="625"/>
      <c r="BY13" s="625"/>
      <c r="BZ13" s="625"/>
      <c r="CA13" s="625"/>
      <c r="CB13" s="625"/>
      <c r="CC13" s="625"/>
      <c r="CD13" s="625"/>
      <c r="CE13" s="626"/>
      <c r="CF13" s="624"/>
      <c r="CG13" s="625"/>
      <c r="CH13" s="625"/>
      <c r="CI13" s="625"/>
      <c r="CJ13" s="625"/>
      <c r="CK13" s="625"/>
      <c r="CL13" s="625"/>
      <c r="CM13" s="626"/>
      <c r="CN13" s="624"/>
      <c r="CO13" s="625"/>
      <c r="CP13" s="625"/>
      <c r="CQ13" s="625"/>
      <c r="CR13" s="625"/>
      <c r="CS13" s="625"/>
      <c r="CT13" s="625"/>
      <c r="CU13" s="626"/>
      <c r="CV13" s="620"/>
      <c r="CW13" s="627"/>
      <c r="CX13" s="628"/>
      <c r="CY13" s="628"/>
      <c r="CZ13" s="628"/>
      <c r="DA13" s="628"/>
      <c r="DB13" s="628"/>
      <c r="DC13" s="628"/>
      <c r="DD13" s="628"/>
      <c r="DE13" s="628"/>
      <c r="DF13" s="629"/>
      <c r="DG13" s="627"/>
      <c r="DH13" s="628"/>
      <c r="DI13" s="628"/>
      <c r="DJ13" s="628"/>
      <c r="DK13" s="628"/>
      <c r="DL13" s="628"/>
      <c r="DM13" s="628"/>
      <c r="DN13" s="629"/>
      <c r="DO13" s="627"/>
      <c r="DP13" s="628"/>
      <c r="DQ13" s="628"/>
      <c r="DR13" s="628"/>
      <c r="DS13" s="628"/>
      <c r="DT13" s="628"/>
      <c r="DU13" s="628"/>
      <c r="DV13" s="629"/>
      <c r="DW13" s="516"/>
    </row>
    <row r="14" spans="1:127" s="303" customFormat="1" ht="40.5" customHeight="1">
      <c r="A14" s="656"/>
      <c r="B14" s="411">
        <f>LARGE(B$10:B13,1)+1</f>
        <v>3</v>
      </c>
      <c r="C14" s="412" t="s">
        <v>260</v>
      </c>
      <c r="D14" s="413" t="s">
        <v>261</v>
      </c>
      <c r="E14" s="414" t="s">
        <v>1257</v>
      </c>
      <c r="F14" s="415">
        <v>9</v>
      </c>
      <c r="G14" s="416" t="s">
        <v>841</v>
      </c>
      <c r="H14" s="654">
        <v>73530</v>
      </c>
      <c r="I14" s="418" t="s">
        <v>386</v>
      </c>
      <c r="J14" s="655" t="s">
        <v>1054</v>
      </c>
      <c r="K14" s="489" t="s">
        <v>1141</v>
      </c>
      <c r="L14" s="444"/>
      <c r="M14" s="444"/>
      <c r="N14" s="445"/>
      <c r="O14" s="446" t="s">
        <v>1041</v>
      </c>
      <c r="P14" s="571" t="s">
        <v>1042</v>
      </c>
      <c r="Q14" s="425">
        <f t="shared" si="4"/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1:127" s="303" customFormat="1" ht="40.5" customHeight="1">
      <c r="A15" s="656"/>
      <c r="B15" s="411">
        <f>LARGE(B$10:B14,1)+1</f>
        <v>4</v>
      </c>
      <c r="C15" s="412" t="s">
        <v>262</v>
      </c>
      <c r="D15" s="413">
        <v>2</v>
      </c>
      <c r="E15" s="414" t="s">
        <v>1257</v>
      </c>
      <c r="F15" s="415">
        <v>5.99</v>
      </c>
      <c r="G15" s="416" t="s">
        <v>841</v>
      </c>
      <c r="H15" s="654"/>
      <c r="I15" s="418" t="s">
        <v>386</v>
      </c>
      <c r="J15" s="655" t="s">
        <v>1054</v>
      </c>
      <c r="K15" s="489" t="s">
        <v>1141</v>
      </c>
      <c r="L15" s="444"/>
      <c r="M15" s="444"/>
      <c r="N15" s="445"/>
      <c r="O15" s="446" t="s">
        <v>1041</v>
      </c>
      <c r="P15" s="571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657"/>
      <c r="B16" s="596">
        <v>2</v>
      </c>
      <c r="C16" s="597" t="s">
        <v>1047</v>
      </c>
      <c r="D16" s="598"/>
      <c r="E16" s="599"/>
      <c r="F16" s="598"/>
      <c r="G16" s="600"/>
      <c r="H16" s="599"/>
      <c r="I16" s="601"/>
      <c r="J16" s="598"/>
      <c r="K16" s="598"/>
      <c r="L16" s="598"/>
      <c r="M16" s="598"/>
      <c r="N16" s="598"/>
      <c r="O16" s="598"/>
      <c r="P16" s="602"/>
      <c r="Q16" s="1350" t="s">
        <v>1323</v>
      </c>
      <c r="R16" s="1352" t="s">
        <v>1324</v>
      </c>
      <c r="S16" s="1336" t="s">
        <v>1325</v>
      </c>
      <c r="T16" s="452"/>
      <c r="U16" s="453"/>
      <c r="V16" s="453"/>
      <c r="W16" s="453"/>
      <c r="X16" s="453"/>
      <c r="Y16" s="453"/>
      <c r="Z16" s="453"/>
      <c r="AA16" s="453"/>
      <c r="AB16" s="453"/>
      <c r="AC16" s="454"/>
      <c r="AD16" s="452"/>
      <c r="AE16" s="453"/>
      <c r="AF16" s="453"/>
      <c r="AG16" s="453"/>
      <c r="AH16" s="453"/>
      <c r="AI16" s="453"/>
      <c r="AJ16" s="453"/>
      <c r="AK16" s="454"/>
      <c r="AL16" s="452"/>
      <c r="AM16" s="453"/>
      <c r="AN16" s="453"/>
      <c r="AO16" s="453"/>
      <c r="AP16" s="453"/>
      <c r="AQ16" s="453"/>
      <c r="AR16" s="453"/>
      <c r="AS16" s="454"/>
      <c r="AT16" s="455"/>
      <c r="AU16" s="456"/>
      <c r="AV16" s="457"/>
      <c r="AW16" s="457"/>
      <c r="AX16" s="457"/>
      <c r="AY16" s="457"/>
      <c r="AZ16" s="457"/>
      <c r="BA16" s="457"/>
      <c r="BB16" s="457"/>
      <c r="BC16" s="457"/>
      <c r="BD16" s="458"/>
      <c r="BE16" s="456"/>
      <c r="BF16" s="457"/>
      <c r="BG16" s="457"/>
      <c r="BH16" s="457"/>
      <c r="BI16" s="457"/>
      <c r="BJ16" s="457"/>
      <c r="BK16" s="457"/>
      <c r="BL16" s="458"/>
      <c r="BM16" s="456"/>
      <c r="BN16" s="457"/>
      <c r="BO16" s="457"/>
      <c r="BP16" s="457"/>
      <c r="BQ16" s="457"/>
      <c r="BR16" s="457"/>
      <c r="BS16" s="457"/>
      <c r="BT16" s="458"/>
      <c r="BU16" s="455"/>
      <c r="BV16" s="459"/>
      <c r="BW16" s="460"/>
      <c r="BX16" s="460"/>
      <c r="BY16" s="460"/>
      <c r="BZ16" s="460"/>
      <c r="CA16" s="460"/>
      <c r="CB16" s="460"/>
      <c r="CC16" s="460"/>
      <c r="CD16" s="460"/>
      <c r="CE16" s="461"/>
      <c r="CF16" s="459"/>
      <c r="CG16" s="460"/>
      <c r="CH16" s="460"/>
      <c r="CI16" s="460"/>
      <c r="CJ16" s="460"/>
      <c r="CK16" s="460"/>
      <c r="CL16" s="460"/>
      <c r="CM16" s="461"/>
      <c r="CN16" s="459"/>
      <c r="CO16" s="460"/>
      <c r="CP16" s="460"/>
      <c r="CQ16" s="460"/>
      <c r="CR16" s="460"/>
      <c r="CS16" s="460"/>
      <c r="CT16" s="460"/>
      <c r="CU16" s="461"/>
      <c r="CV16" s="455"/>
      <c r="CW16" s="462"/>
      <c r="CX16" s="463"/>
      <c r="CY16" s="463"/>
      <c r="CZ16" s="463"/>
      <c r="DA16" s="463"/>
      <c r="DB16" s="463"/>
      <c r="DC16" s="463"/>
      <c r="DD16" s="463"/>
      <c r="DE16" s="463"/>
      <c r="DF16" s="464"/>
      <c r="DG16" s="462"/>
      <c r="DH16" s="463"/>
      <c r="DI16" s="463"/>
      <c r="DJ16" s="463"/>
      <c r="DK16" s="463"/>
      <c r="DL16" s="463"/>
      <c r="DM16" s="463"/>
      <c r="DN16" s="464"/>
      <c r="DO16" s="462"/>
      <c r="DP16" s="463"/>
      <c r="DQ16" s="463"/>
      <c r="DR16" s="463"/>
      <c r="DS16" s="463"/>
      <c r="DT16" s="463"/>
      <c r="DU16" s="463"/>
      <c r="DV16" s="464"/>
      <c r="DW16" s="465"/>
    </row>
    <row r="17" spans="1:127" s="303" customFormat="1" ht="40.5" customHeight="1">
      <c r="A17" s="657"/>
      <c r="B17" s="603"/>
      <c r="C17" s="393" t="s">
        <v>1048</v>
      </c>
      <c r="D17" s="394">
        <f>LARGE(B18:B44,1)</f>
        <v>20</v>
      </c>
      <c r="E17" s="604" t="s">
        <v>1049</v>
      </c>
      <c r="F17" s="394">
        <f>COUNTIF(L18:P44,E17)</f>
        <v>1</v>
      </c>
      <c r="G17" s="396" t="s">
        <v>1038</v>
      </c>
      <c r="H17" s="394">
        <f>COUNTIF(L18:P44,G17)</f>
        <v>10</v>
      </c>
      <c r="I17" s="396" t="s">
        <v>1039</v>
      </c>
      <c r="J17" s="394">
        <f>COUNTIF(L18:P44,I17)</f>
        <v>10</v>
      </c>
      <c r="K17" s="396" t="s">
        <v>1040</v>
      </c>
      <c r="L17" s="394">
        <f>COUNTIF(L18:P44,K17)</f>
        <v>16</v>
      </c>
      <c r="M17" s="396" t="s">
        <v>1041</v>
      </c>
      <c r="N17" s="394">
        <f>COUNTIF(L18:P44,M17)</f>
        <v>19</v>
      </c>
      <c r="O17" s="396" t="s">
        <v>1042</v>
      </c>
      <c r="P17" s="397">
        <f>COUNTIF(L18:P44,O17)</f>
        <v>16</v>
      </c>
      <c r="Q17" s="1351"/>
      <c r="R17" s="1353"/>
      <c r="S17" s="1337"/>
      <c r="T17" s="466"/>
      <c r="U17" s="467"/>
      <c r="V17" s="467"/>
      <c r="W17" s="467"/>
      <c r="X17" s="467"/>
      <c r="Y17" s="467"/>
      <c r="Z17" s="467"/>
      <c r="AA17" s="467"/>
      <c r="AB17" s="467"/>
      <c r="AC17" s="468"/>
      <c r="AD17" s="466"/>
      <c r="AE17" s="467"/>
      <c r="AF17" s="467"/>
      <c r="AG17" s="467"/>
      <c r="AH17" s="467"/>
      <c r="AI17" s="467"/>
      <c r="AJ17" s="467"/>
      <c r="AK17" s="468"/>
      <c r="AL17" s="466"/>
      <c r="AM17" s="467"/>
      <c r="AN17" s="467"/>
      <c r="AO17" s="467"/>
      <c r="AP17" s="467"/>
      <c r="AQ17" s="467"/>
      <c r="AR17" s="467"/>
      <c r="AS17" s="468"/>
      <c r="AT17" s="469"/>
      <c r="AU17" s="470"/>
      <c r="AV17" s="471"/>
      <c r="AW17" s="471"/>
      <c r="AX17" s="471"/>
      <c r="AY17" s="471"/>
      <c r="AZ17" s="471"/>
      <c r="BA17" s="471"/>
      <c r="BB17" s="471"/>
      <c r="BC17" s="471"/>
      <c r="BD17" s="472"/>
      <c r="BE17" s="470"/>
      <c r="BF17" s="471"/>
      <c r="BG17" s="471"/>
      <c r="BH17" s="471"/>
      <c r="BI17" s="471"/>
      <c r="BJ17" s="471"/>
      <c r="BK17" s="471"/>
      <c r="BL17" s="472"/>
      <c r="BM17" s="470"/>
      <c r="BN17" s="471"/>
      <c r="BO17" s="471"/>
      <c r="BP17" s="471"/>
      <c r="BQ17" s="471"/>
      <c r="BR17" s="471"/>
      <c r="BS17" s="471"/>
      <c r="BT17" s="472"/>
      <c r="BU17" s="469"/>
      <c r="BV17" s="473"/>
      <c r="BW17" s="474"/>
      <c r="BX17" s="474"/>
      <c r="BY17" s="474"/>
      <c r="BZ17" s="474"/>
      <c r="CA17" s="474"/>
      <c r="CB17" s="474"/>
      <c r="CC17" s="474"/>
      <c r="CD17" s="474"/>
      <c r="CE17" s="475"/>
      <c r="CF17" s="473"/>
      <c r="CG17" s="474"/>
      <c r="CH17" s="474"/>
      <c r="CI17" s="474"/>
      <c r="CJ17" s="474"/>
      <c r="CK17" s="474"/>
      <c r="CL17" s="474"/>
      <c r="CM17" s="475"/>
      <c r="CN17" s="473"/>
      <c r="CO17" s="474"/>
      <c r="CP17" s="474"/>
      <c r="CQ17" s="474"/>
      <c r="CR17" s="474"/>
      <c r="CS17" s="474"/>
      <c r="CT17" s="474"/>
      <c r="CU17" s="475"/>
      <c r="CV17" s="469"/>
      <c r="CW17" s="476"/>
      <c r="CX17" s="477"/>
      <c r="CY17" s="477"/>
      <c r="CZ17" s="477"/>
      <c r="DA17" s="477"/>
      <c r="DB17" s="477"/>
      <c r="DC17" s="477"/>
      <c r="DD17" s="477"/>
      <c r="DE17" s="477"/>
      <c r="DF17" s="478"/>
      <c r="DG17" s="476"/>
      <c r="DH17" s="477"/>
      <c r="DI17" s="477"/>
      <c r="DJ17" s="477"/>
      <c r="DK17" s="477"/>
      <c r="DL17" s="477"/>
      <c r="DM17" s="477"/>
      <c r="DN17" s="478"/>
      <c r="DO17" s="476"/>
      <c r="DP17" s="477"/>
      <c r="DQ17" s="477"/>
      <c r="DR17" s="477"/>
      <c r="DS17" s="477"/>
      <c r="DT17" s="477"/>
      <c r="DU17" s="477"/>
      <c r="DV17" s="478"/>
      <c r="DW17" s="479"/>
    </row>
    <row r="18" spans="1:127" s="303" customFormat="1" ht="40.5" customHeight="1">
      <c r="A18" s="643"/>
      <c r="B18" s="411"/>
      <c r="C18" s="644" t="s">
        <v>263</v>
      </c>
      <c r="D18" s="645"/>
      <c r="E18" s="646"/>
      <c r="F18" s="647"/>
      <c r="G18" s="646"/>
      <c r="H18" s="648"/>
      <c r="I18" s="649"/>
      <c r="J18" s="611"/>
      <c r="K18" s="612"/>
      <c r="L18" s="650"/>
      <c r="M18" s="650"/>
      <c r="N18" s="651"/>
      <c r="O18" s="652"/>
      <c r="P18" s="652"/>
      <c r="Q18" s="653">
        <f t="shared" si="4"/>
        <v>0</v>
      </c>
      <c r="R18" s="585"/>
      <c r="S18" s="585"/>
      <c r="T18" s="617"/>
      <c r="U18" s="618"/>
      <c r="V18" s="618"/>
      <c r="W18" s="618"/>
      <c r="X18" s="618"/>
      <c r="Y18" s="618"/>
      <c r="Z18" s="618"/>
      <c r="AA18" s="618"/>
      <c r="AB18" s="618"/>
      <c r="AC18" s="619"/>
      <c r="AD18" s="617"/>
      <c r="AE18" s="618"/>
      <c r="AF18" s="618"/>
      <c r="AG18" s="618"/>
      <c r="AH18" s="618"/>
      <c r="AI18" s="618"/>
      <c r="AJ18" s="618"/>
      <c r="AK18" s="619"/>
      <c r="AL18" s="617"/>
      <c r="AM18" s="618"/>
      <c r="AN18" s="618"/>
      <c r="AO18" s="618"/>
      <c r="AP18" s="618"/>
      <c r="AQ18" s="618"/>
      <c r="AR18" s="618"/>
      <c r="AS18" s="619"/>
      <c r="AT18" s="620"/>
      <c r="AU18" s="621"/>
      <c r="AV18" s="622"/>
      <c r="AW18" s="622"/>
      <c r="AX18" s="622"/>
      <c r="AY18" s="622"/>
      <c r="AZ18" s="622"/>
      <c r="BA18" s="622"/>
      <c r="BB18" s="622"/>
      <c r="BC18" s="622"/>
      <c r="BD18" s="623"/>
      <c r="BE18" s="621"/>
      <c r="BF18" s="622"/>
      <c r="BG18" s="622"/>
      <c r="BH18" s="622"/>
      <c r="BI18" s="622"/>
      <c r="BJ18" s="622"/>
      <c r="BK18" s="622"/>
      <c r="BL18" s="623"/>
      <c r="BM18" s="621"/>
      <c r="BN18" s="622"/>
      <c r="BO18" s="622"/>
      <c r="BP18" s="622"/>
      <c r="BQ18" s="622"/>
      <c r="BR18" s="622"/>
      <c r="BS18" s="622"/>
      <c r="BT18" s="623"/>
      <c r="BU18" s="620"/>
      <c r="BV18" s="624"/>
      <c r="BW18" s="625"/>
      <c r="BX18" s="625"/>
      <c r="BY18" s="625"/>
      <c r="BZ18" s="625"/>
      <c r="CA18" s="625"/>
      <c r="CB18" s="625"/>
      <c r="CC18" s="625"/>
      <c r="CD18" s="625"/>
      <c r="CE18" s="626"/>
      <c r="CF18" s="624"/>
      <c r="CG18" s="625"/>
      <c r="CH18" s="625"/>
      <c r="CI18" s="625"/>
      <c r="CJ18" s="625"/>
      <c r="CK18" s="625"/>
      <c r="CL18" s="625"/>
      <c r="CM18" s="626"/>
      <c r="CN18" s="624"/>
      <c r="CO18" s="625"/>
      <c r="CP18" s="625"/>
      <c r="CQ18" s="625"/>
      <c r="CR18" s="625"/>
      <c r="CS18" s="625"/>
      <c r="CT18" s="625"/>
      <c r="CU18" s="626"/>
      <c r="CV18" s="620"/>
      <c r="CW18" s="627"/>
      <c r="CX18" s="628"/>
      <c r="CY18" s="628"/>
      <c r="CZ18" s="628"/>
      <c r="DA18" s="628"/>
      <c r="DB18" s="628"/>
      <c r="DC18" s="628"/>
      <c r="DD18" s="628"/>
      <c r="DE18" s="628"/>
      <c r="DF18" s="629"/>
      <c r="DG18" s="627"/>
      <c r="DH18" s="628"/>
      <c r="DI18" s="628"/>
      <c r="DJ18" s="628"/>
      <c r="DK18" s="628"/>
      <c r="DL18" s="628"/>
      <c r="DM18" s="628"/>
      <c r="DN18" s="629"/>
      <c r="DO18" s="627"/>
      <c r="DP18" s="628"/>
      <c r="DQ18" s="628"/>
      <c r="DR18" s="628"/>
      <c r="DS18" s="628"/>
      <c r="DT18" s="628"/>
      <c r="DU18" s="628"/>
      <c r="DV18" s="629"/>
      <c r="DW18" s="516"/>
    </row>
    <row r="19" spans="1:127" s="303" customFormat="1" ht="60.75" customHeight="1">
      <c r="A19" s="643">
        <v>1</v>
      </c>
      <c r="B19" s="411">
        <v>1</v>
      </c>
      <c r="C19" s="412" t="s">
        <v>264</v>
      </c>
      <c r="D19" s="413" t="s">
        <v>265</v>
      </c>
      <c r="E19" s="414" t="s">
        <v>266</v>
      </c>
      <c r="F19" s="415">
        <v>1.337</v>
      </c>
      <c r="G19" s="416" t="s">
        <v>841</v>
      </c>
      <c r="H19" s="654" t="s">
        <v>267</v>
      </c>
      <c r="I19" s="418" t="s">
        <v>386</v>
      </c>
      <c r="J19" s="655" t="s">
        <v>1054</v>
      </c>
      <c r="K19" s="488" t="s">
        <v>1055</v>
      </c>
      <c r="L19" s="444" t="s">
        <v>1038</v>
      </c>
      <c r="M19" s="444" t="s">
        <v>1039</v>
      </c>
      <c r="N19" s="445" t="s">
        <v>1040</v>
      </c>
      <c r="O19" s="446" t="s">
        <v>1041</v>
      </c>
      <c r="P19" s="571" t="s">
        <v>1042</v>
      </c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53.25" customHeight="1">
      <c r="A20" s="643">
        <v>1</v>
      </c>
      <c r="B20" s="411">
        <f>LARGE(B$19:B19,1)+1</f>
        <v>2</v>
      </c>
      <c r="C20" s="412" t="s">
        <v>268</v>
      </c>
      <c r="D20" s="413" t="s">
        <v>269</v>
      </c>
      <c r="E20" s="414" t="s">
        <v>1052</v>
      </c>
      <c r="F20" s="415">
        <v>1.337</v>
      </c>
      <c r="G20" s="416" t="s">
        <v>841</v>
      </c>
      <c r="H20" s="654" t="s">
        <v>267</v>
      </c>
      <c r="I20" s="418" t="s">
        <v>386</v>
      </c>
      <c r="J20" s="655" t="s">
        <v>1054</v>
      </c>
      <c r="K20" s="488" t="s">
        <v>1055</v>
      </c>
      <c r="L20" s="444" t="s">
        <v>1038</v>
      </c>
      <c r="M20" s="444" t="s">
        <v>1039</v>
      </c>
      <c r="N20" s="445" t="s">
        <v>1040</v>
      </c>
      <c r="O20" s="446" t="s">
        <v>1041</v>
      </c>
      <c r="P20" s="571" t="s">
        <v>1042</v>
      </c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272"/>
    </row>
    <row r="21" spans="1:127" s="303" customFormat="1" ht="40.5" customHeight="1">
      <c r="A21" s="643">
        <v>1</v>
      </c>
      <c r="B21" s="411">
        <f>LARGE(B$19:B20,1)+1</f>
        <v>3</v>
      </c>
      <c r="C21" s="412" t="s">
        <v>270</v>
      </c>
      <c r="D21" s="413" t="s">
        <v>269</v>
      </c>
      <c r="E21" s="414" t="s">
        <v>1052</v>
      </c>
      <c r="F21" s="415">
        <v>1.337</v>
      </c>
      <c r="G21" s="416" t="s">
        <v>841</v>
      </c>
      <c r="H21" s="654" t="s">
        <v>267</v>
      </c>
      <c r="I21" s="418" t="s">
        <v>386</v>
      </c>
      <c r="J21" s="655" t="s">
        <v>1054</v>
      </c>
      <c r="K21" s="658" t="s">
        <v>1055</v>
      </c>
      <c r="L21" s="444" t="s">
        <v>1038</v>
      </c>
      <c r="M21" s="444" t="s">
        <v>1039</v>
      </c>
      <c r="N21" s="445" t="s">
        <v>1040</v>
      </c>
      <c r="O21" s="446" t="s">
        <v>1041</v>
      </c>
      <c r="P21" s="571" t="s">
        <v>1042</v>
      </c>
      <c r="Q21" s="425">
        <f t="shared" si="4"/>
        <v>0</v>
      </c>
      <c r="R21" s="426"/>
      <c r="S21" s="448"/>
      <c r="T21" s="428"/>
      <c r="U21" s="429"/>
      <c r="V21" s="430"/>
      <c r="W21" s="429"/>
      <c r="X21" s="430"/>
      <c r="Y21" s="429"/>
      <c r="Z21" s="430"/>
      <c r="AA21" s="429"/>
      <c r="AB21" s="430"/>
      <c r="AC21" s="431"/>
      <c r="AD21" s="428"/>
      <c r="AE21" s="429"/>
      <c r="AF21" s="430"/>
      <c r="AG21" s="429"/>
      <c r="AH21" s="430"/>
      <c r="AI21" s="429"/>
      <c r="AJ21" s="430"/>
      <c r="AK21" s="431"/>
      <c r="AL21" s="428"/>
      <c r="AM21" s="429"/>
      <c r="AN21" s="430"/>
      <c r="AO21" s="429"/>
      <c r="AP21" s="430"/>
      <c r="AQ21" s="429"/>
      <c r="AR21" s="430"/>
      <c r="AS21" s="431"/>
      <c r="AT21" s="272"/>
      <c r="AU21" s="432"/>
      <c r="AV21" s="433"/>
      <c r="AW21" s="434"/>
      <c r="AX21" s="433"/>
      <c r="AY21" s="434"/>
      <c r="AZ21" s="433"/>
      <c r="BA21" s="434"/>
      <c r="BB21" s="433"/>
      <c r="BC21" s="434"/>
      <c r="BD21" s="435"/>
      <c r="BE21" s="432"/>
      <c r="BF21" s="433"/>
      <c r="BG21" s="434"/>
      <c r="BH21" s="433"/>
      <c r="BI21" s="434"/>
      <c r="BJ21" s="433"/>
      <c r="BK21" s="434"/>
      <c r="BL21" s="435"/>
      <c r="BM21" s="432"/>
      <c r="BN21" s="433"/>
      <c r="BO21" s="434"/>
      <c r="BP21" s="433"/>
      <c r="BQ21" s="434"/>
      <c r="BR21" s="433"/>
      <c r="BS21" s="434"/>
      <c r="BT21" s="435"/>
      <c r="BU21" s="272"/>
      <c r="BV21" s="436"/>
      <c r="BW21" s="437"/>
      <c r="BX21" s="438"/>
      <c r="BY21" s="437"/>
      <c r="BZ21" s="438"/>
      <c r="CA21" s="437"/>
      <c r="CB21" s="438"/>
      <c r="CC21" s="437"/>
      <c r="CD21" s="438"/>
      <c r="CE21" s="439"/>
      <c r="CF21" s="436"/>
      <c r="CG21" s="437"/>
      <c r="CH21" s="438"/>
      <c r="CI21" s="437"/>
      <c r="CJ21" s="438"/>
      <c r="CK21" s="437"/>
      <c r="CL21" s="438"/>
      <c r="CM21" s="439"/>
      <c r="CN21" s="436"/>
      <c r="CO21" s="437"/>
      <c r="CP21" s="438"/>
      <c r="CQ21" s="437"/>
      <c r="CR21" s="438"/>
      <c r="CS21" s="437"/>
      <c r="CT21" s="438"/>
      <c r="CU21" s="439"/>
      <c r="CV21" s="272"/>
      <c r="CW21" s="440"/>
      <c r="CX21" s="441"/>
      <c r="CY21" s="442"/>
      <c r="CZ21" s="441"/>
      <c r="DA21" s="442"/>
      <c r="DB21" s="441"/>
      <c r="DC21" s="442"/>
      <c r="DD21" s="441"/>
      <c r="DE21" s="442"/>
      <c r="DF21" s="443"/>
      <c r="DG21" s="440"/>
      <c r="DH21" s="441"/>
      <c r="DI21" s="442"/>
      <c r="DJ21" s="441"/>
      <c r="DK21" s="442"/>
      <c r="DL21" s="441"/>
      <c r="DM21" s="442"/>
      <c r="DN21" s="443"/>
      <c r="DO21" s="440"/>
      <c r="DP21" s="441"/>
      <c r="DQ21" s="442"/>
      <c r="DR21" s="441"/>
      <c r="DS21" s="442"/>
      <c r="DT21" s="441"/>
      <c r="DU21" s="442"/>
      <c r="DV21" s="443"/>
      <c r="DW21" s="272"/>
    </row>
    <row r="22" spans="1:127" s="303" customFormat="1" ht="40.5" customHeight="1">
      <c r="A22" s="643"/>
      <c r="B22" s="411"/>
      <c r="C22" s="644" t="s">
        <v>271</v>
      </c>
      <c r="D22" s="645"/>
      <c r="E22" s="646"/>
      <c r="F22" s="647"/>
      <c r="G22" s="646"/>
      <c r="H22" s="648"/>
      <c r="I22" s="649"/>
      <c r="J22" s="611"/>
      <c r="K22" s="612"/>
      <c r="L22" s="650"/>
      <c r="M22" s="650"/>
      <c r="N22" s="651"/>
      <c r="O22" s="652"/>
      <c r="P22" s="652"/>
      <c r="Q22" s="653">
        <f t="shared" si="4"/>
        <v>0</v>
      </c>
      <c r="R22" s="585"/>
      <c r="S22" s="585"/>
      <c r="T22" s="617"/>
      <c r="U22" s="618"/>
      <c r="V22" s="618"/>
      <c r="W22" s="618"/>
      <c r="X22" s="618"/>
      <c r="Y22" s="618"/>
      <c r="Z22" s="618"/>
      <c r="AA22" s="618"/>
      <c r="AB22" s="618"/>
      <c r="AC22" s="619"/>
      <c r="AD22" s="617"/>
      <c r="AE22" s="618"/>
      <c r="AF22" s="618"/>
      <c r="AG22" s="618"/>
      <c r="AH22" s="618"/>
      <c r="AI22" s="618"/>
      <c r="AJ22" s="618"/>
      <c r="AK22" s="619"/>
      <c r="AL22" s="617"/>
      <c r="AM22" s="618"/>
      <c r="AN22" s="618"/>
      <c r="AO22" s="618"/>
      <c r="AP22" s="618"/>
      <c r="AQ22" s="618"/>
      <c r="AR22" s="618"/>
      <c r="AS22" s="619"/>
      <c r="AT22" s="620"/>
      <c r="AU22" s="621"/>
      <c r="AV22" s="622"/>
      <c r="AW22" s="622"/>
      <c r="AX22" s="622"/>
      <c r="AY22" s="622"/>
      <c r="AZ22" s="622"/>
      <c r="BA22" s="622"/>
      <c r="BB22" s="622"/>
      <c r="BC22" s="622"/>
      <c r="BD22" s="623"/>
      <c r="BE22" s="621"/>
      <c r="BF22" s="622"/>
      <c r="BG22" s="622"/>
      <c r="BH22" s="622"/>
      <c r="BI22" s="622"/>
      <c r="BJ22" s="622"/>
      <c r="BK22" s="622"/>
      <c r="BL22" s="623"/>
      <c r="BM22" s="621"/>
      <c r="BN22" s="622"/>
      <c r="BO22" s="622"/>
      <c r="BP22" s="622"/>
      <c r="BQ22" s="622"/>
      <c r="BR22" s="622"/>
      <c r="BS22" s="622"/>
      <c r="BT22" s="623"/>
      <c r="BU22" s="620"/>
      <c r="BV22" s="624"/>
      <c r="BW22" s="625"/>
      <c r="BX22" s="625"/>
      <c r="BY22" s="625"/>
      <c r="BZ22" s="625"/>
      <c r="CA22" s="625"/>
      <c r="CB22" s="625"/>
      <c r="CC22" s="625"/>
      <c r="CD22" s="625"/>
      <c r="CE22" s="626"/>
      <c r="CF22" s="624"/>
      <c r="CG22" s="625"/>
      <c r="CH22" s="625"/>
      <c r="CI22" s="625"/>
      <c r="CJ22" s="625"/>
      <c r="CK22" s="625"/>
      <c r="CL22" s="625"/>
      <c r="CM22" s="626"/>
      <c r="CN22" s="624"/>
      <c r="CO22" s="625"/>
      <c r="CP22" s="625"/>
      <c r="CQ22" s="625"/>
      <c r="CR22" s="625"/>
      <c r="CS22" s="625"/>
      <c r="CT22" s="625"/>
      <c r="CU22" s="626"/>
      <c r="CV22" s="620"/>
      <c r="CW22" s="627"/>
      <c r="CX22" s="628"/>
      <c r="CY22" s="628"/>
      <c r="CZ22" s="628"/>
      <c r="DA22" s="628"/>
      <c r="DB22" s="628"/>
      <c r="DC22" s="628"/>
      <c r="DD22" s="628"/>
      <c r="DE22" s="628"/>
      <c r="DF22" s="629"/>
      <c r="DG22" s="627"/>
      <c r="DH22" s="628"/>
      <c r="DI22" s="628"/>
      <c r="DJ22" s="628"/>
      <c r="DK22" s="628"/>
      <c r="DL22" s="628"/>
      <c r="DM22" s="628"/>
      <c r="DN22" s="629"/>
      <c r="DO22" s="627"/>
      <c r="DP22" s="628"/>
      <c r="DQ22" s="628"/>
      <c r="DR22" s="628"/>
      <c r="DS22" s="628"/>
      <c r="DT22" s="628"/>
      <c r="DU22" s="628"/>
      <c r="DV22" s="629"/>
      <c r="DW22" s="516"/>
    </row>
    <row r="23" spans="1:127" s="303" customFormat="1" ht="40.5" customHeight="1">
      <c r="A23" s="643">
        <v>1</v>
      </c>
      <c r="B23" s="411">
        <f>LARGE(B$19:B22,1)+1</f>
        <v>4</v>
      </c>
      <c r="C23" s="412" t="s">
        <v>272</v>
      </c>
      <c r="D23" s="413" t="s">
        <v>273</v>
      </c>
      <c r="E23" s="414" t="s">
        <v>1052</v>
      </c>
      <c r="F23" s="415">
        <v>1.3</v>
      </c>
      <c r="G23" s="416" t="s">
        <v>841</v>
      </c>
      <c r="H23" s="654" t="s">
        <v>274</v>
      </c>
      <c r="I23" s="418" t="s">
        <v>386</v>
      </c>
      <c r="J23" s="655" t="s">
        <v>1054</v>
      </c>
      <c r="K23" s="488" t="s">
        <v>1055</v>
      </c>
      <c r="L23" s="444"/>
      <c r="M23" s="444"/>
      <c r="N23" s="445" t="s">
        <v>1040</v>
      </c>
      <c r="O23" s="446" t="s">
        <v>1041</v>
      </c>
      <c r="P23" s="571"/>
      <c r="Q23" s="425">
        <f t="shared" si="4"/>
        <v>0</v>
      </c>
      <c r="R23" s="426"/>
      <c r="S23" s="448"/>
      <c r="T23" s="428"/>
      <c r="U23" s="429"/>
      <c r="V23" s="430"/>
      <c r="W23" s="429"/>
      <c r="X23" s="430"/>
      <c r="Y23" s="429"/>
      <c r="Z23" s="430"/>
      <c r="AA23" s="429"/>
      <c r="AB23" s="430"/>
      <c r="AC23" s="431"/>
      <c r="AD23" s="428"/>
      <c r="AE23" s="429"/>
      <c r="AF23" s="430"/>
      <c r="AG23" s="429"/>
      <c r="AH23" s="430"/>
      <c r="AI23" s="429"/>
      <c r="AJ23" s="430"/>
      <c r="AK23" s="431"/>
      <c r="AL23" s="428"/>
      <c r="AM23" s="429"/>
      <c r="AN23" s="430"/>
      <c r="AO23" s="429"/>
      <c r="AP23" s="430"/>
      <c r="AQ23" s="429"/>
      <c r="AR23" s="430"/>
      <c r="AS23" s="431"/>
      <c r="AT23" s="272"/>
      <c r="AU23" s="432"/>
      <c r="AV23" s="433"/>
      <c r="AW23" s="434"/>
      <c r="AX23" s="433"/>
      <c r="AY23" s="434"/>
      <c r="AZ23" s="433"/>
      <c r="BA23" s="434"/>
      <c r="BB23" s="433"/>
      <c r="BC23" s="434"/>
      <c r="BD23" s="435"/>
      <c r="BE23" s="432"/>
      <c r="BF23" s="433"/>
      <c r="BG23" s="434"/>
      <c r="BH23" s="433"/>
      <c r="BI23" s="434"/>
      <c r="BJ23" s="433"/>
      <c r="BK23" s="434"/>
      <c r="BL23" s="435"/>
      <c r="BM23" s="432"/>
      <c r="BN23" s="433"/>
      <c r="BO23" s="434"/>
      <c r="BP23" s="433"/>
      <c r="BQ23" s="434"/>
      <c r="BR23" s="433"/>
      <c r="BS23" s="434"/>
      <c r="BT23" s="435"/>
      <c r="BU23" s="272"/>
      <c r="BV23" s="436"/>
      <c r="BW23" s="437"/>
      <c r="BX23" s="438"/>
      <c r="BY23" s="437"/>
      <c r="BZ23" s="438"/>
      <c r="CA23" s="437"/>
      <c r="CB23" s="438"/>
      <c r="CC23" s="437"/>
      <c r="CD23" s="438"/>
      <c r="CE23" s="439"/>
      <c r="CF23" s="436"/>
      <c r="CG23" s="437"/>
      <c r="CH23" s="438"/>
      <c r="CI23" s="437"/>
      <c r="CJ23" s="438"/>
      <c r="CK23" s="437"/>
      <c r="CL23" s="438"/>
      <c r="CM23" s="439"/>
      <c r="CN23" s="436"/>
      <c r="CO23" s="437"/>
      <c r="CP23" s="438"/>
      <c r="CQ23" s="437"/>
      <c r="CR23" s="438"/>
      <c r="CS23" s="437"/>
      <c r="CT23" s="438"/>
      <c r="CU23" s="439"/>
      <c r="CV23" s="272"/>
      <c r="CW23" s="440"/>
      <c r="CX23" s="441"/>
      <c r="CY23" s="442"/>
      <c r="CZ23" s="441"/>
      <c r="DA23" s="442"/>
      <c r="DB23" s="441"/>
      <c r="DC23" s="442"/>
      <c r="DD23" s="441"/>
      <c r="DE23" s="442"/>
      <c r="DF23" s="443"/>
      <c r="DG23" s="440"/>
      <c r="DH23" s="441"/>
      <c r="DI23" s="442"/>
      <c r="DJ23" s="441"/>
      <c r="DK23" s="442"/>
      <c r="DL23" s="441"/>
      <c r="DM23" s="442"/>
      <c r="DN23" s="443"/>
      <c r="DO23" s="440"/>
      <c r="DP23" s="441"/>
      <c r="DQ23" s="442"/>
      <c r="DR23" s="441"/>
      <c r="DS23" s="442"/>
      <c r="DT23" s="441"/>
      <c r="DU23" s="442"/>
      <c r="DV23" s="443"/>
      <c r="DW23" s="272"/>
    </row>
    <row r="24" spans="1:127" s="303" customFormat="1" ht="40.5" customHeight="1">
      <c r="A24" s="643">
        <v>1</v>
      </c>
      <c r="B24" s="411">
        <f>LARGE(B$19:B23,1)+1</f>
        <v>5</v>
      </c>
      <c r="C24" s="412" t="s">
        <v>275</v>
      </c>
      <c r="D24" s="413" t="s">
        <v>276</v>
      </c>
      <c r="E24" s="414" t="s">
        <v>277</v>
      </c>
      <c r="F24" s="415">
        <v>10.7</v>
      </c>
      <c r="G24" s="416" t="s">
        <v>841</v>
      </c>
      <c r="H24" s="654">
        <v>14202</v>
      </c>
      <c r="I24" s="418" t="s">
        <v>386</v>
      </c>
      <c r="J24" s="655" t="s">
        <v>1131</v>
      </c>
      <c r="K24" s="488" t="s">
        <v>1055</v>
      </c>
      <c r="L24" s="444"/>
      <c r="M24" s="444"/>
      <c r="N24" s="445" t="s">
        <v>1040</v>
      </c>
      <c r="O24" s="446" t="s">
        <v>1041</v>
      </c>
      <c r="P24" s="571"/>
      <c r="Q24" s="425">
        <f t="shared" si="4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272"/>
    </row>
    <row r="25" spans="1:127" s="303" customFormat="1" ht="40.5" customHeight="1">
      <c r="A25" s="643">
        <v>1</v>
      </c>
      <c r="B25" s="411">
        <f>LARGE(B$19:B24,1)+1</f>
        <v>6</v>
      </c>
      <c r="C25" s="412" t="s">
        <v>278</v>
      </c>
      <c r="D25" s="413" t="s">
        <v>279</v>
      </c>
      <c r="E25" s="414" t="s">
        <v>280</v>
      </c>
      <c r="F25" s="415">
        <v>6.05</v>
      </c>
      <c r="G25" s="416" t="s">
        <v>841</v>
      </c>
      <c r="H25" s="654"/>
      <c r="I25" s="418" t="s">
        <v>386</v>
      </c>
      <c r="J25" s="655" t="s">
        <v>1131</v>
      </c>
      <c r="K25" s="659" t="s">
        <v>1141</v>
      </c>
      <c r="L25" s="444" t="s">
        <v>1038</v>
      </c>
      <c r="M25" s="444" t="s">
        <v>1039</v>
      </c>
      <c r="N25" s="445" t="s">
        <v>1040</v>
      </c>
      <c r="O25" s="446" t="s">
        <v>1041</v>
      </c>
      <c r="P25" s="571" t="s">
        <v>1042</v>
      </c>
      <c r="Q25" s="425">
        <f t="shared" si="4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40.5" customHeight="1">
      <c r="A26" s="643">
        <v>1</v>
      </c>
      <c r="B26" s="411">
        <f>LARGE(B$19:B25,1)+1</f>
        <v>7</v>
      </c>
      <c r="C26" s="412" t="s">
        <v>281</v>
      </c>
      <c r="D26" s="413" t="s">
        <v>276</v>
      </c>
      <c r="E26" s="414" t="s">
        <v>282</v>
      </c>
      <c r="F26" s="415">
        <v>4.71</v>
      </c>
      <c r="G26" s="416" t="s">
        <v>841</v>
      </c>
      <c r="H26" s="654">
        <v>14122</v>
      </c>
      <c r="I26" s="418" t="s">
        <v>386</v>
      </c>
      <c r="J26" s="655" t="s">
        <v>1131</v>
      </c>
      <c r="K26" s="660" t="s">
        <v>1141</v>
      </c>
      <c r="L26" s="444" t="s">
        <v>1038</v>
      </c>
      <c r="M26" s="444" t="s">
        <v>1039</v>
      </c>
      <c r="N26" s="445" t="s">
        <v>1040</v>
      </c>
      <c r="O26" s="446" t="s">
        <v>1041</v>
      </c>
      <c r="P26" s="571" t="s">
        <v>1042</v>
      </c>
      <c r="Q26" s="425">
        <f t="shared" si="4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643"/>
      <c r="B27" s="411"/>
      <c r="C27" s="644" t="s">
        <v>283</v>
      </c>
      <c r="D27" s="645"/>
      <c r="E27" s="646"/>
      <c r="F27" s="647"/>
      <c r="G27" s="646"/>
      <c r="H27" s="648"/>
      <c r="I27" s="649"/>
      <c r="J27" s="611"/>
      <c r="K27" s="612"/>
      <c r="L27" s="650"/>
      <c r="M27" s="650"/>
      <c r="N27" s="651"/>
      <c r="O27" s="652"/>
      <c r="P27" s="652"/>
      <c r="Q27" s="653">
        <f t="shared" si="4"/>
        <v>0</v>
      </c>
      <c r="R27" s="585"/>
      <c r="S27" s="585"/>
      <c r="T27" s="617"/>
      <c r="U27" s="618"/>
      <c r="V27" s="618"/>
      <c r="W27" s="618"/>
      <c r="X27" s="618"/>
      <c r="Y27" s="618"/>
      <c r="Z27" s="618"/>
      <c r="AA27" s="618"/>
      <c r="AB27" s="618"/>
      <c r="AC27" s="619"/>
      <c r="AD27" s="617"/>
      <c r="AE27" s="618"/>
      <c r="AF27" s="618"/>
      <c r="AG27" s="618"/>
      <c r="AH27" s="618"/>
      <c r="AI27" s="618"/>
      <c r="AJ27" s="618"/>
      <c r="AK27" s="619"/>
      <c r="AL27" s="617"/>
      <c r="AM27" s="618"/>
      <c r="AN27" s="618"/>
      <c r="AO27" s="618"/>
      <c r="AP27" s="618"/>
      <c r="AQ27" s="618"/>
      <c r="AR27" s="618"/>
      <c r="AS27" s="619"/>
      <c r="AT27" s="620"/>
      <c r="AU27" s="621"/>
      <c r="AV27" s="622"/>
      <c r="AW27" s="622"/>
      <c r="AX27" s="622"/>
      <c r="AY27" s="622"/>
      <c r="AZ27" s="622"/>
      <c r="BA27" s="622"/>
      <c r="BB27" s="622"/>
      <c r="BC27" s="622"/>
      <c r="BD27" s="623"/>
      <c r="BE27" s="621"/>
      <c r="BF27" s="622"/>
      <c r="BG27" s="622"/>
      <c r="BH27" s="622"/>
      <c r="BI27" s="622"/>
      <c r="BJ27" s="622"/>
      <c r="BK27" s="622"/>
      <c r="BL27" s="623"/>
      <c r="BM27" s="621"/>
      <c r="BN27" s="622"/>
      <c r="BO27" s="622"/>
      <c r="BP27" s="622"/>
      <c r="BQ27" s="622"/>
      <c r="BR27" s="622"/>
      <c r="BS27" s="622"/>
      <c r="BT27" s="623"/>
      <c r="BU27" s="620"/>
      <c r="BV27" s="624"/>
      <c r="BW27" s="625"/>
      <c r="BX27" s="625"/>
      <c r="BY27" s="625"/>
      <c r="BZ27" s="625"/>
      <c r="CA27" s="625"/>
      <c r="CB27" s="625"/>
      <c r="CC27" s="625"/>
      <c r="CD27" s="625"/>
      <c r="CE27" s="626"/>
      <c r="CF27" s="624"/>
      <c r="CG27" s="625"/>
      <c r="CH27" s="625"/>
      <c r="CI27" s="625"/>
      <c r="CJ27" s="625"/>
      <c r="CK27" s="625"/>
      <c r="CL27" s="625"/>
      <c r="CM27" s="626"/>
      <c r="CN27" s="624"/>
      <c r="CO27" s="625"/>
      <c r="CP27" s="625"/>
      <c r="CQ27" s="625"/>
      <c r="CR27" s="625"/>
      <c r="CS27" s="625"/>
      <c r="CT27" s="625"/>
      <c r="CU27" s="626"/>
      <c r="CV27" s="620"/>
      <c r="CW27" s="627"/>
      <c r="CX27" s="628"/>
      <c r="CY27" s="628"/>
      <c r="CZ27" s="628"/>
      <c r="DA27" s="628"/>
      <c r="DB27" s="628"/>
      <c r="DC27" s="628"/>
      <c r="DD27" s="628"/>
      <c r="DE27" s="628"/>
      <c r="DF27" s="629"/>
      <c r="DG27" s="627"/>
      <c r="DH27" s="628"/>
      <c r="DI27" s="628"/>
      <c r="DJ27" s="628"/>
      <c r="DK27" s="628"/>
      <c r="DL27" s="628"/>
      <c r="DM27" s="628"/>
      <c r="DN27" s="629"/>
      <c r="DO27" s="627"/>
      <c r="DP27" s="628"/>
      <c r="DQ27" s="628"/>
      <c r="DR27" s="628"/>
      <c r="DS27" s="628"/>
      <c r="DT27" s="628"/>
      <c r="DU27" s="628"/>
      <c r="DV27" s="629"/>
      <c r="DW27" s="516"/>
    </row>
    <row r="28" spans="1:127" s="303" customFormat="1" ht="40.5" customHeight="1">
      <c r="A28" s="643">
        <v>1</v>
      </c>
      <c r="B28" s="411">
        <f>LARGE(B$19:B27,1)+1</f>
        <v>8</v>
      </c>
      <c r="C28" s="412" t="s">
        <v>284</v>
      </c>
      <c r="D28" s="413"/>
      <c r="E28" s="414" t="s">
        <v>285</v>
      </c>
      <c r="F28" s="415">
        <v>0.65300000000000002</v>
      </c>
      <c r="G28" s="416" t="s">
        <v>841</v>
      </c>
      <c r="H28" s="654">
        <v>41496</v>
      </c>
      <c r="I28" s="418" t="s">
        <v>386</v>
      </c>
      <c r="J28" s="655" t="s">
        <v>1131</v>
      </c>
      <c r="K28" s="484" t="s">
        <v>1055</v>
      </c>
      <c r="L28" s="444" t="s">
        <v>1038</v>
      </c>
      <c r="M28" s="444" t="s">
        <v>1039</v>
      </c>
      <c r="N28" s="445" t="s">
        <v>1040</v>
      </c>
      <c r="O28" s="446" t="s">
        <v>1041</v>
      </c>
      <c r="P28" s="571" t="s">
        <v>1042</v>
      </c>
      <c r="Q28" s="425">
        <f t="shared" si="4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1:127" s="303" customFormat="1" ht="40.5" customHeight="1">
      <c r="A29" s="643"/>
      <c r="B29" s="411"/>
      <c r="C29" s="644" t="s">
        <v>286</v>
      </c>
      <c r="D29" s="645"/>
      <c r="E29" s="646"/>
      <c r="F29" s="647"/>
      <c r="G29" s="646"/>
      <c r="H29" s="648"/>
      <c r="I29" s="649"/>
      <c r="J29" s="611"/>
      <c r="K29" s="612"/>
      <c r="L29" s="650"/>
      <c r="M29" s="650"/>
      <c r="N29" s="651"/>
      <c r="O29" s="652"/>
      <c r="P29" s="652"/>
      <c r="Q29" s="653">
        <f t="shared" si="4"/>
        <v>0</v>
      </c>
      <c r="R29" s="585"/>
      <c r="S29" s="585"/>
      <c r="T29" s="617"/>
      <c r="U29" s="618"/>
      <c r="V29" s="618"/>
      <c r="W29" s="618"/>
      <c r="X29" s="618"/>
      <c r="Y29" s="618"/>
      <c r="Z29" s="618"/>
      <c r="AA29" s="618"/>
      <c r="AB29" s="618"/>
      <c r="AC29" s="619"/>
      <c r="AD29" s="617"/>
      <c r="AE29" s="618"/>
      <c r="AF29" s="618"/>
      <c r="AG29" s="618"/>
      <c r="AH29" s="618"/>
      <c r="AI29" s="618"/>
      <c r="AJ29" s="618"/>
      <c r="AK29" s="619"/>
      <c r="AL29" s="617"/>
      <c r="AM29" s="618"/>
      <c r="AN29" s="618"/>
      <c r="AO29" s="618"/>
      <c r="AP29" s="618"/>
      <c r="AQ29" s="618"/>
      <c r="AR29" s="618"/>
      <c r="AS29" s="619"/>
      <c r="AT29" s="620"/>
      <c r="AU29" s="621"/>
      <c r="AV29" s="622"/>
      <c r="AW29" s="622"/>
      <c r="AX29" s="622"/>
      <c r="AY29" s="622"/>
      <c r="AZ29" s="622"/>
      <c r="BA29" s="622"/>
      <c r="BB29" s="622"/>
      <c r="BC29" s="622"/>
      <c r="BD29" s="623"/>
      <c r="BE29" s="621"/>
      <c r="BF29" s="622"/>
      <c r="BG29" s="622"/>
      <c r="BH29" s="622"/>
      <c r="BI29" s="622"/>
      <c r="BJ29" s="622"/>
      <c r="BK29" s="622"/>
      <c r="BL29" s="623"/>
      <c r="BM29" s="621"/>
      <c r="BN29" s="622"/>
      <c r="BO29" s="622"/>
      <c r="BP29" s="622"/>
      <c r="BQ29" s="622"/>
      <c r="BR29" s="622"/>
      <c r="BS29" s="622"/>
      <c r="BT29" s="623"/>
      <c r="BU29" s="620"/>
      <c r="BV29" s="624"/>
      <c r="BW29" s="625"/>
      <c r="BX29" s="625"/>
      <c r="BY29" s="625"/>
      <c r="BZ29" s="625"/>
      <c r="CA29" s="625"/>
      <c r="CB29" s="625"/>
      <c r="CC29" s="625"/>
      <c r="CD29" s="625"/>
      <c r="CE29" s="626"/>
      <c r="CF29" s="624"/>
      <c r="CG29" s="625"/>
      <c r="CH29" s="625"/>
      <c r="CI29" s="625"/>
      <c r="CJ29" s="625"/>
      <c r="CK29" s="625"/>
      <c r="CL29" s="625"/>
      <c r="CM29" s="626"/>
      <c r="CN29" s="624"/>
      <c r="CO29" s="625"/>
      <c r="CP29" s="625"/>
      <c r="CQ29" s="625"/>
      <c r="CR29" s="625"/>
      <c r="CS29" s="625"/>
      <c r="CT29" s="625"/>
      <c r="CU29" s="626"/>
      <c r="CV29" s="620"/>
      <c r="CW29" s="627"/>
      <c r="CX29" s="628"/>
      <c r="CY29" s="628"/>
      <c r="CZ29" s="628"/>
      <c r="DA29" s="628"/>
      <c r="DB29" s="628"/>
      <c r="DC29" s="628"/>
      <c r="DD29" s="628"/>
      <c r="DE29" s="628"/>
      <c r="DF29" s="629"/>
      <c r="DG29" s="627"/>
      <c r="DH29" s="628"/>
      <c r="DI29" s="628"/>
      <c r="DJ29" s="628"/>
      <c r="DK29" s="628"/>
      <c r="DL29" s="628"/>
      <c r="DM29" s="628"/>
      <c r="DN29" s="629"/>
      <c r="DO29" s="627"/>
      <c r="DP29" s="628"/>
      <c r="DQ29" s="628"/>
      <c r="DR29" s="628"/>
      <c r="DS29" s="628"/>
      <c r="DT29" s="628"/>
      <c r="DU29" s="628"/>
      <c r="DV29" s="629"/>
      <c r="DW29" s="516"/>
    </row>
    <row r="30" spans="1:127" s="303" customFormat="1" ht="40.5" customHeight="1">
      <c r="A30" s="656"/>
      <c r="B30" s="411">
        <f>LARGE(B$19:B29,1)+1</f>
        <v>9</v>
      </c>
      <c r="C30" s="412" t="s">
        <v>287</v>
      </c>
      <c r="D30" s="413"/>
      <c r="E30" s="414" t="s">
        <v>1257</v>
      </c>
      <c r="F30" s="415">
        <v>8.6199999999999992</v>
      </c>
      <c r="G30" s="416" t="s">
        <v>841</v>
      </c>
      <c r="H30" s="654">
        <v>56674</v>
      </c>
      <c r="I30" s="418" t="s">
        <v>386</v>
      </c>
      <c r="J30" s="655" t="s">
        <v>1054</v>
      </c>
      <c r="K30" s="659" t="s">
        <v>1141</v>
      </c>
      <c r="L30" s="444" t="s">
        <v>1038</v>
      </c>
      <c r="M30" s="444" t="s">
        <v>1039</v>
      </c>
      <c r="N30" s="445" t="s">
        <v>1040</v>
      </c>
      <c r="O30" s="446" t="s">
        <v>1041</v>
      </c>
      <c r="P30" s="571" t="s">
        <v>1042</v>
      </c>
      <c r="Q30" s="425">
        <f t="shared" si="4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0.5" customHeight="1">
      <c r="A31" s="656"/>
      <c r="B31" s="411">
        <f>LARGE(B$19:B30,1)+1</f>
        <v>10</v>
      </c>
      <c r="C31" s="412" t="s">
        <v>288</v>
      </c>
      <c r="D31" s="413"/>
      <c r="E31" s="414" t="s">
        <v>1257</v>
      </c>
      <c r="F31" s="415">
        <v>8.6</v>
      </c>
      <c r="G31" s="416" t="s">
        <v>841</v>
      </c>
      <c r="H31" s="654">
        <v>70006</v>
      </c>
      <c r="I31" s="418" t="s">
        <v>386</v>
      </c>
      <c r="J31" s="655" t="s">
        <v>1054</v>
      </c>
      <c r="K31" s="659" t="s">
        <v>1141</v>
      </c>
      <c r="L31" s="444" t="s">
        <v>1038</v>
      </c>
      <c r="M31" s="444" t="s">
        <v>1039</v>
      </c>
      <c r="N31" s="445" t="s">
        <v>1040</v>
      </c>
      <c r="O31" s="446" t="s">
        <v>1041</v>
      </c>
      <c r="P31" s="571" t="s">
        <v>1042</v>
      </c>
      <c r="Q31" s="425">
        <f t="shared" si="4"/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1:127" s="303" customFormat="1" ht="40.5" customHeight="1">
      <c r="A32" s="656"/>
      <c r="B32" s="411">
        <f>LARGE(B$19:B31,1)+1</f>
        <v>11</v>
      </c>
      <c r="C32" s="412" t="s">
        <v>289</v>
      </c>
      <c r="D32" s="413"/>
      <c r="E32" s="414" t="s">
        <v>1257</v>
      </c>
      <c r="F32" s="415">
        <v>8.6999999999999993</v>
      </c>
      <c r="G32" s="416" t="s">
        <v>841</v>
      </c>
      <c r="H32" s="654">
        <v>70506</v>
      </c>
      <c r="I32" s="418" t="s">
        <v>386</v>
      </c>
      <c r="J32" s="655" t="s">
        <v>1054</v>
      </c>
      <c r="K32" s="659" t="s">
        <v>1141</v>
      </c>
      <c r="L32" s="444"/>
      <c r="M32" s="444"/>
      <c r="N32" s="445" t="s">
        <v>1040</v>
      </c>
      <c r="O32" s="446" t="s">
        <v>1041</v>
      </c>
      <c r="P32" s="571" t="s">
        <v>1042</v>
      </c>
      <c r="Q32" s="425">
        <f t="shared" si="4"/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1:127" s="303" customFormat="1" ht="40.5" customHeight="1">
      <c r="A33" s="643"/>
      <c r="B33" s="411"/>
      <c r="C33" s="644" t="s">
        <v>290</v>
      </c>
      <c r="D33" s="645"/>
      <c r="E33" s="646"/>
      <c r="F33" s="647"/>
      <c r="G33" s="646"/>
      <c r="H33" s="648"/>
      <c r="I33" s="649"/>
      <c r="J33" s="611"/>
      <c r="K33" s="612"/>
      <c r="L33" s="650"/>
      <c r="M33" s="650"/>
      <c r="N33" s="651"/>
      <c r="O33" s="652"/>
      <c r="P33" s="652"/>
      <c r="Q33" s="653">
        <f t="shared" si="4"/>
        <v>0</v>
      </c>
      <c r="R33" s="585"/>
      <c r="S33" s="585"/>
      <c r="T33" s="617"/>
      <c r="U33" s="618"/>
      <c r="V33" s="618"/>
      <c r="W33" s="618"/>
      <c r="X33" s="618"/>
      <c r="Y33" s="618"/>
      <c r="Z33" s="618"/>
      <c r="AA33" s="618"/>
      <c r="AB33" s="618"/>
      <c r="AC33" s="619"/>
      <c r="AD33" s="617"/>
      <c r="AE33" s="618"/>
      <c r="AF33" s="618"/>
      <c r="AG33" s="618"/>
      <c r="AH33" s="618"/>
      <c r="AI33" s="618"/>
      <c r="AJ33" s="618"/>
      <c r="AK33" s="619"/>
      <c r="AL33" s="617"/>
      <c r="AM33" s="618"/>
      <c r="AN33" s="618"/>
      <c r="AO33" s="618"/>
      <c r="AP33" s="618"/>
      <c r="AQ33" s="618"/>
      <c r="AR33" s="618"/>
      <c r="AS33" s="619"/>
      <c r="AT33" s="620"/>
      <c r="AU33" s="621"/>
      <c r="AV33" s="622"/>
      <c r="AW33" s="622"/>
      <c r="AX33" s="622"/>
      <c r="AY33" s="622"/>
      <c r="AZ33" s="622"/>
      <c r="BA33" s="622"/>
      <c r="BB33" s="622"/>
      <c r="BC33" s="622"/>
      <c r="BD33" s="623"/>
      <c r="BE33" s="621"/>
      <c r="BF33" s="622"/>
      <c r="BG33" s="622"/>
      <c r="BH33" s="622"/>
      <c r="BI33" s="622"/>
      <c r="BJ33" s="622"/>
      <c r="BK33" s="622"/>
      <c r="BL33" s="623"/>
      <c r="BM33" s="621"/>
      <c r="BN33" s="622"/>
      <c r="BO33" s="622"/>
      <c r="BP33" s="622"/>
      <c r="BQ33" s="622"/>
      <c r="BR33" s="622"/>
      <c r="BS33" s="622"/>
      <c r="BT33" s="623"/>
      <c r="BU33" s="620"/>
      <c r="BV33" s="624"/>
      <c r="BW33" s="625"/>
      <c r="BX33" s="625"/>
      <c r="BY33" s="625"/>
      <c r="BZ33" s="625"/>
      <c r="CA33" s="625"/>
      <c r="CB33" s="625"/>
      <c r="CC33" s="625"/>
      <c r="CD33" s="625"/>
      <c r="CE33" s="626"/>
      <c r="CF33" s="624"/>
      <c r="CG33" s="625"/>
      <c r="CH33" s="625"/>
      <c r="CI33" s="625"/>
      <c r="CJ33" s="625"/>
      <c r="CK33" s="625"/>
      <c r="CL33" s="625"/>
      <c r="CM33" s="626"/>
      <c r="CN33" s="624"/>
      <c r="CO33" s="625"/>
      <c r="CP33" s="625"/>
      <c r="CQ33" s="625"/>
      <c r="CR33" s="625"/>
      <c r="CS33" s="625"/>
      <c r="CT33" s="625"/>
      <c r="CU33" s="626"/>
      <c r="CV33" s="620"/>
      <c r="CW33" s="627"/>
      <c r="CX33" s="628"/>
      <c r="CY33" s="628"/>
      <c r="CZ33" s="628"/>
      <c r="DA33" s="628"/>
      <c r="DB33" s="628"/>
      <c r="DC33" s="628"/>
      <c r="DD33" s="628"/>
      <c r="DE33" s="628"/>
      <c r="DF33" s="629"/>
      <c r="DG33" s="627"/>
      <c r="DH33" s="628"/>
      <c r="DI33" s="628"/>
      <c r="DJ33" s="628"/>
      <c r="DK33" s="628"/>
      <c r="DL33" s="628"/>
      <c r="DM33" s="628"/>
      <c r="DN33" s="629"/>
      <c r="DO33" s="627"/>
      <c r="DP33" s="628"/>
      <c r="DQ33" s="628"/>
      <c r="DR33" s="628"/>
      <c r="DS33" s="628"/>
      <c r="DT33" s="628"/>
      <c r="DU33" s="628"/>
      <c r="DV33" s="629"/>
      <c r="DW33" s="516"/>
    </row>
    <row r="34" spans="1:127" s="303" customFormat="1" ht="40.5" customHeight="1">
      <c r="A34" s="656"/>
      <c r="B34" s="411">
        <f>LARGE(B$19:B33,1)+1</f>
        <v>12</v>
      </c>
      <c r="C34" s="412" t="s">
        <v>291</v>
      </c>
      <c r="D34" s="413"/>
      <c r="E34" s="414" t="s">
        <v>1257</v>
      </c>
      <c r="F34" s="415">
        <v>6.99</v>
      </c>
      <c r="G34" s="416" t="s">
        <v>841</v>
      </c>
      <c r="H34" s="654">
        <v>33798</v>
      </c>
      <c r="I34" s="418" t="s">
        <v>386</v>
      </c>
      <c r="J34" s="655" t="s">
        <v>1054</v>
      </c>
      <c r="K34" s="659" t="s">
        <v>1141</v>
      </c>
      <c r="L34" s="444" t="s">
        <v>1038</v>
      </c>
      <c r="M34" s="444" t="s">
        <v>1039</v>
      </c>
      <c r="N34" s="445" t="s">
        <v>1040</v>
      </c>
      <c r="O34" s="446" t="s">
        <v>1041</v>
      </c>
      <c r="P34" s="571" t="s">
        <v>1042</v>
      </c>
      <c r="Q34" s="425">
        <f t="shared" si="4"/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272"/>
    </row>
    <row r="35" spans="1:127" s="303" customFormat="1" ht="40.5" customHeight="1">
      <c r="A35" s="656"/>
      <c r="B35" s="411">
        <f>LARGE(B$19:B34,1)+1</f>
        <v>13</v>
      </c>
      <c r="C35" s="412" t="s">
        <v>292</v>
      </c>
      <c r="D35" s="413"/>
      <c r="E35" s="414" t="s">
        <v>1257</v>
      </c>
      <c r="F35" s="415">
        <v>7</v>
      </c>
      <c r="G35" s="416" t="s">
        <v>841</v>
      </c>
      <c r="H35" s="654">
        <v>70511</v>
      </c>
      <c r="I35" s="418" t="s">
        <v>386</v>
      </c>
      <c r="J35" s="655" t="s">
        <v>1054</v>
      </c>
      <c r="K35" s="659" t="s">
        <v>1141</v>
      </c>
      <c r="L35" s="444"/>
      <c r="M35" s="444"/>
      <c r="N35" s="445" t="s">
        <v>1040</v>
      </c>
      <c r="O35" s="446" t="s">
        <v>1041</v>
      </c>
      <c r="P35" s="571" t="s">
        <v>1042</v>
      </c>
      <c r="Q35" s="425">
        <f t="shared" si="4"/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1:127" s="303" customFormat="1" ht="40.5" customHeight="1">
      <c r="A36" s="643"/>
      <c r="B36" s="411"/>
      <c r="C36" s="644" t="s">
        <v>293</v>
      </c>
      <c r="D36" s="645"/>
      <c r="E36" s="646"/>
      <c r="F36" s="647"/>
      <c r="G36" s="646"/>
      <c r="H36" s="648"/>
      <c r="I36" s="649"/>
      <c r="J36" s="611"/>
      <c r="K36" s="612"/>
      <c r="L36" s="650"/>
      <c r="M36" s="650"/>
      <c r="N36" s="651"/>
      <c r="O36" s="652"/>
      <c r="P36" s="652"/>
      <c r="Q36" s="653">
        <f t="shared" si="4"/>
        <v>0</v>
      </c>
      <c r="R36" s="585"/>
      <c r="S36" s="585"/>
      <c r="T36" s="617"/>
      <c r="U36" s="618"/>
      <c r="V36" s="618"/>
      <c r="W36" s="618"/>
      <c r="X36" s="618"/>
      <c r="Y36" s="618"/>
      <c r="Z36" s="618"/>
      <c r="AA36" s="618"/>
      <c r="AB36" s="618"/>
      <c r="AC36" s="619"/>
      <c r="AD36" s="617"/>
      <c r="AE36" s="618"/>
      <c r="AF36" s="618"/>
      <c r="AG36" s="618"/>
      <c r="AH36" s="618"/>
      <c r="AI36" s="618"/>
      <c r="AJ36" s="618"/>
      <c r="AK36" s="619"/>
      <c r="AL36" s="617"/>
      <c r="AM36" s="618"/>
      <c r="AN36" s="618"/>
      <c r="AO36" s="618"/>
      <c r="AP36" s="618"/>
      <c r="AQ36" s="618"/>
      <c r="AR36" s="618"/>
      <c r="AS36" s="619"/>
      <c r="AT36" s="620"/>
      <c r="AU36" s="621"/>
      <c r="AV36" s="622"/>
      <c r="AW36" s="622"/>
      <c r="AX36" s="622"/>
      <c r="AY36" s="622"/>
      <c r="AZ36" s="622"/>
      <c r="BA36" s="622"/>
      <c r="BB36" s="622"/>
      <c r="BC36" s="622"/>
      <c r="BD36" s="623"/>
      <c r="BE36" s="621"/>
      <c r="BF36" s="622"/>
      <c r="BG36" s="622"/>
      <c r="BH36" s="622"/>
      <c r="BI36" s="622"/>
      <c r="BJ36" s="622"/>
      <c r="BK36" s="622"/>
      <c r="BL36" s="623"/>
      <c r="BM36" s="621"/>
      <c r="BN36" s="622"/>
      <c r="BO36" s="622"/>
      <c r="BP36" s="622"/>
      <c r="BQ36" s="622"/>
      <c r="BR36" s="622"/>
      <c r="BS36" s="622"/>
      <c r="BT36" s="623"/>
      <c r="BU36" s="620"/>
      <c r="BV36" s="624"/>
      <c r="BW36" s="625"/>
      <c r="BX36" s="625"/>
      <c r="BY36" s="625"/>
      <c r="BZ36" s="625"/>
      <c r="CA36" s="625"/>
      <c r="CB36" s="625"/>
      <c r="CC36" s="625"/>
      <c r="CD36" s="625"/>
      <c r="CE36" s="626"/>
      <c r="CF36" s="624"/>
      <c r="CG36" s="625"/>
      <c r="CH36" s="625"/>
      <c r="CI36" s="625"/>
      <c r="CJ36" s="625"/>
      <c r="CK36" s="625"/>
      <c r="CL36" s="625"/>
      <c r="CM36" s="626"/>
      <c r="CN36" s="624"/>
      <c r="CO36" s="625"/>
      <c r="CP36" s="625"/>
      <c r="CQ36" s="625"/>
      <c r="CR36" s="625"/>
      <c r="CS36" s="625"/>
      <c r="CT36" s="625"/>
      <c r="CU36" s="626"/>
      <c r="CV36" s="620"/>
      <c r="CW36" s="627"/>
      <c r="CX36" s="628"/>
      <c r="CY36" s="628"/>
      <c r="CZ36" s="628"/>
      <c r="DA36" s="628"/>
      <c r="DB36" s="628"/>
      <c r="DC36" s="628"/>
      <c r="DD36" s="628"/>
      <c r="DE36" s="628"/>
      <c r="DF36" s="629"/>
      <c r="DG36" s="627"/>
      <c r="DH36" s="628"/>
      <c r="DI36" s="628"/>
      <c r="DJ36" s="628"/>
      <c r="DK36" s="628"/>
      <c r="DL36" s="628"/>
      <c r="DM36" s="628"/>
      <c r="DN36" s="629"/>
      <c r="DO36" s="627"/>
      <c r="DP36" s="628"/>
      <c r="DQ36" s="628"/>
      <c r="DR36" s="628"/>
      <c r="DS36" s="628"/>
      <c r="DT36" s="628"/>
      <c r="DU36" s="628"/>
      <c r="DV36" s="629"/>
      <c r="DW36" s="516"/>
    </row>
    <row r="37" spans="1:127" s="303" customFormat="1" ht="40.5" customHeight="1">
      <c r="A37" s="656"/>
      <c r="B37" s="411">
        <f>LARGE(B$19:B36,1)+1</f>
        <v>14</v>
      </c>
      <c r="C37" s="412" t="s">
        <v>294</v>
      </c>
      <c r="D37" s="413"/>
      <c r="E37" s="414" t="s">
        <v>1257</v>
      </c>
      <c r="F37" s="415">
        <v>4.5999999999999996</v>
      </c>
      <c r="G37" s="416" t="s">
        <v>841</v>
      </c>
      <c r="H37" s="654">
        <v>70502</v>
      </c>
      <c r="I37" s="418" t="s">
        <v>386</v>
      </c>
      <c r="J37" s="655" t="s">
        <v>1054</v>
      </c>
      <c r="K37" s="659" t="s">
        <v>1141</v>
      </c>
      <c r="L37" s="444"/>
      <c r="M37" s="444"/>
      <c r="N37" s="445" t="s">
        <v>1040</v>
      </c>
      <c r="O37" s="446" t="s">
        <v>1041</v>
      </c>
      <c r="P37" s="571"/>
      <c r="Q37" s="425">
        <f t="shared" si="4"/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1:127" s="303" customFormat="1" ht="40.5" customHeight="1">
      <c r="A38" s="656"/>
      <c r="B38" s="411">
        <f>LARGE(B$19:B37,1)+1</f>
        <v>15</v>
      </c>
      <c r="C38" s="412" t="s">
        <v>295</v>
      </c>
      <c r="D38" s="413"/>
      <c r="E38" s="414" t="s">
        <v>1257</v>
      </c>
      <c r="F38" s="415">
        <v>8.6</v>
      </c>
      <c r="G38" s="416" t="s">
        <v>841</v>
      </c>
      <c r="H38" s="654">
        <v>33410</v>
      </c>
      <c r="I38" s="418" t="s">
        <v>386</v>
      </c>
      <c r="J38" s="655" t="s">
        <v>1054</v>
      </c>
      <c r="K38" s="659" t="s">
        <v>1141</v>
      </c>
      <c r="L38" s="444" t="s">
        <v>1038</v>
      </c>
      <c r="M38" s="444" t="s">
        <v>1039</v>
      </c>
      <c r="N38" s="445" t="s">
        <v>1040</v>
      </c>
      <c r="O38" s="446" t="s">
        <v>1041</v>
      </c>
      <c r="P38" s="571" t="s">
        <v>1042</v>
      </c>
      <c r="Q38" s="425">
        <f t="shared" si="4"/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272"/>
    </row>
    <row r="39" spans="1:127" s="303" customFormat="1" ht="40.5" customHeight="1">
      <c r="A39" s="656"/>
      <c r="B39" s="411">
        <f>LARGE(B$19:B38,1)+1</f>
        <v>16</v>
      </c>
      <c r="C39" s="412" t="s">
        <v>296</v>
      </c>
      <c r="D39" s="413" t="s">
        <v>297</v>
      </c>
      <c r="E39" s="414" t="s">
        <v>1257</v>
      </c>
      <c r="F39" s="415">
        <v>10.37</v>
      </c>
      <c r="G39" s="416" t="s">
        <v>841</v>
      </c>
      <c r="H39" s="654">
        <v>37025</v>
      </c>
      <c r="I39" s="418" t="s">
        <v>386</v>
      </c>
      <c r="J39" s="655" t="s">
        <v>1054</v>
      </c>
      <c r="K39" s="659" t="s">
        <v>1141</v>
      </c>
      <c r="L39" s="449" t="s">
        <v>1068</v>
      </c>
      <c r="M39" s="449"/>
      <c r="N39" s="450"/>
      <c r="O39" s="449"/>
      <c r="P39" s="572"/>
      <c r="Q39" s="425">
        <f t="shared" si="4"/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656"/>
      <c r="B40" s="411">
        <f>LARGE(B$19:B39,1)+1</f>
        <v>17</v>
      </c>
      <c r="C40" s="412" t="s">
        <v>298</v>
      </c>
      <c r="D40" s="413"/>
      <c r="E40" s="414" t="s">
        <v>1257</v>
      </c>
      <c r="F40" s="415">
        <v>8.6999999999999993</v>
      </c>
      <c r="G40" s="416" t="s">
        <v>841</v>
      </c>
      <c r="H40" s="654">
        <v>33409</v>
      </c>
      <c r="I40" s="418" t="s">
        <v>386</v>
      </c>
      <c r="J40" s="655" t="s">
        <v>1054</v>
      </c>
      <c r="K40" s="659" t="s">
        <v>1141</v>
      </c>
      <c r="L40" s="444"/>
      <c r="M40" s="444"/>
      <c r="N40" s="445" t="s">
        <v>1040</v>
      </c>
      <c r="O40" s="446" t="s">
        <v>1041</v>
      </c>
      <c r="P40" s="571" t="s">
        <v>1042</v>
      </c>
      <c r="Q40" s="425">
        <f t="shared" si="4"/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272"/>
    </row>
    <row r="41" spans="1:127" s="303" customFormat="1" ht="40.5" customHeight="1">
      <c r="A41" s="643"/>
      <c r="B41" s="411"/>
      <c r="C41" s="644" t="s">
        <v>259</v>
      </c>
      <c r="D41" s="645"/>
      <c r="E41" s="646"/>
      <c r="F41" s="647"/>
      <c r="G41" s="646"/>
      <c r="H41" s="648"/>
      <c r="I41" s="649"/>
      <c r="J41" s="611"/>
      <c r="K41" s="612"/>
      <c r="L41" s="650"/>
      <c r="M41" s="650"/>
      <c r="N41" s="651"/>
      <c r="O41" s="652"/>
      <c r="P41" s="652"/>
      <c r="Q41" s="653">
        <f t="shared" si="4"/>
        <v>0</v>
      </c>
      <c r="R41" s="585"/>
      <c r="S41" s="585"/>
      <c r="T41" s="617"/>
      <c r="U41" s="618"/>
      <c r="V41" s="618"/>
      <c r="W41" s="618"/>
      <c r="X41" s="618"/>
      <c r="Y41" s="618"/>
      <c r="Z41" s="618"/>
      <c r="AA41" s="618"/>
      <c r="AB41" s="618"/>
      <c r="AC41" s="619"/>
      <c r="AD41" s="617"/>
      <c r="AE41" s="618"/>
      <c r="AF41" s="618"/>
      <c r="AG41" s="618"/>
      <c r="AH41" s="618"/>
      <c r="AI41" s="618"/>
      <c r="AJ41" s="618"/>
      <c r="AK41" s="619"/>
      <c r="AL41" s="617"/>
      <c r="AM41" s="618"/>
      <c r="AN41" s="618"/>
      <c r="AO41" s="618"/>
      <c r="AP41" s="618"/>
      <c r="AQ41" s="618"/>
      <c r="AR41" s="618"/>
      <c r="AS41" s="619"/>
      <c r="AT41" s="620"/>
      <c r="AU41" s="621"/>
      <c r="AV41" s="622"/>
      <c r="AW41" s="622"/>
      <c r="AX41" s="622"/>
      <c r="AY41" s="622"/>
      <c r="AZ41" s="622"/>
      <c r="BA41" s="622"/>
      <c r="BB41" s="622"/>
      <c r="BC41" s="622"/>
      <c r="BD41" s="623"/>
      <c r="BE41" s="621"/>
      <c r="BF41" s="622"/>
      <c r="BG41" s="622"/>
      <c r="BH41" s="622"/>
      <c r="BI41" s="622"/>
      <c r="BJ41" s="622"/>
      <c r="BK41" s="622"/>
      <c r="BL41" s="623"/>
      <c r="BM41" s="621"/>
      <c r="BN41" s="622"/>
      <c r="BO41" s="622"/>
      <c r="BP41" s="622"/>
      <c r="BQ41" s="622"/>
      <c r="BR41" s="622"/>
      <c r="BS41" s="622"/>
      <c r="BT41" s="623"/>
      <c r="BU41" s="620"/>
      <c r="BV41" s="624"/>
      <c r="BW41" s="625"/>
      <c r="BX41" s="625"/>
      <c r="BY41" s="625"/>
      <c r="BZ41" s="625"/>
      <c r="CA41" s="625"/>
      <c r="CB41" s="625"/>
      <c r="CC41" s="625"/>
      <c r="CD41" s="625"/>
      <c r="CE41" s="626"/>
      <c r="CF41" s="624"/>
      <c r="CG41" s="625"/>
      <c r="CH41" s="625"/>
      <c r="CI41" s="625"/>
      <c r="CJ41" s="625"/>
      <c r="CK41" s="625"/>
      <c r="CL41" s="625"/>
      <c r="CM41" s="626"/>
      <c r="CN41" s="624"/>
      <c r="CO41" s="625"/>
      <c r="CP41" s="625"/>
      <c r="CQ41" s="625"/>
      <c r="CR41" s="625"/>
      <c r="CS41" s="625"/>
      <c r="CT41" s="625"/>
      <c r="CU41" s="626"/>
      <c r="CV41" s="620"/>
      <c r="CW41" s="627"/>
      <c r="CX41" s="628"/>
      <c r="CY41" s="628"/>
      <c r="CZ41" s="628"/>
      <c r="DA41" s="628"/>
      <c r="DB41" s="628"/>
      <c r="DC41" s="628"/>
      <c r="DD41" s="628"/>
      <c r="DE41" s="628"/>
      <c r="DF41" s="629"/>
      <c r="DG41" s="627"/>
      <c r="DH41" s="628"/>
      <c r="DI41" s="628"/>
      <c r="DJ41" s="628"/>
      <c r="DK41" s="628"/>
      <c r="DL41" s="628"/>
      <c r="DM41" s="628"/>
      <c r="DN41" s="629"/>
      <c r="DO41" s="627"/>
      <c r="DP41" s="628"/>
      <c r="DQ41" s="628"/>
      <c r="DR41" s="628"/>
      <c r="DS41" s="628"/>
      <c r="DT41" s="628"/>
      <c r="DU41" s="628"/>
      <c r="DV41" s="629"/>
      <c r="DW41" s="516"/>
    </row>
    <row r="42" spans="1:127" s="303" customFormat="1" ht="40.5" customHeight="1">
      <c r="A42" s="656"/>
      <c r="B42" s="411">
        <f>LARGE(B$19:B41,1)+1</f>
        <v>18</v>
      </c>
      <c r="C42" s="412" t="s">
        <v>299</v>
      </c>
      <c r="D42" s="413" t="s">
        <v>261</v>
      </c>
      <c r="E42" s="414" t="s">
        <v>1257</v>
      </c>
      <c r="F42" s="415">
        <v>8</v>
      </c>
      <c r="G42" s="416" t="s">
        <v>841</v>
      </c>
      <c r="H42" s="654">
        <v>70545</v>
      </c>
      <c r="I42" s="418" t="s">
        <v>386</v>
      </c>
      <c r="J42" s="655" t="s">
        <v>1054</v>
      </c>
      <c r="K42" s="659" t="s">
        <v>1141</v>
      </c>
      <c r="L42" s="444"/>
      <c r="M42" s="444"/>
      <c r="N42" s="445"/>
      <c r="O42" s="446" t="s">
        <v>1041</v>
      </c>
      <c r="P42" s="571" t="s">
        <v>1042</v>
      </c>
      <c r="Q42" s="425">
        <f t="shared" si="4"/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1:127" s="303" customFormat="1" ht="40.5" customHeight="1">
      <c r="A43" s="656"/>
      <c r="B43" s="411">
        <f>LARGE(B$19:B42,1)+1</f>
        <v>19</v>
      </c>
      <c r="C43" s="412" t="s">
        <v>300</v>
      </c>
      <c r="D43" s="413" t="s">
        <v>261</v>
      </c>
      <c r="E43" s="414" t="s">
        <v>1257</v>
      </c>
      <c r="F43" s="415">
        <v>6.3</v>
      </c>
      <c r="G43" s="416" t="s">
        <v>841</v>
      </c>
      <c r="H43" s="654">
        <v>74035</v>
      </c>
      <c r="I43" s="418" t="s">
        <v>386</v>
      </c>
      <c r="J43" s="655" t="s">
        <v>1054</v>
      </c>
      <c r="K43" s="659" t="s">
        <v>1141</v>
      </c>
      <c r="L43" s="444"/>
      <c r="M43" s="444"/>
      <c r="N43" s="445"/>
      <c r="O43" s="446" t="s">
        <v>1041</v>
      </c>
      <c r="P43" s="571" t="s">
        <v>1042</v>
      </c>
      <c r="Q43" s="425">
        <f t="shared" si="4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656"/>
      <c r="B44" s="411">
        <f>LARGE(B$19:B43,1)+1</f>
        <v>20</v>
      </c>
      <c r="C44" s="412" t="s">
        <v>301</v>
      </c>
      <c r="D44" s="413">
        <v>2</v>
      </c>
      <c r="E44" s="414" t="s">
        <v>1257</v>
      </c>
      <c r="F44" s="415">
        <v>5.99</v>
      </c>
      <c r="G44" s="416" t="s">
        <v>841</v>
      </c>
      <c r="H44" s="654"/>
      <c r="I44" s="418" t="s">
        <v>386</v>
      </c>
      <c r="J44" s="655" t="s">
        <v>1054</v>
      </c>
      <c r="K44" s="659" t="s">
        <v>1141</v>
      </c>
      <c r="L44" s="444"/>
      <c r="M44" s="444"/>
      <c r="N44" s="445"/>
      <c r="O44" s="446" t="s">
        <v>1041</v>
      </c>
      <c r="P44" s="571" t="s">
        <v>1042</v>
      </c>
      <c r="Q44" s="425">
        <f t="shared" si="4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272"/>
    </row>
    <row r="45" spans="1:127" s="303" customFormat="1" ht="40.5" customHeight="1">
      <c r="A45" s="657"/>
      <c r="B45" s="596">
        <v>3</v>
      </c>
      <c r="C45" s="597" t="s">
        <v>1212</v>
      </c>
      <c r="D45" s="598"/>
      <c r="E45" s="599"/>
      <c r="F45" s="598"/>
      <c r="G45" s="600"/>
      <c r="H45" s="599"/>
      <c r="I45" s="601"/>
      <c r="J45" s="598"/>
      <c r="K45" s="598"/>
      <c r="L45" s="598"/>
      <c r="M45" s="598"/>
      <c r="N45" s="598"/>
      <c r="O45" s="598"/>
      <c r="P45" s="602"/>
      <c r="Q45" s="1350" t="s">
        <v>1323</v>
      </c>
      <c r="R45" s="1352" t="s">
        <v>1324</v>
      </c>
      <c r="S45" s="1336" t="s">
        <v>1325</v>
      </c>
      <c r="T45" s="452"/>
      <c r="U45" s="453"/>
      <c r="V45" s="453"/>
      <c r="W45" s="453"/>
      <c r="X45" s="453"/>
      <c r="Y45" s="453"/>
      <c r="Z45" s="453"/>
      <c r="AA45" s="453"/>
      <c r="AB45" s="453"/>
      <c r="AC45" s="454"/>
      <c r="AD45" s="452"/>
      <c r="AE45" s="453"/>
      <c r="AF45" s="453"/>
      <c r="AG45" s="453"/>
      <c r="AH45" s="453"/>
      <c r="AI45" s="453"/>
      <c r="AJ45" s="453"/>
      <c r="AK45" s="454"/>
      <c r="AL45" s="452"/>
      <c r="AM45" s="453"/>
      <c r="AN45" s="453"/>
      <c r="AO45" s="453"/>
      <c r="AP45" s="453"/>
      <c r="AQ45" s="453"/>
      <c r="AR45" s="453"/>
      <c r="AS45" s="454"/>
      <c r="AT45" s="455"/>
      <c r="AU45" s="456"/>
      <c r="AV45" s="457"/>
      <c r="AW45" s="457"/>
      <c r="AX45" s="457"/>
      <c r="AY45" s="457"/>
      <c r="AZ45" s="457"/>
      <c r="BA45" s="457"/>
      <c r="BB45" s="457"/>
      <c r="BC45" s="457"/>
      <c r="BD45" s="458"/>
      <c r="BE45" s="456"/>
      <c r="BF45" s="457"/>
      <c r="BG45" s="457"/>
      <c r="BH45" s="457"/>
      <c r="BI45" s="457"/>
      <c r="BJ45" s="457"/>
      <c r="BK45" s="457"/>
      <c r="BL45" s="458"/>
      <c r="BM45" s="456"/>
      <c r="BN45" s="457"/>
      <c r="BO45" s="457"/>
      <c r="BP45" s="457"/>
      <c r="BQ45" s="457"/>
      <c r="BR45" s="457"/>
      <c r="BS45" s="457"/>
      <c r="BT45" s="458"/>
      <c r="BU45" s="455"/>
      <c r="BV45" s="459"/>
      <c r="BW45" s="460"/>
      <c r="BX45" s="460"/>
      <c r="BY45" s="460"/>
      <c r="BZ45" s="460"/>
      <c r="CA45" s="460"/>
      <c r="CB45" s="460"/>
      <c r="CC45" s="460"/>
      <c r="CD45" s="460"/>
      <c r="CE45" s="461"/>
      <c r="CF45" s="459"/>
      <c r="CG45" s="460"/>
      <c r="CH45" s="460"/>
      <c r="CI45" s="460"/>
      <c r="CJ45" s="460"/>
      <c r="CK45" s="460"/>
      <c r="CL45" s="460"/>
      <c r="CM45" s="461"/>
      <c r="CN45" s="459"/>
      <c r="CO45" s="460"/>
      <c r="CP45" s="460"/>
      <c r="CQ45" s="460"/>
      <c r="CR45" s="460"/>
      <c r="CS45" s="460"/>
      <c r="CT45" s="460"/>
      <c r="CU45" s="461"/>
      <c r="CV45" s="455"/>
      <c r="CW45" s="462"/>
      <c r="CX45" s="463"/>
      <c r="CY45" s="463"/>
      <c r="CZ45" s="463"/>
      <c r="DA45" s="463"/>
      <c r="DB45" s="463"/>
      <c r="DC45" s="463"/>
      <c r="DD45" s="463"/>
      <c r="DE45" s="463"/>
      <c r="DF45" s="464"/>
      <c r="DG45" s="462"/>
      <c r="DH45" s="463"/>
      <c r="DI45" s="463"/>
      <c r="DJ45" s="463"/>
      <c r="DK45" s="463"/>
      <c r="DL45" s="463"/>
      <c r="DM45" s="463"/>
      <c r="DN45" s="464"/>
      <c r="DO45" s="462"/>
      <c r="DP45" s="463"/>
      <c r="DQ45" s="463"/>
      <c r="DR45" s="463"/>
      <c r="DS45" s="463"/>
      <c r="DT45" s="463"/>
      <c r="DU45" s="463"/>
      <c r="DV45" s="464"/>
      <c r="DW45" s="465"/>
    </row>
    <row r="46" spans="1:127" s="303" customFormat="1" ht="40.5" customHeight="1">
      <c r="A46" s="657"/>
      <c r="B46" s="603"/>
      <c r="C46" s="393" t="s">
        <v>1048</v>
      </c>
      <c r="D46" s="394">
        <f>LARGE(B47:B55,1)</f>
        <v>6</v>
      </c>
      <c r="E46" s="604" t="s">
        <v>1049</v>
      </c>
      <c r="F46" s="394">
        <f>COUNTIF(L47:P55,E46)</f>
        <v>0</v>
      </c>
      <c r="G46" s="396" t="s">
        <v>1038</v>
      </c>
      <c r="H46" s="394">
        <f>COUNTIF(L47:P55,G46)</f>
        <v>3</v>
      </c>
      <c r="I46" s="396" t="s">
        <v>1039</v>
      </c>
      <c r="J46" s="394">
        <f>COUNTIF(L47:P55,I46)</f>
        <v>3</v>
      </c>
      <c r="K46" s="396" t="s">
        <v>1040</v>
      </c>
      <c r="L46" s="394">
        <f>COUNTIF(L47:P55,K46)</f>
        <v>6</v>
      </c>
      <c r="M46" s="396" t="s">
        <v>1041</v>
      </c>
      <c r="N46" s="394">
        <f>COUNTIF(L47:P55,M46)</f>
        <v>6</v>
      </c>
      <c r="O46" s="396" t="s">
        <v>1042</v>
      </c>
      <c r="P46" s="397">
        <f>COUNTIF(L47:P55,O46)</f>
        <v>4</v>
      </c>
      <c r="Q46" s="1351"/>
      <c r="R46" s="1353"/>
      <c r="S46" s="1337"/>
      <c r="T46" s="466"/>
      <c r="U46" s="467"/>
      <c r="V46" s="467"/>
      <c r="W46" s="467"/>
      <c r="X46" s="467"/>
      <c r="Y46" s="467"/>
      <c r="Z46" s="467"/>
      <c r="AA46" s="467"/>
      <c r="AB46" s="467"/>
      <c r="AC46" s="468"/>
      <c r="AD46" s="466"/>
      <c r="AE46" s="467"/>
      <c r="AF46" s="467"/>
      <c r="AG46" s="467"/>
      <c r="AH46" s="467"/>
      <c r="AI46" s="467"/>
      <c r="AJ46" s="467"/>
      <c r="AK46" s="468"/>
      <c r="AL46" s="466"/>
      <c r="AM46" s="467"/>
      <c r="AN46" s="467"/>
      <c r="AO46" s="467"/>
      <c r="AP46" s="467"/>
      <c r="AQ46" s="467"/>
      <c r="AR46" s="467"/>
      <c r="AS46" s="468"/>
      <c r="AT46" s="469"/>
      <c r="AU46" s="470"/>
      <c r="AV46" s="471"/>
      <c r="AW46" s="471"/>
      <c r="AX46" s="471"/>
      <c r="AY46" s="471"/>
      <c r="AZ46" s="471"/>
      <c r="BA46" s="471"/>
      <c r="BB46" s="471"/>
      <c r="BC46" s="471"/>
      <c r="BD46" s="472"/>
      <c r="BE46" s="470"/>
      <c r="BF46" s="471"/>
      <c r="BG46" s="471"/>
      <c r="BH46" s="471"/>
      <c r="BI46" s="471"/>
      <c r="BJ46" s="471"/>
      <c r="BK46" s="471"/>
      <c r="BL46" s="472"/>
      <c r="BM46" s="470"/>
      <c r="BN46" s="471"/>
      <c r="BO46" s="471"/>
      <c r="BP46" s="471"/>
      <c r="BQ46" s="471"/>
      <c r="BR46" s="471"/>
      <c r="BS46" s="471"/>
      <c r="BT46" s="472"/>
      <c r="BU46" s="469"/>
      <c r="BV46" s="473"/>
      <c r="BW46" s="474"/>
      <c r="BX46" s="474"/>
      <c r="BY46" s="474"/>
      <c r="BZ46" s="474"/>
      <c r="CA46" s="474"/>
      <c r="CB46" s="474"/>
      <c r="CC46" s="474"/>
      <c r="CD46" s="474"/>
      <c r="CE46" s="475"/>
      <c r="CF46" s="473"/>
      <c r="CG46" s="474"/>
      <c r="CH46" s="474"/>
      <c r="CI46" s="474"/>
      <c r="CJ46" s="474"/>
      <c r="CK46" s="474"/>
      <c r="CL46" s="474"/>
      <c r="CM46" s="475"/>
      <c r="CN46" s="473"/>
      <c r="CO46" s="474"/>
      <c r="CP46" s="474"/>
      <c r="CQ46" s="474"/>
      <c r="CR46" s="474"/>
      <c r="CS46" s="474"/>
      <c r="CT46" s="474"/>
      <c r="CU46" s="475"/>
      <c r="CV46" s="469"/>
      <c r="CW46" s="476"/>
      <c r="CX46" s="477"/>
      <c r="CY46" s="477"/>
      <c r="CZ46" s="477"/>
      <c r="DA46" s="477"/>
      <c r="DB46" s="477"/>
      <c r="DC46" s="477"/>
      <c r="DD46" s="477"/>
      <c r="DE46" s="477"/>
      <c r="DF46" s="478"/>
      <c r="DG46" s="476"/>
      <c r="DH46" s="477"/>
      <c r="DI46" s="477"/>
      <c r="DJ46" s="477"/>
      <c r="DK46" s="477"/>
      <c r="DL46" s="477"/>
      <c r="DM46" s="477"/>
      <c r="DN46" s="478"/>
      <c r="DO46" s="476"/>
      <c r="DP46" s="477"/>
      <c r="DQ46" s="477"/>
      <c r="DR46" s="477"/>
      <c r="DS46" s="477"/>
      <c r="DT46" s="477"/>
      <c r="DU46" s="477"/>
      <c r="DV46" s="478"/>
      <c r="DW46" s="479"/>
    </row>
    <row r="47" spans="1:127" s="303" customFormat="1" ht="40.5" customHeight="1">
      <c r="A47" s="643"/>
      <c r="B47" s="411"/>
      <c r="C47" s="644" t="s">
        <v>302</v>
      </c>
      <c r="D47" s="645"/>
      <c r="E47" s="646"/>
      <c r="F47" s="647"/>
      <c r="G47" s="646"/>
      <c r="H47" s="648"/>
      <c r="I47" s="649"/>
      <c r="J47" s="611"/>
      <c r="K47" s="612"/>
      <c r="L47" s="650"/>
      <c r="M47" s="650"/>
      <c r="N47" s="651"/>
      <c r="O47" s="652"/>
      <c r="P47" s="652"/>
      <c r="Q47" s="653"/>
      <c r="R47" s="585"/>
      <c r="S47" s="585"/>
      <c r="T47" s="617"/>
      <c r="U47" s="618"/>
      <c r="V47" s="618"/>
      <c r="W47" s="618"/>
      <c r="X47" s="618"/>
      <c r="Y47" s="618"/>
      <c r="Z47" s="618"/>
      <c r="AA47" s="618"/>
      <c r="AB47" s="618"/>
      <c r="AC47" s="619"/>
      <c r="AD47" s="617"/>
      <c r="AE47" s="618"/>
      <c r="AF47" s="618"/>
      <c r="AG47" s="618"/>
      <c r="AH47" s="618"/>
      <c r="AI47" s="618"/>
      <c r="AJ47" s="618"/>
      <c r="AK47" s="619"/>
      <c r="AL47" s="617"/>
      <c r="AM47" s="618"/>
      <c r="AN47" s="618"/>
      <c r="AO47" s="618"/>
      <c r="AP47" s="618"/>
      <c r="AQ47" s="618"/>
      <c r="AR47" s="618"/>
      <c r="AS47" s="619"/>
      <c r="AT47" s="620"/>
      <c r="AU47" s="621"/>
      <c r="AV47" s="622"/>
      <c r="AW47" s="622"/>
      <c r="AX47" s="622"/>
      <c r="AY47" s="622"/>
      <c r="AZ47" s="622"/>
      <c r="BA47" s="622"/>
      <c r="BB47" s="622"/>
      <c r="BC47" s="622"/>
      <c r="BD47" s="623"/>
      <c r="BE47" s="621"/>
      <c r="BF47" s="622"/>
      <c r="BG47" s="622"/>
      <c r="BH47" s="622"/>
      <c r="BI47" s="622"/>
      <c r="BJ47" s="622"/>
      <c r="BK47" s="622"/>
      <c r="BL47" s="623"/>
      <c r="BM47" s="621"/>
      <c r="BN47" s="622"/>
      <c r="BO47" s="622"/>
      <c r="BP47" s="622"/>
      <c r="BQ47" s="622"/>
      <c r="BR47" s="622"/>
      <c r="BS47" s="622"/>
      <c r="BT47" s="623"/>
      <c r="BU47" s="620"/>
      <c r="BV47" s="624"/>
      <c r="BW47" s="625"/>
      <c r="BX47" s="625"/>
      <c r="BY47" s="625"/>
      <c r="BZ47" s="625"/>
      <c r="CA47" s="625"/>
      <c r="CB47" s="625"/>
      <c r="CC47" s="625"/>
      <c r="CD47" s="625"/>
      <c r="CE47" s="626"/>
      <c r="CF47" s="624"/>
      <c r="CG47" s="625"/>
      <c r="CH47" s="625"/>
      <c r="CI47" s="625"/>
      <c r="CJ47" s="625"/>
      <c r="CK47" s="625"/>
      <c r="CL47" s="625"/>
      <c r="CM47" s="626"/>
      <c r="CN47" s="624"/>
      <c r="CO47" s="625"/>
      <c r="CP47" s="625"/>
      <c r="CQ47" s="625"/>
      <c r="CR47" s="625"/>
      <c r="CS47" s="625"/>
      <c r="CT47" s="625"/>
      <c r="CU47" s="626"/>
      <c r="CV47" s="620"/>
      <c r="CW47" s="627"/>
      <c r="CX47" s="628"/>
      <c r="CY47" s="628"/>
      <c r="CZ47" s="628"/>
      <c r="DA47" s="628"/>
      <c r="DB47" s="628"/>
      <c r="DC47" s="628"/>
      <c r="DD47" s="628"/>
      <c r="DE47" s="628"/>
      <c r="DF47" s="629"/>
      <c r="DG47" s="627"/>
      <c r="DH47" s="628"/>
      <c r="DI47" s="628"/>
      <c r="DJ47" s="628"/>
      <c r="DK47" s="628"/>
      <c r="DL47" s="628"/>
      <c r="DM47" s="628"/>
      <c r="DN47" s="629"/>
      <c r="DO47" s="627"/>
      <c r="DP47" s="628"/>
      <c r="DQ47" s="628"/>
      <c r="DR47" s="628"/>
      <c r="DS47" s="628"/>
      <c r="DT47" s="628"/>
      <c r="DU47" s="628"/>
      <c r="DV47" s="629"/>
      <c r="DW47" s="516"/>
    </row>
    <row r="48" spans="1:127" s="303" customFormat="1" ht="55.5" customHeight="1">
      <c r="A48" s="643">
        <v>1</v>
      </c>
      <c r="B48" s="411">
        <v>1</v>
      </c>
      <c r="C48" s="412" t="s">
        <v>303</v>
      </c>
      <c r="D48" s="413" t="s">
        <v>304</v>
      </c>
      <c r="E48" s="414" t="s">
        <v>1052</v>
      </c>
      <c r="F48" s="415">
        <v>7.4</v>
      </c>
      <c r="G48" s="416" t="s">
        <v>841</v>
      </c>
      <c r="H48" s="654">
        <v>65270</v>
      </c>
      <c r="I48" s="418" t="s">
        <v>386</v>
      </c>
      <c r="J48" s="655" t="s">
        <v>1054</v>
      </c>
      <c r="K48" s="488" t="s">
        <v>1055</v>
      </c>
      <c r="L48" s="444" t="s">
        <v>1038</v>
      </c>
      <c r="M48" s="444" t="s">
        <v>1039</v>
      </c>
      <c r="N48" s="445" t="s">
        <v>1040</v>
      </c>
      <c r="O48" s="446" t="s">
        <v>1041</v>
      </c>
      <c r="P48" s="571" t="s">
        <v>1042</v>
      </c>
      <c r="Q48" s="425">
        <f>COUNTA(T48:DV48)</f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1:127" s="303" customFormat="1" ht="40.5" customHeight="1">
      <c r="A49" s="643"/>
      <c r="B49" s="411">
        <f>LARGE(B$48:B48,1)+1</f>
        <v>2</v>
      </c>
      <c r="C49" s="412" t="s">
        <v>305</v>
      </c>
      <c r="D49" s="413" t="s">
        <v>306</v>
      </c>
      <c r="E49" s="414"/>
      <c r="F49" s="415">
        <v>8.4600000000000009</v>
      </c>
      <c r="G49" s="416" t="s">
        <v>841</v>
      </c>
      <c r="H49" s="654"/>
      <c r="I49" s="418" t="s">
        <v>386</v>
      </c>
      <c r="J49" s="655" t="s">
        <v>1054</v>
      </c>
      <c r="K49" s="488" t="s">
        <v>1055</v>
      </c>
      <c r="L49" s="444"/>
      <c r="M49" s="444"/>
      <c r="N49" s="445" t="s">
        <v>1040</v>
      </c>
      <c r="O49" s="446" t="s">
        <v>1041</v>
      </c>
      <c r="P49" s="571" t="s">
        <v>1042</v>
      </c>
      <c r="Q49" s="425">
        <f>COUNTA(T49:DV49)</f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1:127" s="303" customFormat="1" ht="40.5" customHeight="1">
      <c r="A50" s="643">
        <v>0</v>
      </c>
      <c r="B50" s="411">
        <f>LARGE(B$48:B49,1)+1</f>
        <v>3</v>
      </c>
      <c r="C50" s="412" t="s">
        <v>307</v>
      </c>
      <c r="D50" s="413" t="s">
        <v>308</v>
      </c>
      <c r="E50" s="414" t="s">
        <v>1052</v>
      </c>
      <c r="F50" s="415">
        <v>8</v>
      </c>
      <c r="G50" s="416" t="s">
        <v>841</v>
      </c>
      <c r="H50" s="654">
        <v>65292</v>
      </c>
      <c r="I50" s="418" t="s">
        <v>386</v>
      </c>
      <c r="J50" s="655" t="s">
        <v>1054</v>
      </c>
      <c r="K50" s="488" t="s">
        <v>1055</v>
      </c>
      <c r="L50" s="444" t="s">
        <v>1038</v>
      </c>
      <c r="M50" s="444" t="s">
        <v>1039</v>
      </c>
      <c r="N50" s="445" t="s">
        <v>1040</v>
      </c>
      <c r="O50" s="446" t="s">
        <v>1041</v>
      </c>
      <c r="P50" s="571"/>
      <c r="Q50" s="425">
        <f>COUNTA(T50:DV50)</f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1:127" s="303" customFormat="1" ht="40.5" customHeight="1">
      <c r="A51" s="643"/>
      <c r="B51" s="411"/>
      <c r="C51" s="644" t="s">
        <v>309</v>
      </c>
      <c r="D51" s="645"/>
      <c r="E51" s="646"/>
      <c r="F51" s="647"/>
      <c r="G51" s="646"/>
      <c r="H51" s="648"/>
      <c r="I51" s="649"/>
      <c r="J51" s="611"/>
      <c r="K51" s="612"/>
      <c r="L51" s="650"/>
      <c r="M51" s="650"/>
      <c r="N51" s="651"/>
      <c r="O51" s="652"/>
      <c r="P51" s="652"/>
      <c r="Q51" s="653"/>
      <c r="R51" s="585"/>
      <c r="S51" s="585"/>
      <c r="T51" s="617"/>
      <c r="U51" s="618"/>
      <c r="V51" s="618"/>
      <c r="W51" s="618"/>
      <c r="X51" s="618"/>
      <c r="Y51" s="618"/>
      <c r="Z51" s="618"/>
      <c r="AA51" s="618"/>
      <c r="AB51" s="618"/>
      <c r="AC51" s="619"/>
      <c r="AD51" s="617"/>
      <c r="AE51" s="618"/>
      <c r="AF51" s="618"/>
      <c r="AG51" s="618"/>
      <c r="AH51" s="618"/>
      <c r="AI51" s="618"/>
      <c r="AJ51" s="618"/>
      <c r="AK51" s="619"/>
      <c r="AL51" s="617"/>
      <c r="AM51" s="618"/>
      <c r="AN51" s="618"/>
      <c r="AO51" s="618"/>
      <c r="AP51" s="618"/>
      <c r="AQ51" s="618"/>
      <c r="AR51" s="618"/>
      <c r="AS51" s="619"/>
      <c r="AT51" s="620"/>
      <c r="AU51" s="621"/>
      <c r="AV51" s="622"/>
      <c r="AW51" s="622"/>
      <c r="AX51" s="622"/>
      <c r="AY51" s="622"/>
      <c r="AZ51" s="622"/>
      <c r="BA51" s="622"/>
      <c r="BB51" s="622"/>
      <c r="BC51" s="622"/>
      <c r="BD51" s="623"/>
      <c r="BE51" s="621"/>
      <c r="BF51" s="622"/>
      <c r="BG51" s="622"/>
      <c r="BH51" s="622"/>
      <c r="BI51" s="622"/>
      <c r="BJ51" s="622"/>
      <c r="BK51" s="622"/>
      <c r="BL51" s="623"/>
      <c r="BM51" s="621"/>
      <c r="BN51" s="622"/>
      <c r="BO51" s="622"/>
      <c r="BP51" s="622"/>
      <c r="BQ51" s="622"/>
      <c r="BR51" s="622"/>
      <c r="BS51" s="622"/>
      <c r="BT51" s="623"/>
      <c r="BU51" s="620"/>
      <c r="BV51" s="624"/>
      <c r="BW51" s="625"/>
      <c r="BX51" s="625"/>
      <c r="BY51" s="625"/>
      <c r="BZ51" s="625"/>
      <c r="CA51" s="625"/>
      <c r="CB51" s="625"/>
      <c r="CC51" s="625"/>
      <c r="CD51" s="625"/>
      <c r="CE51" s="626"/>
      <c r="CF51" s="624"/>
      <c r="CG51" s="625"/>
      <c r="CH51" s="625"/>
      <c r="CI51" s="625"/>
      <c r="CJ51" s="625"/>
      <c r="CK51" s="625"/>
      <c r="CL51" s="625"/>
      <c r="CM51" s="626"/>
      <c r="CN51" s="624"/>
      <c r="CO51" s="625"/>
      <c r="CP51" s="625"/>
      <c r="CQ51" s="625"/>
      <c r="CR51" s="625"/>
      <c r="CS51" s="625"/>
      <c r="CT51" s="625"/>
      <c r="CU51" s="626"/>
      <c r="CV51" s="620"/>
      <c r="CW51" s="627"/>
      <c r="CX51" s="628"/>
      <c r="CY51" s="628"/>
      <c r="CZ51" s="628"/>
      <c r="DA51" s="628"/>
      <c r="DB51" s="628"/>
      <c r="DC51" s="628"/>
      <c r="DD51" s="628"/>
      <c r="DE51" s="628"/>
      <c r="DF51" s="629"/>
      <c r="DG51" s="627"/>
      <c r="DH51" s="628"/>
      <c r="DI51" s="628"/>
      <c r="DJ51" s="628"/>
      <c r="DK51" s="628"/>
      <c r="DL51" s="628"/>
      <c r="DM51" s="628"/>
      <c r="DN51" s="629"/>
      <c r="DO51" s="627"/>
      <c r="DP51" s="628"/>
      <c r="DQ51" s="628"/>
      <c r="DR51" s="628"/>
      <c r="DS51" s="628"/>
      <c r="DT51" s="628"/>
      <c r="DU51" s="628"/>
      <c r="DV51" s="629"/>
      <c r="DW51" s="516"/>
    </row>
    <row r="52" spans="1:127" s="303" customFormat="1" ht="40.5" customHeight="1">
      <c r="A52" s="643">
        <v>1</v>
      </c>
      <c r="B52" s="411">
        <f>LARGE(B$48:B51,1)+1</f>
        <v>4</v>
      </c>
      <c r="C52" s="412" t="s">
        <v>310</v>
      </c>
      <c r="D52" s="413" t="s">
        <v>311</v>
      </c>
      <c r="E52" s="414" t="s">
        <v>1052</v>
      </c>
      <c r="F52" s="415">
        <v>4.6500000000000004</v>
      </c>
      <c r="G52" s="416" t="s">
        <v>841</v>
      </c>
      <c r="H52" s="654">
        <v>65250</v>
      </c>
      <c r="I52" s="418" t="s">
        <v>386</v>
      </c>
      <c r="J52" s="655" t="s">
        <v>1054</v>
      </c>
      <c r="K52" s="488" t="s">
        <v>1055</v>
      </c>
      <c r="L52" s="444"/>
      <c r="M52" s="444"/>
      <c r="N52" s="445" t="s">
        <v>1040</v>
      </c>
      <c r="O52" s="446" t="s">
        <v>1041</v>
      </c>
      <c r="P52" s="571"/>
      <c r="Q52" s="425">
        <f>COUNTA(T52:DV52)</f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643"/>
      <c r="B53" s="411"/>
      <c r="C53" s="644" t="s">
        <v>312</v>
      </c>
      <c r="D53" s="645"/>
      <c r="E53" s="646"/>
      <c r="F53" s="647"/>
      <c r="G53" s="646"/>
      <c r="H53" s="648"/>
      <c r="I53" s="649"/>
      <c r="J53" s="611"/>
      <c r="K53" s="612"/>
      <c r="L53" s="650"/>
      <c r="M53" s="650"/>
      <c r="N53" s="651"/>
      <c r="O53" s="652"/>
      <c r="P53" s="652"/>
      <c r="Q53" s="653">
        <f>COUNTA(T53:DV53)</f>
        <v>0</v>
      </c>
      <c r="R53" s="585"/>
      <c r="S53" s="585"/>
      <c r="T53" s="617"/>
      <c r="U53" s="618"/>
      <c r="V53" s="618"/>
      <c r="W53" s="618"/>
      <c r="X53" s="618"/>
      <c r="Y53" s="618"/>
      <c r="Z53" s="618"/>
      <c r="AA53" s="618"/>
      <c r="AB53" s="618"/>
      <c r="AC53" s="619"/>
      <c r="AD53" s="617"/>
      <c r="AE53" s="618"/>
      <c r="AF53" s="618"/>
      <c r="AG53" s="618"/>
      <c r="AH53" s="618"/>
      <c r="AI53" s="618"/>
      <c r="AJ53" s="618"/>
      <c r="AK53" s="619"/>
      <c r="AL53" s="617"/>
      <c r="AM53" s="618"/>
      <c r="AN53" s="618"/>
      <c r="AO53" s="618"/>
      <c r="AP53" s="618"/>
      <c r="AQ53" s="618"/>
      <c r="AR53" s="618"/>
      <c r="AS53" s="619"/>
      <c r="AT53" s="620"/>
      <c r="AU53" s="621"/>
      <c r="AV53" s="622"/>
      <c r="AW53" s="622"/>
      <c r="AX53" s="622"/>
      <c r="AY53" s="622"/>
      <c r="AZ53" s="622"/>
      <c r="BA53" s="622"/>
      <c r="BB53" s="622"/>
      <c r="BC53" s="622"/>
      <c r="BD53" s="623"/>
      <c r="BE53" s="621"/>
      <c r="BF53" s="622"/>
      <c r="BG53" s="622"/>
      <c r="BH53" s="622"/>
      <c r="BI53" s="622"/>
      <c r="BJ53" s="622"/>
      <c r="BK53" s="622"/>
      <c r="BL53" s="623"/>
      <c r="BM53" s="621"/>
      <c r="BN53" s="622"/>
      <c r="BO53" s="622"/>
      <c r="BP53" s="622"/>
      <c r="BQ53" s="622"/>
      <c r="BR53" s="622"/>
      <c r="BS53" s="622"/>
      <c r="BT53" s="623"/>
      <c r="BU53" s="620"/>
      <c r="BV53" s="624"/>
      <c r="BW53" s="625"/>
      <c r="BX53" s="625"/>
      <c r="BY53" s="625"/>
      <c r="BZ53" s="625"/>
      <c r="CA53" s="625"/>
      <c r="CB53" s="625"/>
      <c r="CC53" s="625"/>
      <c r="CD53" s="625"/>
      <c r="CE53" s="626"/>
      <c r="CF53" s="624"/>
      <c r="CG53" s="625"/>
      <c r="CH53" s="625"/>
      <c r="CI53" s="625"/>
      <c r="CJ53" s="625"/>
      <c r="CK53" s="625"/>
      <c r="CL53" s="625"/>
      <c r="CM53" s="626"/>
      <c r="CN53" s="624"/>
      <c r="CO53" s="625"/>
      <c r="CP53" s="625"/>
      <c r="CQ53" s="625"/>
      <c r="CR53" s="625"/>
      <c r="CS53" s="625"/>
      <c r="CT53" s="625"/>
      <c r="CU53" s="626"/>
      <c r="CV53" s="620"/>
      <c r="CW53" s="627"/>
      <c r="CX53" s="628"/>
      <c r="CY53" s="628"/>
      <c r="CZ53" s="628"/>
      <c r="DA53" s="628"/>
      <c r="DB53" s="628"/>
      <c r="DC53" s="628"/>
      <c r="DD53" s="628"/>
      <c r="DE53" s="628"/>
      <c r="DF53" s="629"/>
      <c r="DG53" s="627"/>
      <c r="DH53" s="628"/>
      <c r="DI53" s="628"/>
      <c r="DJ53" s="628"/>
      <c r="DK53" s="628"/>
      <c r="DL53" s="628"/>
      <c r="DM53" s="628"/>
      <c r="DN53" s="629"/>
      <c r="DO53" s="627"/>
      <c r="DP53" s="628"/>
      <c r="DQ53" s="628"/>
      <c r="DR53" s="628"/>
      <c r="DS53" s="628"/>
      <c r="DT53" s="628"/>
      <c r="DU53" s="628"/>
      <c r="DV53" s="629"/>
      <c r="DW53" s="516"/>
    </row>
    <row r="54" spans="1:127" s="303" customFormat="1" ht="40.5" customHeight="1">
      <c r="A54" s="656"/>
      <c r="B54" s="411">
        <f>LARGE(B$48:B53,1)+1</f>
        <v>5</v>
      </c>
      <c r="C54" s="412" t="s">
        <v>313</v>
      </c>
      <c r="D54" s="413"/>
      <c r="E54" s="414" t="s">
        <v>1269</v>
      </c>
      <c r="F54" s="415">
        <v>8.52</v>
      </c>
      <c r="G54" s="416" t="s">
        <v>841</v>
      </c>
      <c r="H54" s="654">
        <v>42480</v>
      </c>
      <c r="I54" s="418" t="s">
        <v>386</v>
      </c>
      <c r="J54" s="655" t="s">
        <v>1054</v>
      </c>
      <c r="K54" s="659" t="s">
        <v>1141</v>
      </c>
      <c r="L54" s="444" t="s">
        <v>1038</v>
      </c>
      <c r="M54" s="444" t="s">
        <v>1039</v>
      </c>
      <c r="N54" s="445" t="s">
        <v>1040</v>
      </c>
      <c r="O54" s="446" t="s">
        <v>1041</v>
      </c>
      <c r="P54" s="571" t="s">
        <v>1042</v>
      </c>
      <c r="Q54" s="425">
        <f>COUNTA(T54:DV54)</f>
        <v>0</v>
      </c>
      <c r="R54" s="426"/>
      <c r="S54" s="448"/>
      <c r="T54" s="428"/>
      <c r="U54" s="429"/>
      <c r="V54" s="430"/>
      <c r="W54" s="429"/>
      <c r="X54" s="430"/>
      <c r="Y54" s="429"/>
      <c r="Z54" s="430"/>
      <c r="AA54" s="429"/>
      <c r="AB54" s="430"/>
      <c r="AC54" s="431"/>
      <c r="AD54" s="428"/>
      <c r="AE54" s="429"/>
      <c r="AF54" s="430"/>
      <c r="AG54" s="429"/>
      <c r="AH54" s="430"/>
      <c r="AI54" s="429"/>
      <c r="AJ54" s="430"/>
      <c r="AK54" s="431"/>
      <c r="AL54" s="428"/>
      <c r="AM54" s="429"/>
      <c r="AN54" s="430"/>
      <c r="AO54" s="429"/>
      <c r="AP54" s="430"/>
      <c r="AQ54" s="429"/>
      <c r="AR54" s="430"/>
      <c r="AS54" s="431"/>
      <c r="AT54" s="272"/>
      <c r="AU54" s="432"/>
      <c r="AV54" s="433"/>
      <c r="AW54" s="434"/>
      <c r="AX54" s="433"/>
      <c r="AY54" s="434"/>
      <c r="AZ54" s="433"/>
      <c r="BA54" s="434"/>
      <c r="BB54" s="433"/>
      <c r="BC54" s="434"/>
      <c r="BD54" s="435"/>
      <c r="BE54" s="432"/>
      <c r="BF54" s="433"/>
      <c r="BG54" s="434"/>
      <c r="BH54" s="433"/>
      <c r="BI54" s="434"/>
      <c r="BJ54" s="433"/>
      <c r="BK54" s="434"/>
      <c r="BL54" s="435"/>
      <c r="BM54" s="432"/>
      <c r="BN54" s="433"/>
      <c r="BO54" s="434"/>
      <c r="BP54" s="433"/>
      <c r="BQ54" s="434"/>
      <c r="BR54" s="433"/>
      <c r="BS54" s="434"/>
      <c r="BT54" s="435"/>
      <c r="BU54" s="272"/>
      <c r="BV54" s="436"/>
      <c r="BW54" s="437"/>
      <c r="BX54" s="438"/>
      <c r="BY54" s="437"/>
      <c r="BZ54" s="438"/>
      <c r="CA54" s="437"/>
      <c r="CB54" s="438"/>
      <c r="CC54" s="437"/>
      <c r="CD54" s="438"/>
      <c r="CE54" s="439"/>
      <c r="CF54" s="436"/>
      <c r="CG54" s="437"/>
      <c r="CH54" s="438"/>
      <c r="CI54" s="437"/>
      <c r="CJ54" s="438"/>
      <c r="CK54" s="437"/>
      <c r="CL54" s="438"/>
      <c r="CM54" s="439"/>
      <c r="CN54" s="436"/>
      <c r="CO54" s="437"/>
      <c r="CP54" s="438"/>
      <c r="CQ54" s="437"/>
      <c r="CR54" s="438"/>
      <c r="CS54" s="437"/>
      <c r="CT54" s="438"/>
      <c r="CU54" s="439"/>
      <c r="CV54" s="272"/>
      <c r="CW54" s="440"/>
      <c r="CX54" s="441"/>
      <c r="CY54" s="442"/>
      <c r="CZ54" s="441"/>
      <c r="DA54" s="442"/>
      <c r="DB54" s="441"/>
      <c r="DC54" s="442"/>
      <c r="DD54" s="441"/>
      <c r="DE54" s="442"/>
      <c r="DF54" s="443"/>
      <c r="DG54" s="440"/>
      <c r="DH54" s="441"/>
      <c r="DI54" s="442"/>
      <c r="DJ54" s="441"/>
      <c r="DK54" s="442"/>
      <c r="DL54" s="441"/>
      <c r="DM54" s="442"/>
      <c r="DN54" s="443"/>
      <c r="DO54" s="440"/>
      <c r="DP54" s="441"/>
      <c r="DQ54" s="442"/>
      <c r="DR54" s="441"/>
      <c r="DS54" s="442"/>
      <c r="DT54" s="441"/>
      <c r="DU54" s="442"/>
      <c r="DV54" s="443"/>
      <c r="DW54" s="272"/>
    </row>
    <row r="55" spans="1:127" s="303" customFormat="1" ht="40.5" customHeight="1">
      <c r="A55" s="656"/>
      <c r="B55" s="411">
        <f>LARGE(B$48:B54,1)+1</f>
        <v>6</v>
      </c>
      <c r="C55" s="412" t="s">
        <v>314</v>
      </c>
      <c r="D55" s="413"/>
      <c r="E55" s="414" t="s">
        <v>1269</v>
      </c>
      <c r="F55" s="415">
        <v>6.7</v>
      </c>
      <c r="G55" s="416" t="s">
        <v>841</v>
      </c>
      <c r="H55" s="654">
        <v>41019</v>
      </c>
      <c r="I55" s="418" t="s">
        <v>386</v>
      </c>
      <c r="J55" s="655" t="s">
        <v>1054</v>
      </c>
      <c r="K55" s="659" t="s">
        <v>1141</v>
      </c>
      <c r="L55" s="444"/>
      <c r="M55" s="444"/>
      <c r="N55" s="445" t="s">
        <v>1040</v>
      </c>
      <c r="O55" s="446" t="s">
        <v>1041</v>
      </c>
      <c r="P55" s="571" t="s">
        <v>1042</v>
      </c>
      <c r="Q55" s="425">
        <f>COUNTA(T55:DV55)</f>
        <v>0</v>
      </c>
      <c r="R55" s="426"/>
      <c r="S55" s="448"/>
      <c r="T55" s="428"/>
      <c r="U55" s="429"/>
      <c r="V55" s="430"/>
      <c r="W55" s="429"/>
      <c r="X55" s="430"/>
      <c r="Y55" s="429"/>
      <c r="Z55" s="430"/>
      <c r="AA55" s="429"/>
      <c r="AB55" s="430"/>
      <c r="AC55" s="431"/>
      <c r="AD55" s="428"/>
      <c r="AE55" s="429"/>
      <c r="AF55" s="430"/>
      <c r="AG55" s="429"/>
      <c r="AH55" s="430"/>
      <c r="AI55" s="429"/>
      <c r="AJ55" s="430"/>
      <c r="AK55" s="431"/>
      <c r="AL55" s="428"/>
      <c r="AM55" s="429"/>
      <c r="AN55" s="430"/>
      <c r="AO55" s="429"/>
      <c r="AP55" s="430"/>
      <c r="AQ55" s="429"/>
      <c r="AR55" s="430"/>
      <c r="AS55" s="431"/>
      <c r="AT55" s="272"/>
      <c r="AU55" s="432"/>
      <c r="AV55" s="433"/>
      <c r="AW55" s="434"/>
      <c r="AX55" s="433"/>
      <c r="AY55" s="434"/>
      <c r="AZ55" s="433"/>
      <c r="BA55" s="434"/>
      <c r="BB55" s="433"/>
      <c r="BC55" s="434"/>
      <c r="BD55" s="435"/>
      <c r="BE55" s="432"/>
      <c r="BF55" s="433"/>
      <c r="BG55" s="434"/>
      <c r="BH55" s="433"/>
      <c r="BI55" s="434"/>
      <c r="BJ55" s="433"/>
      <c r="BK55" s="434"/>
      <c r="BL55" s="435"/>
      <c r="BM55" s="432"/>
      <c r="BN55" s="433"/>
      <c r="BO55" s="434"/>
      <c r="BP55" s="433"/>
      <c r="BQ55" s="434"/>
      <c r="BR55" s="433"/>
      <c r="BS55" s="434"/>
      <c r="BT55" s="435"/>
      <c r="BU55" s="272"/>
      <c r="BV55" s="436"/>
      <c r="BW55" s="437"/>
      <c r="BX55" s="438"/>
      <c r="BY55" s="437"/>
      <c r="BZ55" s="438"/>
      <c r="CA55" s="437"/>
      <c r="CB55" s="438"/>
      <c r="CC55" s="437"/>
      <c r="CD55" s="438"/>
      <c r="CE55" s="439"/>
      <c r="CF55" s="436"/>
      <c r="CG55" s="437"/>
      <c r="CH55" s="438"/>
      <c r="CI55" s="437"/>
      <c r="CJ55" s="438"/>
      <c r="CK55" s="437"/>
      <c r="CL55" s="438"/>
      <c r="CM55" s="439"/>
      <c r="CN55" s="436"/>
      <c r="CO55" s="437"/>
      <c r="CP55" s="438"/>
      <c r="CQ55" s="437"/>
      <c r="CR55" s="438"/>
      <c r="CS55" s="437"/>
      <c r="CT55" s="438"/>
      <c r="CU55" s="439"/>
      <c r="CV55" s="272"/>
      <c r="CW55" s="440"/>
      <c r="CX55" s="441"/>
      <c r="CY55" s="442"/>
      <c r="CZ55" s="441"/>
      <c r="DA55" s="442"/>
      <c r="DB55" s="441"/>
      <c r="DC55" s="442"/>
      <c r="DD55" s="441"/>
      <c r="DE55" s="442"/>
      <c r="DF55" s="443"/>
      <c r="DG55" s="440"/>
      <c r="DH55" s="441"/>
      <c r="DI55" s="442"/>
      <c r="DJ55" s="441"/>
      <c r="DK55" s="442"/>
      <c r="DL55" s="441"/>
      <c r="DM55" s="442"/>
      <c r="DN55" s="443"/>
      <c r="DO55" s="440"/>
      <c r="DP55" s="441"/>
      <c r="DQ55" s="442"/>
      <c r="DR55" s="441"/>
      <c r="DS55" s="442"/>
      <c r="DT55" s="441"/>
      <c r="DU55" s="442"/>
      <c r="DV55" s="443"/>
      <c r="DW55" s="272"/>
    </row>
    <row r="56" spans="1:127" s="303" customFormat="1" ht="40.5" customHeight="1">
      <c r="A56" s="657"/>
      <c r="B56" s="596">
        <v>4</v>
      </c>
      <c r="C56" s="597" t="s">
        <v>1063</v>
      </c>
      <c r="D56" s="598"/>
      <c r="E56" s="599"/>
      <c r="F56" s="598"/>
      <c r="G56" s="600"/>
      <c r="H56" s="599"/>
      <c r="I56" s="601"/>
      <c r="J56" s="598"/>
      <c r="K56" s="598"/>
      <c r="L56" s="598"/>
      <c r="M56" s="598"/>
      <c r="N56" s="598"/>
      <c r="O56" s="598"/>
      <c r="P56" s="602"/>
      <c r="Q56" s="1350" t="s">
        <v>1323</v>
      </c>
      <c r="R56" s="1352" t="s">
        <v>1324</v>
      </c>
      <c r="S56" s="1336" t="s">
        <v>1325</v>
      </c>
      <c r="T56" s="452"/>
      <c r="U56" s="453"/>
      <c r="V56" s="453"/>
      <c r="W56" s="453"/>
      <c r="X56" s="453"/>
      <c r="Y56" s="453"/>
      <c r="Z56" s="453"/>
      <c r="AA56" s="453"/>
      <c r="AB56" s="453"/>
      <c r="AC56" s="454"/>
      <c r="AD56" s="452"/>
      <c r="AE56" s="453"/>
      <c r="AF56" s="453"/>
      <c r="AG56" s="453"/>
      <c r="AH56" s="453"/>
      <c r="AI56" s="453"/>
      <c r="AJ56" s="453"/>
      <c r="AK56" s="454"/>
      <c r="AL56" s="452"/>
      <c r="AM56" s="453"/>
      <c r="AN56" s="453"/>
      <c r="AO56" s="453"/>
      <c r="AP56" s="453"/>
      <c r="AQ56" s="453"/>
      <c r="AR56" s="453"/>
      <c r="AS56" s="454"/>
      <c r="AT56" s="455"/>
      <c r="AU56" s="456"/>
      <c r="AV56" s="457"/>
      <c r="AW56" s="457"/>
      <c r="AX56" s="457"/>
      <c r="AY56" s="457"/>
      <c r="AZ56" s="457"/>
      <c r="BA56" s="457"/>
      <c r="BB56" s="457"/>
      <c r="BC56" s="457"/>
      <c r="BD56" s="458"/>
      <c r="BE56" s="456"/>
      <c r="BF56" s="457"/>
      <c r="BG56" s="457"/>
      <c r="BH56" s="457"/>
      <c r="BI56" s="457"/>
      <c r="BJ56" s="457"/>
      <c r="BK56" s="457"/>
      <c r="BL56" s="458"/>
      <c r="BM56" s="456"/>
      <c r="BN56" s="457"/>
      <c r="BO56" s="457"/>
      <c r="BP56" s="457"/>
      <c r="BQ56" s="457"/>
      <c r="BR56" s="457"/>
      <c r="BS56" s="457"/>
      <c r="BT56" s="458"/>
      <c r="BU56" s="455"/>
      <c r="BV56" s="459"/>
      <c r="BW56" s="460"/>
      <c r="BX56" s="460"/>
      <c r="BY56" s="460"/>
      <c r="BZ56" s="460"/>
      <c r="CA56" s="460"/>
      <c r="CB56" s="460"/>
      <c r="CC56" s="460"/>
      <c r="CD56" s="460"/>
      <c r="CE56" s="461"/>
      <c r="CF56" s="459"/>
      <c r="CG56" s="460"/>
      <c r="CH56" s="460"/>
      <c r="CI56" s="460"/>
      <c r="CJ56" s="460"/>
      <c r="CK56" s="460"/>
      <c r="CL56" s="460"/>
      <c r="CM56" s="461"/>
      <c r="CN56" s="459"/>
      <c r="CO56" s="460"/>
      <c r="CP56" s="460"/>
      <c r="CQ56" s="460"/>
      <c r="CR56" s="460"/>
      <c r="CS56" s="460"/>
      <c r="CT56" s="460"/>
      <c r="CU56" s="461"/>
      <c r="CV56" s="455"/>
      <c r="CW56" s="462"/>
      <c r="CX56" s="463"/>
      <c r="CY56" s="463"/>
      <c r="CZ56" s="463"/>
      <c r="DA56" s="463"/>
      <c r="DB56" s="463"/>
      <c r="DC56" s="463"/>
      <c r="DD56" s="463"/>
      <c r="DE56" s="463"/>
      <c r="DF56" s="464"/>
      <c r="DG56" s="462"/>
      <c r="DH56" s="463"/>
      <c r="DI56" s="463"/>
      <c r="DJ56" s="463"/>
      <c r="DK56" s="463"/>
      <c r="DL56" s="463"/>
      <c r="DM56" s="463"/>
      <c r="DN56" s="464"/>
      <c r="DO56" s="462"/>
      <c r="DP56" s="463"/>
      <c r="DQ56" s="463"/>
      <c r="DR56" s="463"/>
      <c r="DS56" s="463"/>
      <c r="DT56" s="463"/>
      <c r="DU56" s="463"/>
      <c r="DV56" s="464"/>
      <c r="DW56" s="465"/>
    </row>
    <row r="57" spans="1:127" s="303" customFormat="1" ht="40.5" customHeight="1">
      <c r="A57" s="657"/>
      <c r="B57" s="603"/>
      <c r="C57" s="393" t="s">
        <v>1048</v>
      </c>
      <c r="D57" s="394">
        <f>LARGE(B58:B73,1)</f>
        <v>10</v>
      </c>
      <c r="E57" s="604" t="s">
        <v>1049</v>
      </c>
      <c r="F57" s="394">
        <f>COUNTIF(L58:P73,E57)</f>
        <v>0</v>
      </c>
      <c r="G57" s="396" t="s">
        <v>1038</v>
      </c>
      <c r="H57" s="394">
        <f>COUNTIF(L58:P73,G57)</f>
        <v>7</v>
      </c>
      <c r="I57" s="396" t="s">
        <v>1039</v>
      </c>
      <c r="J57" s="394">
        <f>COUNTIF(L58:P73,I57)</f>
        <v>7</v>
      </c>
      <c r="K57" s="396" t="s">
        <v>1040</v>
      </c>
      <c r="L57" s="394">
        <f>COUNTIF(L58:P73,K57)</f>
        <v>7</v>
      </c>
      <c r="M57" s="396" t="s">
        <v>1041</v>
      </c>
      <c r="N57" s="394">
        <f>COUNTIF(L58:P73,M57)</f>
        <v>9</v>
      </c>
      <c r="O57" s="396" t="s">
        <v>1042</v>
      </c>
      <c r="P57" s="397">
        <f>COUNTIF(L58:P73,O57)</f>
        <v>9</v>
      </c>
      <c r="Q57" s="1351"/>
      <c r="R57" s="1353"/>
      <c r="S57" s="1337"/>
      <c r="T57" s="466"/>
      <c r="U57" s="467"/>
      <c r="V57" s="467"/>
      <c r="W57" s="467"/>
      <c r="X57" s="467"/>
      <c r="Y57" s="467"/>
      <c r="Z57" s="467"/>
      <c r="AA57" s="467"/>
      <c r="AB57" s="467"/>
      <c r="AC57" s="468"/>
      <c r="AD57" s="466"/>
      <c r="AE57" s="467"/>
      <c r="AF57" s="467"/>
      <c r="AG57" s="467"/>
      <c r="AH57" s="467"/>
      <c r="AI57" s="467"/>
      <c r="AJ57" s="467"/>
      <c r="AK57" s="468"/>
      <c r="AL57" s="466"/>
      <c r="AM57" s="467"/>
      <c r="AN57" s="467"/>
      <c r="AO57" s="467"/>
      <c r="AP57" s="467"/>
      <c r="AQ57" s="467"/>
      <c r="AR57" s="467"/>
      <c r="AS57" s="468"/>
      <c r="AT57" s="469"/>
      <c r="AU57" s="470"/>
      <c r="AV57" s="471"/>
      <c r="AW57" s="471"/>
      <c r="AX57" s="471"/>
      <c r="AY57" s="471"/>
      <c r="AZ57" s="471"/>
      <c r="BA57" s="471"/>
      <c r="BB57" s="471"/>
      <c r="BC57" s="471"/>
      <c r="BD57" s="472"/>
      <c r="BE57" s="470"/>
      <c r="BF57" s="471"/>
      <c r="BG57" s="471"/>
      <c r="BH57" s="471"/>
      <c r="BI57" s="471"/>
      <c r="BJ57" s="471"/>
      <c r="BK57" s="471"/>
      <c r="BL57" s="472"/>
      <c r="BM57" s="470"/>
      <c r="BN57" s="471"/>
      <c r="BO57" s="471"/>
      <c r="BP57" s="471"/>
      <c r="BQ57" s="471"/>
      <c r="BR57" s="471"/>
      <c r="BS57" s="471"/>
      <c r="BT57" s="472"/>
      <c r="BU57" s="469"/>
      <c r="BV57" s="473"/>
      <c r="BW57" s="474"/>
      <c r="BX57" s="474"/>
      <c r="BY57" s="474"/>
      <c r="BZ57" s="474"/>
      <c r="CA57" s="474"/>
      <c r="CB57" s="474"/>
      <c r="CC57" s="474"/>
      <c r="CD57" s="474"/>
      <c r="CE57" s="475"/>
      <c r="CF57" s="473"/>
      <c r="CG57" s="474"/>
      <c r="CH57" s="474"/>
      <c r="CI57" s="474"/>
      <c r="CJ57" s="474"/>
      <c r="CK57" s="474"/>
      <c r="CL57" s="474"/>
      <c r="CM57" s="475"/>
      <c r="CN57" s="473"/>
      <c r="CO57" s="474"/>
      <c r="CP57" s="474"/>
      <c r="CQ57" s="474"/>
      <c r="CR57" s="474"/>
      <c r="CS57" s="474"/>
      <c r="CT57" s="474"/>
      <c r="CU57" s="475"/>
      <c r="CV57" s="469"/>
      <c r="CW57" s="476"/>
      <c r="CX57" s="477"/>
      <c r="CY57" s="477"/>
      <c r="CZ57" s="477"/>
      <c r="DA57" s="477"/>
      <c r="DB57" s="477"/>
      <c r="DC57" s="477"/>
      <c r="DD57" s="477"/>
      <c r="DE57" s="477"/>
      <c r="DF57" s="478"/>
      <c r="DG57" s="476"/>
      <c r="DH57" s="477"/>
      <c r="DI57" s="477"/>
      <c r="DJ57" s="477"/>
      <c r="DK57" s="477"/>
      <c r="DL57" s="477"/>
      <c r="DM57" s="477"/>
      <c r="DN57" s="478"/>
      <c r="DO57" s="476"/>
      <c r="DP57" s="477"/>
      <c r="DQ57" s="477"/>
      <c r="DR57" s="477"/>
      <c r="DS57" s="477"/>
      <c r="DT57" s="477"/>
      <c r="DU57" s="477"/>
      <c r="DV57" s="478"/>
      <c r="DW57" s="479"/>
    </row>
    <row r="58" spans="1:127" s="303" customFormat="1" ht="40.5" customHeight="1">
      <c r="A58" s="643"/>
      <c r="B58" s="411"/>
      <c r="C58" s="644" t="s">
        <v>315</v>
      </c>
      <c r="D58" s="645"/>
      <c r="E58" s="646"/>
      <c r="F58" s="647"/>
      <c r="G58" s="646"/>
      <c r="H58" s="648"/>
      <c r="I58" s="649"/>
      <c r="J58" s="611"/>
      <c r="K58" s="612"/>
      <c r="L58" s="650"/>
      <c r="M58" s="650"/>
      <c r="N58" s="651"/>
      <c r="O58" s="652"/>
      <c r="P58" s="652"/>
      <c r="Q58" s="653"/>
      <c r="R58" s="585"/>
      <c r="S58" s="585"/>
      <c r="T58" s="617"/>
      <c r="U58" s="618"/>
      <c r="V58" s="618"/>
      <c r="W58" s="618"/>
      <c r="X58" s="618"/>
      <c r="Y58" s="618"/>
      <c r="Z58" s="618"/>
      <c r="AA58" s="618"/>
      <c r="AB58" s="618"/>
      <c r="AC58" s="619"/>
      <c r="AD58" s="617"/>
      <c r="AE58" s="618"/>
      <c r="AF58" s="618"/>
      <c r="AG58" s="618"/>
      <c r="AH58" s="618"/>
      <c r="AI58" s="618"/>
      <c r="AJ58" s="618"/>
      <c r="AK58" s="619"/>
      <c r="AL58" s="617"/>
      <c r="AM58" s="618"/>
      <c r="AN58" s="618"/>
      <c r="AO58" s="618"/>
      <c r="AP58" s="618"/>
      <c r="AQ58" s="618"/>
      <c r="AR58" s="618"/>
      <c r="AS58" s="619"/>
      <c r="AT58" s="620"/>
      <c r="AU58" s="621"/>
      <c r="AV58" s="622"/>
      <c r="AW58" s="622"/>
      <c r="AX58" s="622"/>
      <c r="AY58" s="622"/>
      <c r="AZ58" s="622"/>
      <c r="BA58" s="622"/>
      <c r="BB58" s="622"/>
      <c r="BC58" s="622"/>
      <c r="BD58" s="623"/>
      <c r="BE58" s="621"/>
      <c r="BF58" s="622"/>
      <c r="BG58" s="622"/>
      <c r="BH58" s="622"/>
      <c r="BI58" s="622"/>
      <c r="BJ58" s="622"/>
      <c r="BK58" s="622"/>
      <c r="BL58" s="623"/>
      <c r="BM58" s="621"/>
      <c r="BN58" s="622"/>
      <c r="BO58" s="622"/>
      <c r="BP58" s="622"/>
      <c r="BQ58" s="622"/>
      <c r="BR58" s="622"/>
      <c r="BS58" s="622"/>
      <c r="BT58" s="623"/>
      <c r="BU58" s="620"/>
      <c r="BV58" s="624"/>
      <c r="BW58" s="625"/>
      <c r="BX58" s="625"/>
      <c r="BY58" s="625"/>
      <c r="BZ58" s="625"/>
      <c r="CA58" s="625"/>
      <c r="CB58" s="625"/>
      <c r="CC58" s="625"/>
      <c r="CD58" s="625"/>
      <c r="CE58" s="626"/>
      <c r="CF58" s="624"/>
      <c r="CG58" s="625"/>
      <c r="CH58" s="625"/>
      <c r="CI58" s="625"/>
      <c r="CJ58" s="625"/>
      <c r="CK58" s="625"/>
      <c r="CL58" s="625"/>
      <c r="CM58" s="626"/>
      <c r="CN58" s="624"/>
      <c r="CO58" s="625"/>
      <c r="CP58" s="625"/>
      <c r="CQ58" s="625"/>
      <c r="CR58" s="625"/>
      <c r="CS58" s="625"/>
      <c r="CT58" s="625"/>
      <c r="CU58" s="626"/>
      <c r="CV58" s="620"/>
      <c r="CW58" s="627"/>
      <c r="CX58" s="628"/>
      <c r="CY58" s="628"/>
      <c r="CZ58" s="628"/>
      <c r="DA58" s="628"/>
      <c r="DB58" s="628"/>
      <c r="DC58" s="628"/>
      <c r="DD58" s="628"/>
      <c r="DE58" s="628"/>
      <c r="DF58" s="629"/>
      <c r="DG58" s="627"/>
      <c r="DH58" s="628"/>
      <c r="DI58" s="628"/>
      <c r="DJ58" s="628"/>
      <c r="DK58" s="628"/>
      <c r="DL58" s="628"/>
      <c r="DM58" s="628"/>
      <c r="DN58" s="629"/>
      <c r="DO58" s="627"/>
      <c r="DP58" s="628"/>
      <c r="DQ58" s="628"/>
      <c r="DR58" s="628"/>
      <c r="DS58" s="628"/>
      <c r="DT58" s="628"/>
      <c r="DU58" s="628"/>
      <c r="DV58" s="629"/>
      <c r="DW58" s="516"/>
    </row>
    <row r="59" spans="1:127" s="303" customFormat="1" ht="40.5" customHeight="1">
      <c r="A59" s="643">
        <v>1</v>
      </c>
      <c r="B59" s="411">
        <v>1</v>
      </c>
      <c r="C59" s="412" t="s">
        <v>316</v>
      </c>
      <c r="D59" s="413" t="s">
        <v>317</v>
      </c>
      <c r="E59" s="414" t="s">
        <v>1052</v>
      </c>
      <c r="F59" s="415">
        <v>4.4000000000000004</v>
      </c>
      <c r="G59" s="416" t="s">
        <v>841</v>
      </c>
      <c r="H59" s="654">
        <v>71415</v>
      </c>
      <c r="I59" s="418" t="s">
        <v>386</v>
      </c>
      <c r="J59" s="655" t="s">
        <v>1054</v>
      </c>
      <c r="K59" s="488" t="s">
        <v>1055</v>
      </c>
      <c r="L59" s="444" t="s">
        <v>1038</v>
      </c>
      <c r="M59" s="444" t="s">
        <v>1039</v>
      </c>
      <c r="N59" s="445" t="s">
        <v>1040</v>
      </c>
      <c r="O59" s="446" t="s">
        <v>1041</v>
      </c>
      <c r="P59" s="571" t="s">
        <v>1042</v>
      </c>
      <c r="Q59" s="425">
        <f>COUNTA(T59:DV59)</f>
        <v>0</v>
      </c>
      <c r="R59" s="426"/>
      <c r="S59" s="448"/>
      <c r="T59" s="428"/>
      <c r="U59" s="429"/>
      <c r="V59" s="430"/>
      <c r="W59" s="429"/>
      <c r="X59" s="430"/>
      <c r="Y59" s="429"/>
      <c r="Z59" s="430"/>
      <c r="AA59" s="429"/>
      <c r="AB59" s="430"/>
      <c r="AC59" s="431"/>
      <c r="AD59" s="428"/>
      <c r="AE59" s="429"/>
      <c r="AF59" s="430"/>
      <c r="AG59" s="429"/>
      <c r="AH59" s="430"/>
      <c r="AI59" s="429"/>
      <c r="AJ59" s="430"/>
      <c r="AK59" s="431"/>
      <c r="AL59" s="428"/>
      <c r="AM59" s="429"/>
      <c r="AN59" s="430"/>
      <c r="AO59" s="429"/>
      <c r="AP59" s="430"/>
      <c r="AQ59" s="429"/>
      <c r="AR59" s="430"/>
      <c r="AS59" s="431"/>
      <c r="AT59" s="272"/>
      <c r="AU59" s="432"/>
      <c r="AV59" s="433"/>
      <c r="AW59" s="434"/>
      <c r="AX59" s="433"/>
      <c r="AY59" s="434"/>
      <c r="AZ59" s="433"/>
      <c r="BA59" s="434"/>
      <c r="BB59" s="433"/>
      <c r="BC59" s="434"/>
      <c r="BD59" s="435"/>
      <c r="BE59" s="432"/>
      <c r="BF59" s="433"/>
      <c r="BG59" s="434"/>
      <c r="BH59" s="433"/>
      <c r="BI59" s="434"/>
      <c r="BJ59" s="433"/>
      <c r="BK59" s="434"/>
      <c r="BL59" s="435"/>
      <c r="BM59" s="432"/>
      <c r="BN59" s="433"/>
      <c r="BO59" s="434"/>
      <c r="BP59" s="433"/>
      <c r="BQ59" s="434"/>
      <c r="BR59" s="433"/>
      <c r="BS59" s="434"/>
      <c r="BT59" s="435"/>
      <c r="BU59" s="272"/>
      <c r="BV59" s="436"/>
      <c r="BW59" s="437"/>
      <c r="BX59" s="438"/>
      <c r="BY59" s="437"/>
      <c r="BZ59" s="438"/>
      <c r="CA59" s="437"/>
      <c r="CB59" s="438"/>
      <c r="CC59" s="437"/>
      <c r="CD59" s="438"/>
      <c r="CE59" s="439"/>
      <c r="CF59" s="436"/>
      <c r="CG59" s="437"/>
      <c r="CH59" s="438"/>
      <c r="CI59" s="437"/>
      <c r="CJ59" s="438"/>
      <c r="CK59" s="437"/>
      <c r="CL59" s="438"/>
      <c r="CM59" s="439"/>
      <c r="CN59" s="436"/>
      <c r="CO59" s="437"/>
      <c r="CP59" s="438"/>
      <c r="CQ59" s="437"/>
      <c r="CR59" s="438"/>
      <c r="CS59" s="437"/>
      <c r="CT59" s="438"/>
      <c r="CU59" s="439"/>
      <c r="CV59" s="272"/>
      <c r="CW59" s="440"/>
      <c r="CX59" s="441"/>
      <c r="CY59" s="442"/>
      <c r="CZ59" s="441"/>
      <c r="DA59" s="442"/>
      <c r="DB59" s="441"/>
      <c r="DC59" s="442"/>
      <c r="DD59" s="441"/>
      <c r="DE59" s="442"/>
      <c r="DF59" s="443"/>
      <c r="DG59" s="440"/>
      <c r="DH59" s="441"/>
      <c r="DI59" s="442"/>
      <c r="DJ59" s="441"/>
      <c r="DK59" s="442"/>
      <c r="DL59" s="441"/>
      <c r="DM59" s="442"/>
      <c r="DN59" s="443"/>
      <c r="DO59" s="440"/>
      <c r="DP59" s="441"/>
      <c r="DQ59" s="442"/>
      <c r="DR59" s="441"/>
      <c r="DS59" s="442"/>
      <c r="DT59" s="441"/>
      <c r="DU59" s="442"/>
      <c r="DV59" s="443"/>
      <c r="DW59" s="272"/>
    </row>
    <row r="60" spans="1:127" s="303" customFormat="1" ht="40.5" customHeight="1">
      <c r="A60" s="643"/>
      <c r="B60" s="411"/>
      <c r="C60" s="644" t="s">
        <v>318</v>
      </c>
      <c r="D60" s="645"/>
      <c r="E60" s="646"/>
      <c r="F60" s="647"/>
      <c r="G60" s="646"/>
      <c r="H60" s="648"/>
      <c r="I60" s="649"/>
      <c r="J60" s="611"/>
      <c r="K60" s="612"/>
      <c r="L60" s="650"/>
      <c r="M60" s="650"/>
      <c r="N60" s="651"/>
      <c r="O60" s="652"/>
      <c r="P60" s="652"/>
      <c r="Q60" s="653">
        <f>COUNTA(T60:DV60)</f>
        <v>0</v>
      </c>
      <c r="R60" s="585"/>
      <c r="S60" s="585"/>
      <c r="T60" s="617"/>
      <c r="U60" s="618"/>
      <c r="V60" s="618"/>
      <c r="W60" s="618"/>
      <c r="X60" s="618"/>
      <c r="Y60" s="618"/>
      <c r="Z60" s="618"/>
      <c r="AA60" s="618"/>
      <c r="AB60" s="618"/>
      <c r="AC60" s="619"/>
      <c r="AD60" s="617"/>
      <c r="AE60" s="618"/>
      <c r="AF60" s="618"/>
      <c r="AG60" s="618"/>
      <c r="AH60" s="618"/>
      <c r="AI60" s="618"/>
      <c r="AJ60" s="618"/>
      <c r="AK60" s="619"/>
      <c r="AL60" s="617"/>
      <c r="AM60" s="618"/>
      <c r="AN60" s="618"/>
      <c r="AO60" s="618"/>
      <c r="AP60" s="618"/>
      <c r="AQ60" s="618"/>
      <c r="AR60" s="618"/>
      <c r="AS60" s="619"/>
      <c r="AT60" s="620"/>
      <c r="AU60" s="621"/>
      <c r="AV60" s="622"/>
      <c r="AW60" s="622"/>
      <c r="AX60" s="622"/>
      <c r="AY60" s="622"/>
      <c r="AZ60" s="622"/>
      <c r="BA60" s="622"/>
      <c r="BB60" s="622"/>
      <c r="BC60" s="622"/>
      <c r="BD60" s="623"/>
      <c r="BE60" s="621"/>
      <c r="BF60" s="622"/>
      <c r="BG60" s="622"/>
      <c r="BH60" s="622"/>
      <c r="BI60" s="622"/>
      <c r="BJ60" s="622"/>
      <c r="BK60" s="622"/>
      <c r="BL60" s="623"/>
      <c r="BM60" s="621"/>
      <c r="BN60" s="622"/>
      <c r="BO60" s="622"/>
      <c r="BP60" s="622"/>
      <c r="BQ60" s="622"/>
      <c r="BR60" s="622"/>
      <c r="BS60" s="622"/>
      <c r="BT60" s="623"/>
      <c r="BU60" s="620"/>
      <c r="BV60" s="624"/>
      <c r="BW60" s="625"/>
      <c r="BX60" s="625"/>
      <c r="BY60" s="625"/>
      <c r="BZ60" s="625"/>
      <c r="CA60" s="625"/>
      <c r="CB60" s="625"/>
      <c r="CC60" s="625"/>
      <c r="CD60" s="625"/>
      <c r="CE60" s="626"/>
      <c r="CF60" s="624"/>
      <c r="CG60" s="625"/>
      <c r="CH60" s="625"/>
      <c r="CI60" s="625"/>
      <c r="CJ60" s="625"/>
      <c r="CK60" s="625"/>
      <c r="CL60" s="625"/>
      <c r="CM60" s="626"/>
      <c r="CN60" s="624"/>
      <c r="CO60" s="625"/>
      <c r="CP60" s="625"/>
      <c r="CQ60" s="625"/>
      <c r="CR60" s="625"/>
      <c r="CS60" s="625"/>
      <c r="CT60" s="625"/>
      <c r="CU60" s="626"/>
      <c r="CV60" s="620"/>
      <c r="CW60" s="627"/>
      <c r="CX60" s="628"/>
      <c r="CY60" s="628"/>
      <c r="CZ60" s="628"/>
      <c r="DA60" s="628"/>
      <c r="DB60" s="628"/>
      <c r="DC60" s="628"/>
      <c r="DD60" s="628"/>
      <c r="DE60" s="628"/>
      <c r="DF60" s="629"/>
      <c r="DG60" s="627"/>
      <c r="DH60" s="628"/>
      <c r="DI60" s="628"/>
      <c r="DJ60" s="628"/>
      <c r="DK60" s="628"/>
      <c r="DL60" s="628"/>
      <c r="DM60" s="628"/>
      <c r="DN60" s="629"/>
      <c r="DO60" s="627"/>
      <c r="DP60" s="628"/>
      <c r="DQ60" s="628"/>
      <c r="DR60" s="628"/>
      <c r="DS60" s="628"/>
      <c r="DT60" s="628"/>
      <c r="DU60" s="628"/>
      <c r="DV60" s="629"/>
      <c r="DW60" s="516"/>
    </row>
    <row r="61" spans="1:127" s="303" customFormat="1" ht="57.75" customHeight="1">
      <c r="A61" s="643">
        <v>1</v>
      </c>
      <c r="B61" s="411">
        <f>LARGE(B$59:B60,1)+1</f>
        <v>2</v>
      </c>
      <c r="C61" s="412" t="s">
        <v>319</v>
      </c>
      <c r="D61" s="413" t="s">
        <v>308</v>
      </c>
      <c r="E61" s="414" t="s">
        <v>1052</v>
      </c>
      <c r="F61" s="415">
        <v>4.25</v>
      </c>
      <c r="G61" s="416" t="s">
        <v>841</v>
      </c>
      <c r="H61" s="654">
        <v>60502</v>
      </c>
      <c r="I61" s="418" t="s">
        <v>386</v>
      </c>
      <c r="J61" s="655" t="s">
        <v>1054</v>
      </c>
      <c r="K61" s="488" t="s">
        <v>1055</v>
      </c>
      <c r="L61" s="444" t="s">
        <v>1038</v>
      </c>
      <c r="M61" s="444" t="s">
        <v>1039</v>
      </c>
      <c r="N61" s="445" t="s">
        <v>1040</v>
      </c>
      <c r="O61" s="446" t="s">
        <v>1041</v>
      </c>
      <c r="P61" s="571" t="s">
        <v>1042</v>
      </c>
      <c r="Q61" s="425">
        <f>COUNTA(T61:DV61)</f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1:127" s="303" customFormat="1" ht="60.75" customHeight="1">
      <c r="A62" s="643">
        <v>1</v>
      </c>
      <c r="B62" s="411">
        <f>LARGE(B$59:B61,1)+1</f>
        <v>3</v>
      </c>
      <c r="C62" s="412" t="s">
        <v>320</v>
      </c>
      <c r="D62" s="413" t="s">
        <v>321</v>
      </c>
      <c r="E62" s="414" t="s">
        <v>1052</v>
      </c>
      <c r="F62" s="415">
        <v>6.4</v>
      </c>
      <c r="G62" s="416" t="s">
        <v>841</v>
      </c>
      <c r="H62" s="654"/>
      <c r="I62" s="418" t="s">
        <v>386</v>
      </c>
      <c r="J62" s="655" t="s">
        <v>1054</v>
      </c>
      <c r="K62" s="488" t="s">
        <v>1055</v>
      </c>
      <c r="L62" s="444" t="s">
        <v>1038</v>
      </c>
      <c r="M62" s="444" t="s">
        <v>1039</v>
      </c>
      <c r="N62" s="445" t="s">
        <v>1040</v>
      </c>
      <c r="O62" s="446" t="s">
        <v>1041</v>
      </c>
      <c r="P62" s="571" t="s">
        <v>1042</v>
      </c>
      <c r="Q62" s="425">
        <f>COUNTA(T62:DV62)</f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ht="60.75" customHeight="1">
      <c r="A63" s="643">
        <v>1</v>
      </c>
      <c r="B63" s="411">
        <f>LARGE(B$59:B62,1)+1</f>
        <v>4</v>
      </c>
      <c r="C63" s="412" t="s">
        <v>322</v>
      </c>
      <c r="D63" s="413" t="s">
        <v>323</v>
      </c>
      <c r="E63" s="414" t="s">
        <v>1052</v>
      </c>
      <c r="F63" s="415">
        <v>6.6</v>
      </c>
      <c r="G63" s="416" t="s">
        <v>841</v>
      </c>
      <c r="H63" s="654"/>
      <c r="I63" s="418" t="s">
        <v>386</v>
      </c>
      <c r="J63" s="655" t="s">
        <v>1054</v>
      </c>
      <c r="K63" s="488" t="s">
        <v>1055</v>
      </c>
      <c r="L63" s="444"/>
      <c r="M63" s="444"/>
      <c r="N63" s="445" t="s">
        <v>1040</v>
      </c>
      <c r="O63" s="446" t="s">
        <v>1041</v>
      </c>
      <c r="P63" s="571" t="s">
        <v>1042</v>
      </c>
      <c r="Q63" s="585"/>
      <c r="R63" s="585"/>
      <c r="S63" s="585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643"/>
      <c r="B64" s="411"/>
      <c r="C64" s="644" t="s">
        <v>324</v>
      </c>
      <c r="D64" s="645"/>
      <c r="E64" s="646"/>
      <c r="F64" s="647"/>
      <c r="G64" s="646"/>
      <c r="H64" s="648"/>
      <c r="I64" s="649"/>
      <c r="J64" s="611"/>
      <c r="K64" s="612"/>
      <c r="L64" s="650"/>
      <c r="M64" s="650"/>
      <c r="N64" s="651"/>
      <c r="O64" s="652"/>
      <c r="P64" s="652"/>
      <c r="Q64" s="653">
        <f>COUNTA(T64:DV64)</f>
        <v>0</v>
      </c>
      <c r="R64" s="585"/>
      <c r="S64" s="585"/>
      <c r="T64" s="617"/>
      <c r="U64" s="618"/>
      <c r="V64" s="618"/>
      <c r="W64" s="618"/>
      <c r="X64" s="618"/>
      <c r="Y64" s="618"/>
      <c r="Z64" s="618"/>
      <c r="AA64" s="618"/>
      <c r="AB64" s="618"/>
      <c r="AC64" s="619"/>
      <c r="AD64" s="617"/>
      <c r="AE64" s="618"/>
      <c r="AF64" s="618"/>
      <c r="AG64" s="618"/>
      <c r="AH64" s="618"/>
      <c r="AI64" s="618"/>
      <c r="AJ64" s="618"/>
      <c r="AK64" s="619"/>
      <c r="AL64" s="617"/>
      <c r="AM64" s="618"/>
      <c r="AN64" s="618"/>
      <c r="AO64" s="618"/>
      <c r="AP64" s="618"/>
      <c r="AQ64" s="618"/>
      <c r="AR64" s="618"/>
      <c r="AS64" s="619"/>
      <c r="AT64" s="620"/>
      <c r="AU64" s="621"/>
      <c r="AV64" s="622"/>
      <c r="AW64" s="622"/>
      <c r="AX64" s="622"/>
      <c r="AY64" s="622"/>
      <c r="AZ64" s="622"/>
      <c r="BA64" s="622"/>
      <c r="BB64" s="622"/>
      <c r="BC64" s="622"/>
      <c r="BD64" s="623"/>
      <c r="BE64" s="621"/>
      <c r="BF64" s="622"/>
      <c r="BG64" s="622"/>
      <c r="BH64" s="622"/>
      <c r="BI64" s="622"/>
      <c r="BJ64" s="622"/>
      <c r="BK64" s="622"/>
      <c r="BL64" s="623"/>
      <c r="BM64" s="621"/>
      <c r="BN64" s="622"/>
      <c r="BO64" s="622"/>
      <c r="BP64" s="622"/>
      <c r="BQ64" s="622"/>
      <c r="BR64" s="622"/>
      <c r="BS64" s="622"/>
      <c r="BT64" s="623"/>
      <c r="BU64" s="620"/>
      <c r="BV64" s="624"/>
      <c r="BW64" s="625"/>
      <c r="BX64" s="625"/>
      <c r="BY64" s="625"/>
      <c r="BZ64" s="625"/>
      <c r="CA64" s="625"/>
      <c r="CB64" s="625"/>
      <c r="CC64" s="625"/>
      <c r="CD64" s="625"/>
      <c r="CE64" s="626"/>
      <c r="CF64" s="624"/>
      <c r="CG64" s="625"/>
      <c r="CH64" s="625"/>
      <c r="CI64" s="625"/>
      <c r="CJ64" s="625"/>
      <c r="CK64" s="625"/>
      <c r="CL64" s="625"/>
      <c r="CM64" s="626"/>
      <c r="CN64" s="624"/>
      <c r="CO64" s="625"/>
      <c r="CP64" s="625"/>
      <c r="CQ64" s="625"/>
      <c r="CR64" s="625"/>
      <c r="CS64" s="625"/>
      <c r="CT64" s="625"/>
      <c r="CU64" s="626"/>
      <c r="CV64" s="620"/>
      <c r="CW64" s="627"/>
      <c r="CX64" s="628"/>
      <c r="CY64" s="628"/>
      <c r="CZ64" s="628"/>
      <c r="DA64" s="628"/>
      <c r="DB64" s="628"/>
      <c r="DC64" s="628"/>
      <c r="DD64" s="628"/>
      <c r="DE64" s="628"/>
      <c r="DF64" s="629"/>
      <c r="DG64" s="627"/>
      <c r="DH64" s="628"/>
      <c r="DI64" s="628"/>
      <c r="DJ64" s="628"/>
      <c r="DK64" s="628"/>
      <c r="DL64" s="628"/>
      <c r="DM64" s="628"/>
      <c r="DN64" s="629"/>
      <c r="DO64" s="627"/>
      <c r="DP64" s="628"/>
      <c r="DQ64" s="628"/>
      <c r="DR64" s="628"/>
      <c r="DS64" s="628"/>
      <c r="DT64" s="628"/>
      <c r="DU64" s="628"/>
      <c r="DV64" s="629"/>
      <c r="DW64" s="516"/>
    </row>
    <row r="65" spans="1:127" s="303" customFormat="1" ht="40.5" customHeight="1">
      <c r="A65" s="643">
        <v>1</v>
      </c>
      <c r="B65" s="411">
        <f>LARGE(B$59:B64,1)+1</f>
        <v>5</v>
      </c>
      <c r="C65" s="412" t="s">
        <v>325</v>
      </c>
      <c r="D65" s="413" t="s">
        <v>326</v>
      </c>
      <c r="E65" s="414" t="s">
        <v>1052</v>
      </c>
      <c r="F65" s="415">
        <v>5.8</v>
      </c>
      <c r="G65" s="416" t="s">
        <v>841</v>
      </c>
      <c r="H65" s="654">
        <v>60932</v>
      </c>
      <c r="I65" s="418" t="s">
        <v>386</v>
      </c>
      <c r="J65" s="655" t="s">
        <v>1054</v>
      </c>
      <c r="K65" s="488" t="s">
        <v>1055</v>
      </c>
      <c r="L65" s="444" t="s">
        <v>1038</v>
      </c>
      <c r="M65" s="444" t="s">
        <v>1039</v>
      </c>
      <c r="N65" s="445" t="s">
        <v>1040</v>
      </c>
      <c r="O65" s="446" t="s">
        <v>1041</v>
      </c>
      <c r="P65" s="571" t="s">
        <v>1042</v>
      </c>
      <c r="Q65" s="585"/>
      <c r="R65" s="585"/>
      <c r="S65" s="585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ht="59.25" customHeight="1">
      <c r="A66" s="643">
        <v>1</v>
      </c>
      <c r="B66" s="411">
        <f>LARGE(B$59:B65,1)+1</f>
        <v>6</v>
      </c>
      <c r="C66" s="412" t="s">
        <v>327</v>
      </c>
      <c r="D66" s="413" t="s">
        <v>328</v>
      </c>
      <c r="E66" s="414" t="s">
        <v>1052</v>
      </c>
      <c r="F66" s="415">
        <v>4.7</v>
      </c>
      <c r="G66" s="416" t="s">
        <v>841</v>
      </c>
      <c r="H66" s="654"/>
      <c r="I66" s="418" t="s">
        <v>386</v>
      </c>
      <c r="J66" s="655" t="s">
        <v>1054</v>
      </c>
      <c r="K66" s="488" t="s">
        <v>1055</v>
      </c>
      <c r="L66" s="444" t="s">
        <v>1038</v>
      </c>
      <c r="M66" s="444" t="s">
        <v>1039</v>
      </c>
      <c r="N66" s="445" t="s">
        <v>1040</v>
      </c>
      <c r="O66" s="446" t="s">
        <v>1041</v>
      </c>
      <c r="P66" s="571" t="s">
        <v>1042</v>
      </c>
      <c r="Q66" s="425">
        <f>COUNTA(T66:DV66)</f>
        <v>0</v>
      </c>
      <c r="R66" s="426"/>
      <c r="S66" s="448"/>
      <c r="T66" s="428"/>
      <c r="U66" s="429"/>
      <c r="V66" s="430"/>
      <c r="W66" s="429"/>
      <c r="X66" s="430"/>
      <c r="Y66" s="429"/>
      <c r="Z66" s="430"/>
      <c r="AA66" s="429"/>
      <c r="AB66" s="430"/>
      <c r="AC66" s="431"/>
      <c r="AD66" s="428"/>
      <c r="AE66" s="429"/>
      <c r="AF66" s="430"/>
      <c r="AG66" s="429"/>
      <c r="AH66" s="430"/>
      <c r="AI66" s="429"/>
      <c r="AJ66" s="430"/>
      <c r="AK66" s="431"/>
      <c r="AL66" s="428"/>
      <c r="AM66" s="429"/>
      <c r="AN66" s="430"/>
      <c r="AO66" s="429"/>
      <c r="AP66" s="430"/>
      <c r="AQ66" s="429"/>
      <c r="AR66" s="430"/>
      <c r="AS66" s="431"/>
      <c r="AT66" s="272"/>
      <c r="AU66" s="432"/>
      <c r="AV66" s="433"/>
      <c r="AW66" s="434"/>
      <c r="AX66" s="433"/>
      <c r="AY66" s="434"/>
      <c r="AZ66" s="433"/>
      <c r="BA66" s="434"/>
      <c r="BB66" s="433"/>
      <c r="BC66" s="434"/>
      <c r="BD66" s="435"/>
      <c r="BE66" s="432"/>
      <c r="BF66" s="433"/>
      <c r="BG66" s="434"/>
      <c r="BH66" s="433"/>
      <c r="BI66" s="434"/>
      <c r="BJ66" s="433"/>
      <c r="BK66" s="434"/>
      <c r="BL66" s="435"/>
      <c r="BM66" s="432"/>
      <c r="BN66" s="433"/>
      <c r="BO66" s="434"/>
      <c r="BP66" s="433"/>
      <c r="BQ66" s="434"/>
      <c r="BR66" s="433"/>
      <c r="BS66" s="434"/>
      <c r="BT66" s="435"/>
      <c r="BU66" s="272"/>
      <c r="BV66" s="436"/>
      <c r="BW66" s="437"/>
      <c r="BX66" s="438"/>
      <c r="BY66" s="437"/>
      <c r="BZ66" s="438"/>
      <c r="CA66" s="437"/>
      <c r="CB66" s="438"/>
      <c r="CC66" s="437"/>
      <c r="CD66" s="438"/>
      <c r="CE66" s="439"/>
      <c r="CF66" s="436"/>
      <c r="CG66" s="437"/>
      <c r="CH66" s="438"/>
      <c r="CI66" s="437"/>
      <c r="CJ66" s="438"/>
      <c r="CK66" s="437"/>
      <c r="CL66" s="438"/>
      <c r="CM66" s="439"/>
      <c r="CN66" s="436"/>
      <c r="CO66" s="437"/>
      <c r="CP66" s="438"/>
      <c r="CQ66" s="437"/>
      <c r="CR66" s="438"/>
      <c r="CS66" s="437"/>
      <c r="CT66" s="438"/>
      <c r="CU66" s="439"/>
      <c r="CV66" s="272"/>
      <c r="CW66" s="440"/>
      <c r="CX66" s="441"/>
      <c r="CY66" s="442"/>
      <c r="CZ66" s="441"/>
      <c r="DA66" s="442"/>
      <c r="DB66" s="441"/>
      <c r="DC66" s="442"/>
      <c r="DD66" s="441"/>
      <c r="DE66" s="442"/>
      <c r="DF66" s="443"/>
      <c r="DG66" s="440"/>
      <c r="DH66" s="441"/>
      <c r="DI66" s="442"/>
      <c r="DJ66" s="441"/>
      <c r="DK66" s="442"/>
      <c r="DL66" s="441"/>
      <c r="DM66" s="442"/>
      <c r="DN66" s="443"/>
      <c r="DO66" s="440"/>
      <c r="DP66" s="441"/>
      <c r="DQ66" s="442"/>
      <c r="DR66" s="441"/>
      <c r="DS66" s="442"/>
      <c r="DT66" s="441"/>
      <c r="DU66" s="442"/>
      <c r="DV66" s="443"/>
      <c r="DW66" s="272"/>
    </row>
    <row r="67" spans="1:127" s="303" customFormat="1" ht="40.5" customHeight="1">
      <c r="A67" s="643"/>
      <c r="B67" s="411"/>
      <c r="C67" s="644" t="s">
        <v>257</v>
      </c>
      <c r="D67" s="645"/>
      <c r="E67" s="646"/>
      <c r="F67" s="647"/>
      <c r="G67" s="646"/>
      <c r="H67" s="648"/>
      <c r="I67" s="649"/>
      <c r="J67" s="611"/>
      <c r="K67" s="612"/>
      <c r="L67" s="650"/>
      <c r="M67" s="650"/>
      <c r="N67" s="651"/>
      <c r="O67" s="652"/>
      <c r="P67" s="652"/>
      <c r="Q67" s="653"/>
      <c r="R67" s="585"/>
      <c r="S67" s="585"/>
      <c r="T67" s="617"/>
      <c r="U67" s="618"/>
      <c r="V67" s="618"/>
      <c r="W67" s="618"/>
      <c r="X67" s="618"/>
      <c r="Y67" s="618"/>
      <c r="Z67" s="618"/>
      <c r="AA67" s="618"/>
      <c r="AB67" s="618"/>
      <c r="AC67" s="619"/>
      <c r="AD67" s="617"/>
      <c r="AE67" s="618"/>
      <c r="AF67" s="618"/>
      <c r="AG67" s="618"/>
      <c r="AH67" s="618"/>
      <c r="AI67" s="618"/>
      <c r="AJ67" s="618"/>
      <c r="AK67" s="619"/>
      <c r="AL67" s="617"/>
      <c r="AM67" s="618"/>
      <c r="AN67" s="618"/>
      <c r="AO67" s="618"/>
      <c r="AP67" s="618"/>
      <c r="AQ67" s="618"/>
      <c r="AR67" s="618"/>
      <c r="AS67" s="619"/>
      <c r="AT67" s="620"/>
      <c r="AU67" s="621"/>
      <c r="AV67" s="622"/>
      <c r="AW67" s="622"/>
      <c r="AX67" s="622"/>
      <c r="AY67" s="622"/>
      <c r="AZ67" s="622"/>
      <c r="BA67" s="622"/>
      <c r="BB67" s="622"/>
      <c r="BC67" s="622"/>
      <c r="BD67" s="623"/>
      <c r="BE67" s="621"/>
      <c r="BF67" s="622"/>
      <c r="BG67" s="622"/>
      <c r="BH67" s="622"/>
      <c r="BI67" s="622"/>
      <c r="BJ67" s="622"/>
      <c r="BK67" s="622"/>
      <c r="BL67" s="623"/>
      <c r="BM67" s="621"/>
      <c r="BN67" s="622"/>
      <c r="BO67" s="622"/>
      <c r="BP67" s="622"/>
      <c r="BQ67" s="622"/>
      <c r="BR67" s="622"/>
      <c r="BS67" s="622"/>
      <c r="BT67" s="623"/>
      <c r="BU67" s="620"/>
      <c r="BV67" s="624"/>
      <c r="BW67" s="625"/>
      <c r="BX67" s="625"/>
      <c r="BY67" s="625"/>
      <c r="BZ67" s="625"/>
      <c r="CA67" s="625"/>
      <c r="CB67" s="625"/>
      <c r="CC67" s="625"/>
      <c r="CD67" s="625"/>
      <c r="CE67" s="626"/>
      <c r="CF67" s="624"/>
      <c r="CG67" s="625"/>
      <c r="CH67" s="625"/>
      <c r="CI67" s="625"/>
      <c r="CJ67" s="625"/>
      <c r="CK67" s="625"/>
      <c r="CL67" s="625"/>
      <c r="CM67" s="626"/>
      <c r="CN67" s="624"/>
      <c r="CO67" s="625"/>
      <c r="CP67" s="625"/>
      <c r="CQ67" s="625"/>
      <c r="CR67" s="625"/>
      <c r="CS67" s="625"/>
      <c r="CT67" s="625"/>
      <c r="CU67" s="626"/>
      <c r="CV67" s="620"/>
      <c r="CW67" s="627"/>
      <c r="CX67" s="628"/>
      <c r="CY67" s="628"/>
      <c r="CZ67" s="628"/>
      <c r="DA67" s="628"/>
      <c r="DB67" s="628"/>
      <c r="DC67" s="628"/>
      <c r="DD67" s="628"/>
      <c r="DE67" s="628"/>
      <c r="DF67" s="629"/>
      <c r="DG67" s="627"/>
      <c r="DH67" s="628"/>
      <c r="DI67" s="628"/>
      <c r="DJ67" s="628"/>
      <c r="DK67" s="628"/>
      <c r="DL67" s="628"/>
      <c r="DM67" s="628"/>
      <c r="DN67" s="629"/>
      <c r="DO67" s="627"/>
      <c r="DP67" s="628"/>
      <c r="DQ67" s="628"/>
      <c r="DR67" s="628"/>
      <c r="DS67" s="628"/>
      <c r="DT67" s="628"/>
      <c r="DU67" s="628"/>
      <c r="DV67" s="629"/>
      <c r="DW67" s="516"/>
    </row>
    <row r="68" spans="1:127" ht="40.5" customHeight="1">
      <c r="A68" s="656"/>
      <c r="B68" s="411">
        <f>LARGE(B$59:B67,1)+1</f>
        <v>7</v>
      </c>
      <c r="C68" s="412" t="s">
        <v>329</v>
      </c>
      <c r="D68" s="413"/>
      <c r="E68" s="414" t="s">
        <v>1269</v>
      </c>
      <c r="F68" s="415">
        <v>7.26</v>
      </c>
      <c r="G68" s="416" t="s">
        <v>841</v>
      </c>
      <c r="H68" s="654">
        <v>59312</v>
      </c>
      <c r="I68" s="418" t="s">
        <v>386</v>
      </c>
      <c r="J68" s="655" t="s">
        <v>1054</v>
      </c>
      <c r="K68" s="659" t="s">
        <v>1141</v>
      </c>
      <c r="L68" s="444" t="s">
        <v>1038</v>
      </c>
      <c r="M68" s="444" t="s">
        <v>1039</v>
      </c>
      <c r="N68" s="445" t="s">
        <v>1040</v>
      </c>
      <c r="O68" s="446" t="s">
        <v>1041</v>
      </c>
      <c r="P68" s="571" t="s">
        <v>1042</v>
      </c>
      <c r="Q68" s="425">
        <f>COUNTA(T68:DV68)</f>
        <v>0</v>
      </c>
      <c r="R68" s="426"/>
      <c r="S68" s="448"/>
      <c r="T68" s="428"/>
      <c r="U68" s="429"/>
      <c r="V68" s="430"/>
      <c r="W68" s="429"/>
      <c r="X68" s="430"/>
      <c r="Y68" s="429"/>
      <c r="Z68" s="430"/>
      <c r="AA68" s="429"/>
      <c r="AB68" s="430"/>
      <c r="AC68" s="431"/>
      <c r="AD68" s="428"/>
      <c r="AE68" s="429"/>
      <c r="AF68" s="430"/>
      <c r="AG68" s="429"/>
      <c r="AH68" s="430"/>
      <c r="AI68" s="429"/>
      <c r="AJ68" s="430"/>
      <c r="AK68" s="431"/>
      <c r="AL68" s="428"/>
      <c r="AM68" s="429"/>
      <c r="AN68" s="430"/>
      <c r="AO68" s="429"/>
      <c r="AP68" s="430"/>
      <c r="AQ68" s="429"/>
      <c r="AR68" s="430"/>
      <c r="AS68" s="431"/>
      <c r="AT68" s="272"/>
      <c r="AU68" s="432"/>
      <c r="AV68" s="433"/>
      <c r="AW68" s="434"/>
      <c r="AX68" s="433"/>
      <c r="AY68" s="434"/>
      <c r="AZ68" s="433"/>
      <c r="BA68" s="434"/>
      <c r="BB68" s="433"/>
      <c r="BC68" s="434"/>
      <c r="BD68" s="435"/>
      <c r="BE68" s="432"/>
      <c r="BF68" s="433"/>
      <c r="BG68" s="434"/>
      <c r="BH68" s="433"/>
      <c r="BI68" s="434"/>
      <c r="BJ68" s="433"/>
      <c r="BK68" s="434"/>
      <c r="BL68" s="435"/>
      <c r="BM68" s="432"/>
      <c r="BN68" s="433"/>
      <c r="BO68" s="434"/>
      <c r="BP68" s="433"/>
      <c r="BQ68" s="434"/>
      <c r="BR68" s="433"/>
      <c r="BS68" s="434"/>
      <c r="BT68" s="435"/>
      <c r="BU68" s="272"/>
      <c r="BV68" s="436"/>
      <c r="BW68" s="437"/>
      <c r="BX68" s="438"/>
      <c r="BY68" s="437"/>
      <c r="BZ68" s="438"/>
      <c r="CA68" s="437"/>
      <c r="CB68" s="438"/>
      <c r="CC68" s="437"/>
      <c r="CD68" s="438"/>
      <c r="CE68" s="439"/>
      <c r="CF68" s="436"/>
      <c r="CG68" s="437"/>
      <c r="CH68" s="438"/>
      <c r="CI68" s="437"/>
      <c r="CJ68" s="438"/>
      <c r="CK68" s="437"/>
      <c r="CL68" s="438"/>
      <c r="CM68" s="439"/>
      <c r="CN68" s="436"/>
      <c r="CO68" s="437"/>
      <c r="CP68" s="438"/>
      <c r="CQ68" s="437"/>
      <c r="CR68" s="438"/>
      <c r="CS68" s="437"/>
      <c r="CT68" s="438"/>
      <c r="CU68" s="439"/>
      <c r="CV68" s="272"/>
      <c r="CW68" s="440"/>
      <c r="CX68" s="441"/>
      <c r="CY68" s="442"/>
      <c r="CZ68" s="441"/>
      <c r="DA68" s="442"/>
      <c r="DB68" s="441"/>
      <c r="DC68" s="442"/>
      <c r="DD68" s="441"/>
      <c r="DE68" s="442"/>
      <c r="DF68" s="443"/>
      <c r="DG68" s="440"/>
      <c r="DH68" s="441"/>
      <c r="DI68" s="442"/>
      <c r="DJ68" s="441"/>
      <c r="DK68" s="442"/>
      <c r="DL68" s="441"/>
      <c r="DM68" s="442"/>
      <c r="DN68" s="443"/>
      <c r="DO68" s="440"/>
      <c r="DP68" s="441"/>
      <c r="DQ68" s="442"/>
      <c r="DR68" s="441"/>
      <c r="DS68" s="442"/>
      <c r="DT68" s="441"/>
      <c r="DU68" s="442"/>
      <c r="DV68" s="443"/>
      <c r="DW68" s="272"/>
    </row>
    <row r="69" spans="1:127" s="303" customFormat="1" ht="40.5" customHeight="1">
      <c r="A69" s="643"/>
      <c r="B69" s="411"/>
      <c r="C69" s="644" t="s">
        <v>330</v>
      </c>
      <c r="D69" s="645"/>
      <c r="E69" s="646"/>
      <c r="F69" s="647"/>
      <c r="G69" s="646"/>
      <c r="H69" s="648"/>
      <c r="I69" s="649"/>
      <c r="J69" s="611"/>
      <c r="K69" s="612"/>
      <c r="L69" s="650"/>
      <c r="M69" s="650"/>
      <c r="N69" s="651"/>
      <c r="O69" s="652"/>
      <c r="P69" s="652"/>
      <c r="Q69" s="653">
        <f>COUNTA(T69:DV69)</f>
        <v>0</v>
      </c>
      <c r="R69" s="585"/>
      <c r="S69" s="585"/>
      <c r="T69" s="617"/>
      <c r="U69" s="618"/>
      <c r="V69" s="618"/>
      <c r="W69" s="618"/>
      <c r="X69" s="618"/>
      <c r="Y69" s="618"/>
      <c r="Z69" s="618"/>
      <c r="AA69" s="618"/>
      <c r="AB69" s="618"/>
      <c r="AC69" s="619"/>
      <c r="AD69" s="617"/>
      <c r="AE69" s="618"/>
      <c r="AF69" s="618"/>
      <c r="AG69" s="618"/>
      <c r="AH69" s="618"/>
      <c r="AI69" s="618"/>
      <c r="AJ69" s="618"/>
      <c r="AK69" s="619"/>
      <c r="AL69" s="617"/>
      <c r="AM69" s="618"/>
      <c r="AN69" s="618"/>
      <c r="AO69" s="618"/>
      <c r="AP69" s="618"/>
      <c r="AQ69" s="618"/>
      <c r="AR69" s="618"/>
      <c r="AS69" s="619"/>
      <c r="AT69" s="620"/>
      <c r="AU69" s="621"/>
      <c r="AV69" s="622"/>
      <c r="AW69" s="622"/>
      <c r="AX69" s="622"/>
      <c r="AY69" s="622"/>
      <c r="AZ69" s="622"/>
      <c r="BA69" s="622"/>
      <c r="BB69" s="622"/>
      <c r="BC69" s="622"/>
      <c r="BD69" s="623"/>
      <c r="BE69" s="621"/>
      <c r="BF69" s="622"/>
      <c r="BG69" s="622"/>
      <c r="BH69" s="622"/>
      <c r="BI69" s="622"/>
      <c r="BJ69" s="622"/>
      <c r="BK69" s="622"/>
      <c r="BL69" s="623"/>
      <c r="BM69" s="621"/>
      <c r="BN69" s="622"/>
      <c r="BO69" s="622"/>
      <c r="BP69" s="622"/>
      <c r="BQ69" s="622"/>
      <c r="BR69" s="622"/>
      <c r="BS69" s="622"/>
      <c r="BT69" s="623"/>
      <c r="BU69" s="620"/>
      <c r="BV69" s="624"/>
      <c r="BW69" s="625"/>
      <c r="BX69" s="625"/>
      <c r="BY69" s="625"/>
      <c r="BZ69" s="625"/>
      <c r="CA69" s="625"/>
      <c r="CB69" s="625"/>
      <c r="CC69" s="625"/>
      <c r="CD69" s="625"/>
      <c r="CE69" s="626"/>
      <c r="CF69" s="624"/>
      <c r="CG69" s="625"/>
      <c r="CH69" s="625"/>
      <c r="CI69" s="625"/>
      <c r="CJ69" s="625"/>
      <c r="CK69" s="625"/>
      <c r="CL69" s="625"/>
      <c r="CM69" s="626"/>
      <c r="CN69" s="624"/>
      <c r="CO69" s="625"/>
      <c r="CP69" s="625"/>
      <c r="CQ69" s="625"/>
      <c r="CR69" s="625"/>
      <c r="CS69" s="625"/>
      <c r="CT69" s="625"/>
      <c r="CU69" s="626"/>
      <c r="CV69" s="620"/>
      <c r="CW69" s="627"/>
      <c r="CX69" s="628"/>
      <c r="CY69" s="628"/>
      <c r="CZ69" s="628"/>
      <c r="DA69" s="628"/>
      <c r="DB69" s="628"/>
      <c r="DC69" s="628"/>
      <c r="DD69" s="628"/>
      <c r="DE69" s="628"/>
      <c r="DF69" s="629"/>
      <c r="DG69" s="627"/>
      <c r="DH69" s="628"/>
      <c r="DI69" s="628"/>
      <c r="DJ69" s="628"/>
      <c r="DK69" s="628"/>
      <c r="DL69" s="628"/>
      <c r="DM69" s="628"/>
      <c r="DN69" s="629"/>
      <c r="DO69" s="627"/>
      <c r="DP69" s="628"/>
      <c r="DQ69" s="628"/>
      <c r="DR69" s="628"/>
      <c r="DS69" s="628"/>
      <c r="DT69" s="628"/>
      <c r="DU69" s="628"/>
      <c r="DV69" s="629"/>
      <c r="DW69" s="516"/>
    </row>
    <row r="70" spans="1:127" ht="40.5" customHeight="1">
      <c r="A70" s="643">
        <v>1</v>
      </c>
      <c r="B70" s="411">
        <f>LARGE(B$59:B69,1)+1</f>
        <v>8</v>
      </c>
      <c r="C70" s="412" t="s">
        <v>331</v>
      </c>
      <c r="D70" s="413" t="s">
        <v>1203</v>
      </c>
      <c r="E70" s="414" t="s">
        <v>332</v>
      </c>
      <c r="F70" s="415">
        <v>0.59099999999999997</v>
      </c>
      <c r="G70" s="416" t="s">
        <v>841</v>
      </c>
      <c r="H70" s="654">
        <v>20221</v>
      </c>
      <c r="I70" s="418" t="s">
        <v>386</v>
      </c>
      <c r="J70" s="655" t="s">
        <v>1131</v>
      </c>
      <c r="K70" s="659" t="s">
        <v>1141</v>
      </c>
      <c r="L70" s="444" t="s">
        <v>1038</v>
      </c>
      <c r="M70" s="444" t="s">
        <v>1039</v>
      </c>
      <c r="N70" s="445"/>
      <c r="O70" s="446"/>
      <c r="P70" s="571"/>
      <c r="Q70" s="585"/>
      <c r="R70" s="585"/>
      <c r="S70" s="585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1:127" s="303" customFormat="1" ht="40.5" customHeight="1">
      <c r="A71" s="643"/>
      <c r="B71" s="411"/>
      <c r="C71" s="644" t="s">
        <v>259</v>
      </c>
      <c r="D71" s="645"/>
      <c r="E71" s="646"/>
      <c r="F71" s="647"/>
      <c r="G71" s="646"/>
      <c r="H71" s="648"/>
      <c r="I71" s="649"/>
      <c r="J71" s="611"/>
      <c r="K71" s="612"/>
      <c r="L71" s="650"/>
      <c r="M71" s="650"/>
      <c r="N71" s="651"/>
      <c r="O71" s="652"/>
      <c r="P71" s="652"/>
      <c r="Q71" s="653">
        <f>COUNTA(T71:DV71)</f>
        <v>0</v>
      </c>
      <c r="R71" s="585"/>
      <c r="S71" s="585"/>
      <c r="T71" s="617"/>
      <c r="U71" s="618"/>
      <c r="V71" s="618"/>
      <c r="W71" s="618"/>
      <c r="X71" s="618"/>
      <c r="Y71" s="618"/>
      <c r="Z71" s="618"/>
      <c r="AA71" s="618"/>
      <c r="AB71" s="618"/>
      <c r="AC71" s="619"/>
      <c r="AD71" s="617"/>
      <c r="AE71" s="618"/>
      <c r="AF71" s="618"/>
      <c r="AG71" s="618"/>
      <c r="AH71" s="618"/>
      <c r="AI71" s="618"/>
      <c r="AJ71" s="618"/>
      <c r="AK71" s="619"/>
      <c r="AL71" s="617"/>
      <c r="AM71" s="618"/>
      <c r="AN71" s="618"/>
      <c r="AO71" s="618"/>
      <c r="AP71" s="618"/>
      <c r="AQ71" s="618"/>
      <c r="AR71" s="618"/>
      <c r="AS71" s="619"/>
      <c r="AT71" s="620"/>
      <c r="AU71" s="621"/>
      <c r="AV71" s="622"/>
      <c r="AW71" s="622"/>
      <c r="AX71" s="622"/>
      <c r="AY71" s="622"/>
      <c r="AZ71" s="622"/>
      <c r="BA71" s="622"/>
      <c r="BB71" s="622"/>
      <c r="BC71" s="622"/>
      <c r="BD71" s="623"/>
      <c r="BE71" s="621"/>
      <c r="BF71" s="622"/>
      <c r="BG71" s="622"/>
      <c r="BH71" s="622"/>
      <c r="BI71" s="622"/>
      <c r="BJ71" s="622"/>
      <c r="BK71" s="622"/>
      <c r="BL71" s="623"/>
      <c r="BM71" s="621"/>
      <c r="BN71" s="622"/>
      <c r="BO71" s="622"/>
      <c r="BP71" s="622"/>
      <c r="BQ71" s="622"/>
      <c r="BR71" s="622"/>
      <c r="BS71" s="622"/>
      <c r="BT71" s="623"/>
      <c r="BU71" s="620"/>
      <c r="BV71" s="624"/>
      <c r="BW71" s="625"/>
      <c r="BX71" s="625"/>
      <c r="BY71" s="625"/>
      <c r="BZ71" s="625"/>
      <c r="CA71" s="625"/>
      <c r="CB71" s="625"/>
      <c r="CC71" s="625"/>
      <c r="CD71" s="625"/>
      <c r="CE71" s="626"/>
      <c r="CF71" s="624"/>
      <c r="CG71" s="625"/>
      <c r="CH71" s="625"/>
      <c r="CI71" s="625"/>
      <c r="CJ71" s="625"/>
      <c r="CK71" s="625"/>
      <c r="CL71" s="625"/>
      <c r="CM71" s="626"/>
      <c r="CN71" s="624"/>
      <c r="CO71" s="625"/>
      <c r="CP71" s="625"/>
      <c r="CQ71" s="625"/>
      <c r="CR71" s="625"/>
      <c r="CS71" s="625"/>
      <c r="CT71" s="625"/>
      <c r="CU71" s="626"/>
      <c r="CV71" s="620"/>
      <c r="CW71" s="627"/>
      <c r="CX71" s="628"/>
      <c r="CY71" s="628"/>
      <c r="CZ71" s="628"/>
      <c r="DA71" s="628"/>
      <c r="DB71" s="628"/>
      <c r="DC71" s="628"/>
      <c r="DD71" s="628"/>
      <c r="DE71" s="628"/>
      <c r="DF71" s="629"/>
      <c r="DG71" s="627"/>
      <c r="DH71" s="628"/>
      <c r="DI71" s="628"/>
      <c r="DJ71" s="628"/>
      <c r="DK71" s="628"/>
      <c r="DL71" s="628"/>
      <c r="DM71" s="628"/>
      <c r="DN71" s="629"/>
      <c r="DO71" s="627"/>
      <c r="DP71" s="628"/>
      <c r="DQ71" s="628"/>
      <c r="DR71" s="628"/>
      <c r="DS71" s="628"/>
      <c r="DT71" s="628"/>
      <c r="DU71" s="628"/>
      <c r="DV71" s="629"/>
      <c r="DW71" s="516"/>
    </row>
    <row r="72" spans="1:127" s="303" customFormat="1" ht="40.5" customHeight="1">
      <c r="A72" s="656"/>
      <c r="B72" s="411">
        <f>LARGE(B$59:B71,1)+1</f>
        <v>9</v>
      </c>
      <c r="C72" s="412" t="s">
        <v>333</v>
      </c>
      <c r="D72" s="413" t="s">
        <v>261</v>
      </c>
      <c r="E72" s="414" t="s">
        <v>1257</v>
      </c>
      <c r="F72" s="415">
        <v>5.8</v>
      </c>
      <c r="G72" s="416" t="s">
        <v>841</v>
      </c>
      <c r="H72" s="654">
        <v>74035</v>
      </c>
      <c r="I72" s="418" t="s">
        <v>386</v>
      </c>
      <c r="J72" s="655" t="s">
        <v>1054</v>
      </c>
      <c r="K72" s="659" t="s">
        <v>1141</v>
      </c>
      <c r="L72" s="444"/>
      <c r="M72" s="444"/>
      <c r="N72" s="445"/>
      <c r="O72" s="446" t="s">
        <v>1041</v>
      </c>
      <c r="P72" s="571" t="s">
        <v>1042</v>
      </c>
      <c r="Q72" s="425">
        <f>COUNTA(T72:DV72)</f>
        <v>0</v>
      </c>
      <c r="R72" s="426"/>
      <c r="S72" s="448"/>
      <c r="T72" s="428"/>
      <c r="U72" s="429"/>
      <c r="V72" s="430"/>
      <c r="W72" s="429"/>
      <c r="X72" s="430"/>
      <c r="Y72" s="429"/>
      <c r="Z72" s="430"/>
      <c r="AA72" s="429"/>
      <c r="AB72" s="430"/>
      <c r="AC72" s="431"/>
      <c r="AD72" s="428"/>
      <c r="AE72" s="429"/>
      <c r="AF72" s="430"/>
      <c r="AG72" s="429"/>
      <c r="AH72" s="430"/>
      <c r="AI72" s="429"/>
      <c r="AJ72" s="430"/>
      <c r="AK72" s="431"/>
      <c r="AL72" s="428"/>
      <c r="AM72" s="429"/>
      <c r="AN72" s="430"/>
      <c r="AO72" s="429"/>
      <c r="AP72" s="430"/>
      <c r="AQ72" s="429"/>
      <c r="AR72" s="430"/>
      <c r="AS72" s="431"/>
      <c r="AT72" s="272"/>
      <c r="AU72" s="432"/>
      <c r="AV72" s="433"/>
      <c r="AW72" s="434"/>
      <c r="AX72" s="433"/>
      <c r="AY72" s="434"/>
      <c r="AZ72" s="433"/>
      <c r="BA72" s="434"/>
      <c r="BB72" s="433"/>
      <c r="BC72" s="434"/>
      <c r="BD72" s="435"/>
      <c r="BE72" s="432"/>
      <c r="BF72" s="433"/>
      <c r="BG72" s="434"/>
      <c r="BH72" s="433"/>
      <c r="BI72" s="434"/>
      <c r="BJ72" s="433"/>
      <c r="BK72" s="434"/>
      <c r="BL72" s="435"/>
      <c r="BM72" s="432"/>
      <c r="BN72" s="433"/>
      <c r="BO72" s="434"/>
      <c r="BP72" s="433"/>
      <c r="BQ72" s="434"/>
      <c r="BR72" s="433"/>
      <c r="BS72" s="434"/>
      <c r="BT72" s="435"/>
      <c r="BU72" s="272"/>
      <c r="BV72" s="436"/>
      <c r="BW72" s="437"/>
      <c r="BX72" s="438"/>
      <c r="BY72" s="437"/>
      <c r="BZ72" s="438"/>
      <c r="CA72" s="437"/>
      <c r="CB72" s="438"/>
      <c r="CC72" s="437"/>
      <c r="CD72" s="438"/>
      <c r="CE72" s="439"/>
      <c r="CF72" s="436"/>
      <c r="CG72" s="437"/>
      <c r="CH72" s="438"/>
      <c r="CI72" s="437"/>
      <c r="CJ72" s="438"/>
      <c r="CK72" s="437"/>
      <c r="CL72" s="438"/>
      <c r="CM72" s="439"/>
      <c r="CN72" s="436"/>
      <c r="CO72" s="437"/>
      <c r="CP72" s="438"/>
      <c r="CQ72" s="437"/>
      <c r="CR72" s="438"/>
      <c r="CS72" s="437"/>
      <c r="CT72" s="438"/>
      <c r="CU72" s="439"/>
      <c r="CV72" s="272"/>
      <c r="CW72" s="440"/>
      <c r="CX72" s="441"/>
      <c r="CY72" s="442"/>
      <c r="CZ72" s="441"/>
      <c r="DA72" s="442"/>
      <c r="DB72" s="441"/>
      <c r="DC72" s="442"/>
      <c r="DD72" s="441"/>
      <c r="DE72" s="442"/>
      <c r="DF72" s="443"/>
      <c r="DG72" s="440"/>
      <c r="DH72" s="441"/>
      <c r="DI72" s="442"/>
      <c r="DJ72" s="441"/>
      <c r="DK72" s="442"/>
      <c r="DL72" s="441"/>
      <c r="DM72" s="442"/>
      <c r="DN72" s="443"/>
      <c r="DO72" s="440"/>
      <c r="DP72" s="441"/>
      <c r="DQ72" s="442"/>
      <c r="DR72" s="441"/>
      <c r="DS72" s="442"/>
      <c r="DT72" s="441"/>
      <c r="DU72" s="442"/>
      <c r="DV72" s="443"/>
      <c r="DW72" s="272"/>
    </row>
    <row r="73" spans="1:127" s="303" customFormat="1" ht="40.5" customHeight="1">
      <c r="A73" s="656"/>
      <c r="B73" s="411">
        <f>LARGE(B$59:B72,1)+1</f>
        <v>10</v>
      </c>
      <c r="C73" s="412" t="s">
        <v>334</v>
      </c>
      <c r="D73" s="413">
        <v>2</v>
      </c>
      <c r="E73" s="414" t="s">
        <v>1257</v>
      </c>
      <c r="F73" s="415">
        <v>5.99</v>
      </c>
      <c r="G73" s="416" t="s">
        <v>841</v>
      </c>
      <c r="H73" s="654"/>
      <c r="I73" s="418" t="s">
        <v>386</v>
      </c>
      <c r="J73" s="655" t="s">
        <v>1054</v>
      </c>
      <c r="K73" s="659" t="s">
        <v>1141</v>
      </c>
      <c r="L73" s="444"/>
      <c r="M73" s="444"/>
      <c r="N73" s="445"/>
      <c r="O73" s="446" t="s">
        <v>1041</v>
      </c>
      <c r="P73" s="571" t="s">
        <v>1042</v>
      </c>
      <c r="Q73" s="585"/>
      <c r="R73" s="585"/>
      <c r="S73" s="585"/>
      <c r="T73" s="428"/>
      <c r="U73" s="429"/>
      <c r="V73" s="430"/>
      <c r="W73" s="429"/>
      <c r="X73" s="430"/>
      <c r="Y73" s="429"/>
      <c r="Z73" s="430"/>
      <c r="AA73" s="429"/>
      <c r="AB73" s="430"/>
      <c r="AC73" s="431"/>
      <c r="AD73" s="428"/>
      <c r="AE73" s="429"/>
      <c r="AF73" s="430"/>
      <c r="AG73" s="429"/>
      <c r="AH73" s="430"/>
      <c r="AI73" s="429"/>
      <c r="AJ73" s="430"/>
      <c r="AK73" s="431"/>
      <c r="AL73" s="428"/>
      <c r="AM73" s="429"/>
      <c r="AN73" s="430"/>
      <c r="AO73" s="429"/>
      <c r="AP73" s="430"/>
      <c r="AQ73" s="429"/>
      <c r="AR73" s="430"/>
      <c r="AS73" s="431"/>
      <c r="AT73" s="272"/>
      <c r="AU73" s="432"/>
      <c r="AV73" s="433"/>
      <c r="AW73" s="434"/>
      <c r="AX73" s="433"/>
      <c r="AY73" s="434"/>
      <c r="AZ73" s="433"/>
      <c r="BA73" s="434"/>
      <c r="BB73" s="433"/>
      <c r="BC73" s="434"/>
      <c r="BD73" s="435"/>
      <c r="BE73" s="432"/>
      <c r="BF73" s="433"/>
      <c r="BG73" s="434"/>
      <c r="BH73" s="433"/>
      <c r="BI73" s="434"/>
      <c r="BJ73" s="433"/>
      <c r="BK73" s="434"/>
      <c r="BL73" s="435"/>
      <c r="BM73" s="432"/>
      <c r="BN73" s="433"/>
      <c r="BO73" s="434"/>
      <c r="BP73" s="433"/>
      <c r="BQ73" s="434"/>
      <c r="BR73" s="433"/>
      <c r="BS73" s="434"/>
      <c r="BT73" s="435"/>
      <c r="BU73" s="272"/>
      <c r="BV73" s="436"/>
      <c r="BW73" s="437"/>
      <c r="BX73" s="438"/>
      <c r="BY73" s="437"/>
      <c r="BZ73" s="438"/>
      <c r="CA73" s="437"/>
      <c r="CB73" s="438"/>
      <c r="CC73" s="437"/>
      <c r="CD73" s="438"/>
      <c r="CE73" s="439"/>
      <c r="CF73" s="436"/>
      <c r="CG73" s="437"/>
      <c r="CH73" s="438"/>
      <c r="CI73" s="437"/>
      <c r="CJ73" s="438"/>
      <c r="CK73" s="437"/>
      <c r="CL73" s="438"/>
      <c r="CM73" s="439"/>
      <c r="CN73" s="436"/>
      <c r="CO73" s="437"/>
      <c r="CP73" s="438"/>
      <c r="CQ73" s="437"/>
      <c r="CR73" s="438"/>
      <c r="CS73" s="437"/>
      <c r="CT73" s="438"/>
      <c r="CU73" s="439"/>
      <c r="CV73" s="272"/>
      <c r="CW73" s="440"/>
      <c r="CX73" s="441"/>
      <c r="CY73" s="442"/>
      <c r="CZ73" s="441"/>
      <c r="DA73" s="442"/>
      <c r="DB73" s="441"/>
      <c r="DC73" s="442"/>
      <c r="DD73" s="441"/>
      <c r="DE73" s="442"/>
      <c r="DF73" s="443"/>
      <c r="DG73" s="440"/>
      <c r="DH73" s="441"/>
      <c r="DI73" s="442"/>
      <c r="DJ73" s="441"/>
      <c r="DK73" s="442"/>
      <c r="DL73" s="441"/>
      <c r="DM73" s="442"/>
      <c r="DN73" s="443"/>
      <c r="DO73" s="440"/>
      <c r="DP73" s="441"/>
      <c r="DQ73" s="442"/>
      <c r="DR73" s="441"/>
      <c r="DS73" s="442"/>
      <c r="DT73" s="441"/>
      <c r="DU73" s="442"/>
      <c r="DV73" s="443"/>
      <c r="DW73" s="272"/>
    </row>
    <row r="74" spans="1:127" s="303" customFormat="1" ht="40.5" customHeight="1">
      <c r="A74" s="657"/>
      <c r="B74" s="596">
        <v>5</v>
      </c>
      <c r="C74" s="597" t="s">
        <v>1192</v>
      </c>
      <c r="D74" s="598"/>
      <c r="E74" s="599"/>
      <c r="F74" s="598"/>
      <c r="G74" s="600"/>
      <c r="H74" s="599"/>
      <c r="I74" s="601"/>
      <c r="J74" s="598"/>
      <c r="K74" s="598"/>
      <c r="L74" s="598"/>
      <c r="M74" s="598"/>
      <c r="N74" s="598"/>
      <c r="O74" s="598"/>
      <c r="P74" s="602"/>
      <c r="Q74" s="1350" t="s">
        <v>1323</v>
      </c>
      <c r="R74" s="1352" t="s">
        <v>1324</v>
      </c>
      <c r="S74" s="1336" t="s">
        <v>1325</v>
      </c>
      <c r="T74" s="452"/>
      <c r="U74" s="453"/>
      <c r="V74" s="453"/>
      <c r="W74" s="453"/>
      <c r="X74" s="453"/>
      <c r="Y74" s="453"/>
      <c r="Z74" s="453"/>
      <c r="AA74" s="453"/>
      <c r="AB74" s="453"/>
      <c r="AC74" s="454"/>
      <c r="AD74" s="452"/>
      <c r="AE74" s="453"/>
      <c r="AF74" s="453"/>
      <c r="AG74" s="453"/>
      <c r="AH74" s="453"/>
      <c r="AI74" s="453"/>
      <c r="AJ74" s="453"/>
      <c r="AK74" s="454"/>
      <c r="AL74" s="452"/>
      <c r="AM74" s="453"/>
      <c r="AN74" s="453"/>
      <c r="AO74" s="453"/>
      <c r="AP74" s="453"/>
      <c r="AQ74" s="453"/>
      <c r="AR74" s="453"/>
      <c r="AS74" s="454"/>
      <c r="AT74" s="455"/>
      <c r="AU74" s="456"/>
      <c r="AV74" s="457"/>
      <c r="AW74" s="457"/>
      <c r="AX74" s="457"/>
      <c r="AY74" s="457"/>
      <c r="AZ74" s="457"/>
      <c r="BA74" s="457"/>
      <c r="BB74" s="457"/>
      <c r="BC74" s="457"/>
      <c r="BD74" s="458"/>
      <c r="BE74" s="456"/>
      <c r="BF74" s="457"/>
      <c r="BG74" s="457"/>
      <c r="BH74" s="457"/>
      <c r="BI74" s="457"/>
      <c r="BJ74" s="457"/>
      <c r="BK74" s="457"/>
      <c r="BL74" s="458"/>
      <c r="BM74" s="456"/>
      <c r="BN74" s="457"/>
      <c r="BO74" s="457"/>
      <c r="BP74" s="457"/>
      <c r="BQ74" s="457"/>
      <c r="BR74" s="457"/>
      <c r="BS74" s="457"/>
      <c r="BT74" s="458"/>
      <c r="BU74" s="455"/>
      <c r="BV74" s="459"/>
      <c r="BW74" s="460"/>
      <c r="BX74" s="460"/>
      <c r="BY74" s="460"/>
      <c r="BZ74" s="460"/>
      <c r="CA74" s="460"/>
      <c r="CB74" s="460"/>
      <c r="CC74" s="460"/>
      <c r="CD74" s="460"/>
      <c r="CE74" s="461"/>
      <c r="CF74" s="459"/>
      <c r="CG74" s="460"/>
      <c r="CH74" s="460"/>
      <c r="CI74" s="460"/>
      <c r="CJ74" s="460"/>
      <c r="CK74" s="460"/>
      <c r="CL74" s="460"/>
      <c r="CM74" s="461"/>
      <c r="CN74" s="459"/>
      <c r="CO74" s="460"/>
      <c r="CP74" s="460"/>
      <c r="CQ74" s="460"/>
      <c r="CR74" s="460"/>
      <c r="CS74" s="460"/>
      <c r="CT74" s="460"/>
      <c r="CU74" s="461"/>
      <c r="CV74" s="455"/>
      <c r="CW74" s="462"/>
      <c r="CX74" s="463"/>
      <c r="CY74" s="463"/>
      <c r="CZ74" s="463"/>
      <c r="DA74" s="463"/>
      <c r="DB74" s="463"/>
      <c r="DC74" s="463"/>
      <c r="DD74" s="463"/>
      <c r="DE74" s="463"/>
      <c r="DF74" s="464"/>
      <c r="DG74" s="462"/>
      <c r="DH74" s="463"/>
      <c r="DI74" s="463"/>
      <c r="DJ74" s="463"/>
      <c r="DK74" s="463"/>
      <c r="DL74" s="463"/>
      <c r="DM74" s="463"/>
      <c r="DN74" s="464"/>
      <c r="DO74" s="462"/>
      <c r="DP74" s="463"/>
      <c r="DQ74" s="463"/>
      <c r="DR74" s="463"/>
      <c r="DS74" s="463"/>
      <c r="DT74" s="463"/>
      <c r="DU74" s="463"/>
      <c r="DV74" s="464"/>
      <c r="DW74" s="465"/>
    </row>
    <row r="75" spans="1:127" s="303" customFormat="1" ht="40.5" customHeight="1">
      <c r="A75" s="657"/>
      <c r="B75" s="603"/>
      <c r="C75" s="393" t="s">
        <v>1048</v>
      </c>
      <c r="D75" s="394">
        <f>LARGE(B76:B77,1)</f>
        <v>1</v>
      </c>
      <c r="E75" s="604" t="s">
        <v>1049</v>
      </c>
      <c r="F75" s="394">
        <f>COUNTIF(L76:P77,E75)</f>
        <v>0</v>
      </c>
      <c r="G75" s="396" t="s">
        <v>1038</v>
      </c>
      <c r="H75" s="394">
        <f>COUNTIF(L76:P77,G75)</f>
        <v>0</v>
      </c>
      <c r="I75" s="396" t="s">
        <v>1039</v>
      </c>
      <c r="J75" s="394">
        <f>COUNTIF(L76:P77,I75)</f>
        <v>0</v>
      </c>
      <c r="K75" s="396" t="s">
        <v>1040</v>
      </c>
      <c r="L75" s="394">
        <f>COUNTIF(L76:P77,K75)</f>
        <v>0</v>
      </c>
      <c r="M75" s="396" t="s">
        <v>1041</v>
      </c>
      <c r="N75" s="394">
        <f>COUNTIF(L76:P77,M75)</f>
        <v>1</v>
      </c>
      <c r="O75" s="396" t="s">
        <v>1042</v>
      </c>
      <c r="P75" s="397">
        <f>COUNTIF(L76:P77,O75)</f>
        <v>1</v>
      </c>
      <c r="Q75" s="1351"/>
      <c r="R75" s="1353"/>
      <c r="S75" s="1337"/>
      <c r="T75" s="466"/>
      <c r="U75" s="467"/>
      <c r="V75" s="467"/>
      <c r="W75" s="467"/>
      <c r="X75" s="467"/>
      <c r="Y75" s="467"/>
      <c r="Z75" s="467"/>
      <c r="AA75" s="467"/>
      <c r="AB75" s="467"/>
      <c r="AC75" s="468"/>
      <c r="AD75" s="466"/>
      <c r="AE75" s="467"/>
      <c r="AF75" s="467"/>
      <c r="AG75" s="467"/>
      <c r="AH75" s="467"/>
      <c r="AI75" s="467"/>
      <c r="AJ75" s="467"/>
      <c r="AK75" s="468"/>
      <c r="AL75" s="466"/>
      <c r="AM75" s="467"/>
      <c r="AN75" s="467"/>
      <c r="AO75" s="467"/>
      <c r="AP75" s="467"/>
      <c r="AQ75" s="467"/>
      <c r="AR75" s="467"/>
      <c r="AS75" s="468"/>
      <c r="AT75" s="469"/>
      <c r="AU75" s="470"/>
      <c r="AV75" s="471"/>
      <c r="AW75" s="471"/>
      <c r="AX75" s="471"/>
      <c r="AY75" s="471"/>
      <c r="AZ75" s="471"/>
      <c r="BA75" s="471"/>
      <c r="BB75" s="471"/>
      <c r="BC75" s="471"/>
      <c r="BD75" s="472"/>
      <c r="BE75" s="470"/>
      <c r="BF75" s="471"/>
      <c r="BG75" s="471"/>
      <c r="BH75" s="471"/>
      <c r="BI75" s="471"/>
      <c r="BJ75" s="471"/>
      <c r="BK75" s="471"/>
      <c r="BL75" s="472"/>
      <c r="BM75" s="470"/>
      <c r="BN75" s="471"/>
      <c r="BO75" s="471"/>
      <c r="BP75" s="471"/>
      <c r="BQ75" s="471"/>
      <c r="BR75" s="471"/>
      <c r="BS75" s="471"/>
      <c r="BT75" s="472"/>
      <c r="BU75" s="469"/>
      <c r="BV75" s="473"/>
      <c r="BW75" s="474"/>
      <c r="BX75" s="474"/>
      <c r="BY75" s="474"/>
      <c r="BZ75" s="474"/>
      <c r="CA75" s="474"/>
      <c r="CB75" s="474"/>
      <c r="CC75" s="474"/>
      <c r="CD75" s="474"/>
      <c r="CE75" s="475"/>
      <c r="CF75" s="473"/>
      <c r="CG75" s="474"/>
      <c r="CH75" s="474"/>
      <c r="CI75" s="474"/>
      <c r="CJ75" s="474"/>
      <c r="CK75" s="474"/>
      <c r="CL75" s="474"/>
      <c r="CM75" s="475"/>
      <c r="CN75" s="473"/>
      <c r="CO75" s="474"/>
      <c r="CP75" s="474"/>
      <c r="CQ75" s="474"/>
      <c r="CR75" s="474"/>
      <c r="CS75" s="474"/>
      <c r="CT75" s="474"/>
      <c r="CU75" s="475"/>
      <c r="CV75" s="469"/>
      <c r="CW75" s="476"/>
      <c r="CX75" s="477"/>
      <c r="CY75" s="477"/>
      <c r="CZ75" s="477"/>
      <c r="DA75" s="477"/>
      <c r="DB75" s="477"/>
      <c r="DC75" s="477"/>
      <c r="DD75" s="477"/>
      <c r="DE75" s="477"/>
      <c r="DF75" s="478"/>
      <c r="DG75" s="476"/>
      <c r="DH75" s="477"/>
      <c r="DI75" s="477"/>
      <c r="DJ75" s="477"/>
      <c r="DK75" s="477"/>
      <c r="DL75" s="477"/>
      <c r="DM75" s="477"/>
      <c r="DN75" s="478"/>
      <c r="DO75" s="476"/>
      <c r="DP75" s="477"/>
      <c r="DQ75" s="477"/>
      <c r="DR75" s="477"/>
      <c r="DS75" s="477"/>
      <c r="DT75" s="477"/>
      <c r="DU75" s="477"/>
      <c r="DV75" s="478"/>
      <c r="DW75" s="479"/>
    </row>
    <row r="76" spans="1:127" s="303" customFormat="1" ht="40.5" customHeight="1">
      <c r="A76" s="643"/>
      <c r="B76" s="411"/>
      <c r="C76" s="644" t="s">
        <v>335</v>
      </c>
      <c r="D76" s="645"/>
      <c r="E76" s="646"/>
      <c r="F76" s="647"/>
      <c r="G76" s="646"/>
      <c r="H76" s="648"/>
      <c r="I76" s="649"/>
      <c r="J76" s="611"/>
      <c r="K76" s="612"/>
      <c r="L76" s="650"/>
      <c r="M76" s="650"/>
      <c r="N76" s="651"/>
      <c r="O76" s="652"/>
      <c r="P76" s="652"/>
      <c r="Q76" s="653"/>
      <c r="R76" s="585"/>
      <c r="S76" s="585"/>
      <c r="T76" s="617"/>
      <c r="U76" s="618"/>
      <c r="V76" s="618"/>
      <c r="W76" s="618"/>
      <c r="X76" s="618"/>
      <c r="Y76" s="618"/>
      <c r="Z76" s="618"/>
      <c r="AA76" s="618"/>
      <c r="AB76" s="618"/>
      <c r="AC76" s="619"/>
      <c r="AD76" s="617"/>
      <c r="AE76" s="618"/>
      <c r="AF76" s="618"/>
      <c r="AG76" s="618"/>
      <c r="AH76" s="618"/>
      <c r="AI76" s="618"/>
      <c r="AJ76" s="618"/>
      <c r="AK76" s="619"/>
      <c r="AL76" s="617"/>
      <c r="AM76" s="618"/>
      <c r="AN76" s="618"/>
      <c r="AO76" s="618"/>
      <c r="AP76" s="618"/>
      <c r="AQ76" s="618"/>
      <c r="AR76" s="618"/>
      <c r="AS76" s="619"/>
      <c r="AT76" s="620"/>
      <c r="AU76" s="621"/>
      <c r="AV76" s="622"/>
      <c r="AW76" s="622"/>
      <c r="AX76" s="622"/>
      <c r="AY76" s="622"/>
      <c r="AZ76" s="622"/>
      <c r="BA76" s="622"/>
      <c r="BB76" s="622"/>
      <c r="BC76" s="622"/>
      <c r="BD76" s="623"/>
      <c r="BE76" s="621"/>
      <c r="BF76" s="622"/>
      <c r="BG76" s="622"/>
      <c r="BH76" s="622"/>
      <c r="BI76" s="622"/>
      <c r="BJ76" s="622"/>
      <c r="BK76" s="622"/>
      <c r="BL76" s="623"/>
      <c r="BM76" s="621"/>
      <c r="BN76" s="622"/>
      <c r="BO76" s="622"/>
      <c r="BP76" s="622"/>
      <c r="BQ76" s="622"/>
      <c r="BR76" s="622"/>
      <c r="BS76" s="622"/>
      <c r="BT76" s="623"/>
      <c r="BU76" s="620"/>
      <c r="BV76" s="624"/>
      <c r="BW76" s="625"/>
      <c r="BX76" s="625"/>
      <c r="BY76" s="625"/>
      <c r="BZ76" s="625"/>
      <c r="CA76" s="625"/>
      <c r="CB76" s="625"/>
      <c r="CC76" s="625"/>
      <c r="CD76" s="625"/>
      <c r="CE76" s="626"/>
      <c r="CF76" s="624"/>
      <c r="CG76" s="625"/>
      <c r="CH76" s="625"/>
      <c r="CI76" s="625"/>
      <c r="CJ76" s="625"/>
      <c r="CK76" s="625"/>
      <c r="CL76" s="625"/>
      <c r="CM76" s="626"/>
      <c r="CN76" s="624"/>
      <c r="CO76" s="625"/>
      <c r="CP76" s="625"/>
      <c r="CQ76" s="625"/>
      <c r="CR76" s="625"/>
      <c r="CS76" s="625"/>
      <c r="CT76" s="625"/>
      <c r="CU76" s="626"/>
      <c r="CV76" s="620"/>
      <c r="CW76" s="627"/>
      <c r="CX76" s="628"/>
      <c r="CY76" s="628"/>
      <c r="CZ76" s="628"/>
      <c r="DA76" s="628"/>
      <c r="DB76" s="628"/>
      <c r="DC76" s="628"/>
      <c r="DD76" s="628"/>
      <c r="DE76" s="628"/>
      <c r="DF76" s="629"/>
      <c r="DG76" s="627"/>
      <c r="DH76" s="628"/>
      <c r="DI76" s="628"/>
      <c r="DJ76" s="628"/>
      <c r="DK76" s="628"/>
      <c r="DL76" s="628"/>
      <c r="DM76" s="628"/>
      <c r="DN76" s="629"/>
      <c r="DO76" s="627"/>
      <c r="DP76" s="628"/>
      <c r="DQ76" s="628"/>
      <c r="DR76" s="628"/>
      <c r="DS76" s="628"/>
      <c r="DT76" s="628"/>
      <c r="DU76" s="628"/>
      <c r="DV76" s="629"/>
      <c r="DW76" s="516"/>
    </row>
    <row r="77" spans="1:127" ht="40.5" customHeight="1">
      <c r="A77" s="656"/>
      <c r="B77" s="411">
        <v>1</v>
      </c>
      <c r="C77" s="412" t="s">
        <v>336</v>
      </c>
      <c r="D77" s="413" t="s">
        <v>261</v>
      </c>
      <c r="E77" s="414" t="s">
        <v>1257</v>
      </c>
      <c r="F77" s="415">
        <v>6.8</v>
      </c>
      <c r="G77" s="416" t="s">
        <v>841</v>
      </c>
      <c r="H77" s="654">
        <v>74545</v>
      </c>
      <c r="I77" s="418" t="s">
        <v>386</v>
      </c>
      <c r="J77" s="655" t="s">
        <v>1054</v>
      </c>
      <c r="K77" s="659" t="s">
        <v>1141</v>
      </c>
      <c r="L77" s="444"/>
      <c r="M77" s="444"/>
      <c r="N77" s="445"/>
      <c r="O77" s="446" t="s">
        <v>1041</v>
      </c>
      <c r="P77" s="571" t="s">
        <v>1042</v>
      </c>
      <c r="Q77" s="425">
        <f>COUNTA(T77:DV77)</f>
        <v>0</v>
      </c>
      <c r="R77" s="426"/>
      <c r="S77" s="448"/>
      <c r="T77" s="428"/>
      <c r="U77" s="429"/>
      <c r="V77" s="430"/>
      <c r="W77" s="429"/>
      <c r="X77" s="430"/>
      <c r="Y77" s="429"/>
      <c r="Z77" s="430"/>
      <c r="AA77" s="429"/>
      <c r="AB77" s="430"/>
      <c r="AC77" s="431"/>
      <c r="AD77" s="428"/>
      <c r="AE77" s="429"/>
      <c r="AF77" s="430"/>
      <c r="AG77" s="429"/>
      <c r="AH77" s="430"/>
      <c r="AI77" s="429"/>
      <c r="AJ77" s="430"/>
      <c r="AK77" s="431"/>
      <c r="AL77" s="428"/>
      <c r="AM77" s="429"/>
      <c r="AN77" s="430"/>
      <c r="AO77" s="429"/>
      <c r="AP77" s="430"/>
      <c r="AQ77" s="429"/>
      <c r="AR77" s="430"/>
      <c r="AS77" s="431"/>
      <c r="AT77" s="272"/>
      <c r="AU77" s="432"/>
      <c r="AV77" s="433"/>
      <c r="AW77" s="434"/>
      <c r="AX77" s="433"/>
      <c r="AY77" s="434"/>
      <c r="AZ77" s="433"/>
      <c r="BA77" s="434"/>
      <c r="BB77" s="433"/>
      <c r="BC77" s="434"/>
      <c r="BD77" s="435"/>
      <c r="BE77" s="432"/>
      <c r="BF77" s="433"/>
      <c r="BG77" s="434"/>
      <c r="BH77" s="433"/>
      <c r="BI77" s="434"/>
      <c r="BJ77" s="433"/>
      <c r="BK77" s="434"/>
      <c r="BL77" s="435"/>
      <c r="BM77" s="432"/>
      <c r="BN77" s="433"/>
      <c r="BO77" s="434"/>
      <c r="BP77" s="433"/>
      <c r="BQ77" s="434"/>
      <c r="BR77" s="433"/>
      <c r="BS77" s="434"/>
      <c r="BT77" s="435"/>
      <c r="BU77" s="272"/>
      <c r="BV77" s="436"/>
      <c r="BW77" s="437"/>
      <c r="BX77" s="438"/>
      <c r="BY77" s="437"/>
      <c r="BZ77" s="438"/>
      <c r="CA77" s="437"/>
      <c r="CB77" s="438"/>
      <c r="CC77" s="437"/>
      <c r="CD77" s="438"/>
      <c r="CE77" s="439"/>
      <c r="CF77" s="436"/>
      <c r="CG77" s="437"/>
      <c r="CH77" s="438"/>
      <c r="CI77" s="437"/>
      <c r="CJ77" s="438"/>
      <c r="CK77" s="437"/>
      <c r="CL77" s="438"/>
      <c r="CM77" s="439"/>
      <c r="CN77" s="436"/>
      <c r="CO77" s="437"/>
      <c r="CP77" s="438"/>
      <c r="CQ77" s="437"/>
      <c r="CR77" s="438"/>
      <c r="CS77" s="437"/>
      <c r="CT77" s="438"/>
      <c r="CU77" s="439"/>
      <c r="CV77" s="272"/>
      <c r="CW77" s="440"/>
      <c r="CX77" s="441"/>
      <c r="CY77" s="442"/>
      <c r="CZ77" s="441"/>
      <c r="DA77" s="442"/>
      <c r="DB77" s="441"/>
      <c r="DC77" s="442"/>
      <c r="DD77" s="441"/>
      <c r="DE77" s="442"/>
      <c r="DF77" s="443"/>
      <c r="DG77" s="440"/>
      <c r="DH77" s="441"/>
      <c r="DI77" s="442"/>
      <c r="DJ77" s="441"/>
      <c r="DK77" s="442"/>
      <c r="DL77" s="441"/>
      <c r="DM77" s="442"/>
      <c r="DN77" s="443"/>
      <c r="DO77" s="440"/>
      <c r="DP77" s="441"/>
      <c r="DQ77" s="442"/>
      <c r="DR77" s="441"/>
      <c r="DS77" s="442"/>
      <c r="DT77" s="441"/>
      <c r="DU77" s="442"/>
      <c r="DV77" s="443"/>
      <c r="DW77" s="272"/>
    </row>
    <row r="78" spans="1:127" s="303" customFormat="1" ht="40.5" customHeight="1">
      <c r="A78" s="657"/>
      <c r="B78" s="596">
        <v>6</v>
      </c>
      <c r="C78" s="597" t="s">
        <v>1077</v>
      </c>
      <c r="D78" s="598"/>
      <c r="E78" s="599"/>
      <c r="F78" s="598"/>
      <c r="G78" s="600"/>
      <c r="H78" s="599"/>
      <c r="I78" s="601"/>
      <c r="J78" s="598"/>
      <c r="K78" s="598"/>
      <c r="L78" s="598"/>
      <c r="M78" s="598"/>
      <c r="N78" s="598"/>
      <c r="O78" s="598"/>
      <c r="P78" s="602"/>
      <c r="Q78" s="1350" t="s">
        <v>1323</v>
      </c>
      <c r="R78" s="1352" t="s">
        <v>1324</v>
      </c>
      <c r="S78" s="1336" t="s">
        <v>1325</v>
      </c>
      <c r="T78" s="452"/>
      <c r="U78" s="453"/>
      <c r="V78" s="453"/>
      <c r="W78" s="453"/>
      <c r="X78" s="453"/>
      <c r="Y78" s="453"/>
      <c r="Z78" s="453"/>
      <c r="AA78" s="453"/>
      <c r="AB78" s="453"/>
      <c r="AC78" s="454"/>
      <c r="AD78" s="452"/>
      <c r="AE78" s="453"/>
      <c r="AF78" s="453"/>
      <c r="AG78" s="453"/>
      <c r="AH78" s="453"/>
      <c r="AI78" s="453"/>
      <c r="AJ78" s="453"/>
      <c r="AK78" s="454"/>
      <c r="AL78" s="452"/>
      <c r="AM78" s="453"/>
      <c r="AN78" s="453"/>
      <c r="AO78" s="453"/>
      <c r="AP78" s="453"/>
      <c r="AQ78" s="453"/>
      <c r="AR78" s="453"/>
      <c r="AS78" s="454"/>
      <c r="AT78" s="455"/>
      <c r="AU78" s="456"/>
      <c r="AV78" s="457"/>
      <c r="AW78" s="457"/>
      <c r="AX78" s="457"/>
      <c r="AY78" s="457"/>
      <c r="AZ78" s="457"/>
      <c r="BA78" s="457"/>
      <c r="BB78" s="457"/>
      <c r="BC78" s="457"/>
      <c r="BD78" s="458"/>
      <c r="BE78" s="456"/>
      <c r="BF78" s="457"/>
      <c r="BG78" s="457"/>
      <c r="BH78" s="457"/>
      <c r="BI78" s="457"/>
      <c r="BJ78" s="457"/>
      <c r="BK78" s="457"/>
      <c r="BL78" s="458"/>
      <c r="BM78" s="456"/>
      <c r="BN78" s="457"/>
      <c r="BO78" s="457"/>
      <c r="BP78" s="457"/>
      <c r="BQ78" s="457"/>
      <c r="BR78" s="457"/>
      <c r="BS78" s="457"/>
      <c r="BT78" s="458"/>
      <c r="BU78" s="455"/>
      <c r="BV78" s="459"/>
      <c r="BW78" s="460"/>
      <c r="BX78" s="460"/>
      <c r="BY78" s="460"/>
      <c r="BZ78" s="460"/>
      <c r="CA78" s="460"/>
      <c r="CB78" s="460"/>
      <c r="CC78" s="460"/>
      <c r="CD78" s="460"/>
      <c r="CE78" s="461"/>
      <c r="CF78" s="459"/>
      <c r="CG78" s="460"/>
      <c r="CH78" s="460"/>
      <c r="CI78" s="460"/>
      <c r="CJ78" s="460"/>
      <c r="CK78" s="460"/>
      <c r="CL78" s="460"/>
      <c r="CM78" s="461"/>
      <c r="CN78" s="459"/>
      <c r="CO78" s="460"/>
      <c r="CP78" s="460"/>
      <c r="CQ78" s="460"/>
      <c r="CR78" s="460"/>
      <c r="CS78" s="460"/>
      <c r="CT78" s="460"/>
      <c r="CU78" s="461"/>
      <c r="CV78" s="455"/>
      <c r="CW78" s="462"/>
      <c r="CX78" s="463"/>
      <c r="CY78" s="463"/>
      <c r="CZ78" s="463"/>
      <c r="DA78" s="463"/>
      <c r="DB78" s="463"/>
      <c r="DC78" s="463"/>
      <c r="DD78" s="463"/>
      <c r="DE78" s="463"/>
      <c r="DF78" s="464"/>
      <c r="DG78" s="462"/>
      <c r="DH78" s="463"/>
      <c r="DI78" s="463"/>
      <c r="DJ78" s="463"/>
      <c r="DK78" s="463"/>
      <c r="DL78" s="463"/>
      <c r="DM78" s="463"/>
      <c r="DN78" s="464"/>
      <c r="DO78" s="462"/>
      <c r="DP78" s="463"/>
      <c r="DQ78" s="463"/>
      <c r="DR78" s="463"/>
      <c r="DS78" s="463"/>
      <c r="DT78" s="463"/>
      <c r="DU78" s="463"/>
      <c r="DV78" s="464"/>
      <c r="DW78" s="465"/>
    </row>
    <row r="79" spans="1:127" s="303" customFormat="1" ht="40.5" customHeight="1">
      <c r="A79" s="657"/>
      <c r="B79" s="603"/>
      <c r="C79" s="393" t="s">
        <v>1048</v>
      </c>
      <c r="D79" s="394">
        <f>LARGE(B80:B93,1)</f>
        <v>11</v>
      </c>
      <c r="E79" s="604" t="s">
        <v>1049</v>
      </c>
      <c r="F79" s="394">
        <f>COUNTIF(L80:P93,E79)</f>
        <v>0</v>
      </c>
      <c r="G79" s="396" t="s">
        <v>1038</v>
      </c>
      <c r="H79" s="394">
        <f>COUNTIF(L80:P93,G79)</f>
        <v>8</v>
      </c>
      <c r="I79" s="396" t="s">
        <v>1039</v>
      </c>
      <c r="J79" s="394">
        <f>COUNTIF(L80:P93,I79)</f>
        <v>10</v>
      </c>
      <c r="K79" s="396" t="s">
        <v>1040</v>
      </c>
      <c r="L79" s="394">
        <f>COUNTIF(L80:P93,K79)</f>
        <v>10</v>
      </c>
      <c r="M79" s="396" t="s">
        <v>1041</v>
      </c>
      <c r="N79" s="394">
        <f>COUNTIF(L80:P93,M79)</f>
        <v>10</v>
      </c>
      <c r="O79" s="396" t="s">
        <v>1042</v>
      </c>
      <c r="P79" s="397">
        <f>COUNTIF(L80:P93,O79)</f>
        <v>10</v>
      </c>
      <c r="Q79" s="1351"/>
      <c r="R79" s="1353"/>
      <c r="S79" s="1337"/>
      <c r="T79" s="466"/>
      <c r="U79" s="467"/>
      <c r="V79" s="467"/>
      <c r="W79" s="467"/>
      <c r="X79" s="467"/>
      <c r="Y79" s="467"/>
      <c r="Z79" s="467"/>
      <c r="AA79" s="467"/>
      <c r="AB79" s="467"/>
      <c r="AC79" s="468"/>
      <c r="AD79" s="466"/>
      <c r="AE79" s="467"/>
      <c r="AF79" s="467"/>
      <c r="AG79" s="467"/>
      <c r="AH79" s="467"/>
      <c r="AI79" s="467"/>
      <c r="AJ79" s="467"/>
      <c r="AK79" s="468"/>
      <c r="AL79" s="466"/>
      <c r="AM79" s="467"/>
      <c r="AN79" s="467"/>
      <c r="AO79" s="467"/>
      <c r="AP79" s="467"/>
      <c r="AQ79" s="467"/>
      <c r="AR79" s="467"/>
      <c r="AS79" s="468"/>
      <c r="AT79" s="469"/>
      <c r="AU79" s="470"/>
      <c r="AV79" s="471"/>
      <c r="AW79" s="471"/>
      <c r="AX79" s="471"/>
      <c r="AY79" s="471"/>
      <c r="AZ79" s="471"/>
      <c r="BA79" s="471"/>
      <c r="BB79" s="471"/>
      <c r="BC79" s="471"/>
      <c r="BD79" s="472"/>
      <c r="BE79" s="470"/>
      <c r="BF79" s="471"/>
      <c r="BG79" s="471"/>
      <c r="BH79" s="471"/>
      <c r="BI79" s="471"/>
      <c r="BJ79" s="471"/>
      <c r="BK79" s="471"/>
      <c r="BL79" s="472"/>
      <c r="BM79" s="470"/>
      <c r="BN79" s="471"/>
      <c r="BO79" s="471"/>
      <c r="BP79" s="471"/>
      <c r="BQ79" s="471"/>
      <c r="BR79" s="471"/>
      <c r="BS79" s="471"/>
      <c r="BT79" s="472"/>
      <c r="BU79" s="469"/>
      <c r="BV79" s="473"/>
      <c r="BW79" s="474"/>
      <c r="BX79" s="474"/>
      <c r="BY79" s="474"/>
      <c r="BZ79" s="474"/>
      <c r="CA79" s="474"/>
      <c r="CB79" s="474"/>
      <c r="CC79" s="474"/>
      <c r="CD79" s="474"/>
      <c r="CE79" s="475"/>
      <c r="CF79" s="473"/>
      <c r="CG79" s="474"/>
      <c r="CH79" s="474"/>
      <c r="CI79" s="474"/>
      <c r="CJ79" s="474"/>
      <c r="CK79" s="474"/>
      <c r="CL79" s="474"/>
      <c r="CM79" s="475"/>
      <c r="CN79" s="473"/>
      <c r="CO79" s="474"/>
      <c r="CP79" s="474"/>
      <c r="CQ79" s="474"/>
      <c r="CR79" s="474"/>
      <c r="CS79" s="474"/>
      <c r="CT79" s="474"/>
      <c r="CU79" s="475"/>
      <c r="CV79" s="469"/>
      <c r="CW79" s="476"/>
      <c r="CX79" s="477"/>
      <c r="CY79" s="477"/>
      <c r="CZ79" s="477"/>
      <c r="DA79" s="477"/>
      <c r="DB79" s="477"/>
      <c r="DC79" s="477"/>
      <c r="DD79" s="477"/>
      <c r="DE79" s="477"/>
      <c r="DF79" s="478"/>
      <c r="DG79" s="476"/>
      <c r="DH79" s="477"/>
      <c r="DI79" s="477"/>
      <c r="DJ79" s="477"/>
      <c r="DK79" s="477"/>
      <c r="DL79" s="477"/>
      <c r="DM79" s="477"/>
      <c r="DN79" s="478"/>
      <c r="DO79" s="476"/>
      <c r="DP79" s="477"/>
      <c r="DQ79" s="477"/>
      <c r="DR79" s="477"/>
      <c r="DS79" s="477"/>
      <c r="DT79" s="477"/>
      <c r="DU79" s="477"/>
      <c r="DV79" s="478"/>
      <c r="DW79" s="479"/>
    </row>
    <row r="80" spans="1:127" s="303" customFormat="1" ht="40.5" customHeight="1">
      <c r="A80" s="643"/>
      <c r="B80" s="411"/>
      <c r="C80" s="644" t="s">
        <v>337</v>
      </c>
      <c r="D80" s="645"/>
      <c r="E80" s="646"/>
      <c r="F80" s="647"/>
      <c r="G80" s="646"/>
      <c r="H80" s="648"/>
      <c r="I80" s="649"/>
      <c r="J80" s="611"/>
      <c r="K80" s="612"/>
      <c r="L80" s="650"/>
      <c r="M80" s="650"/>
      <c r="N80" s="651"/>
      <c r="O80" s="652"/>
      <c r="P80" s="652"/>
      <c r="Q80" s="653"/>
      <c r="R80" s="585"/>
      <c r="S80" s="585"/>
      <c r="T80" s="617"/>
      <c r="U80" s="618"/>
      <c r="V80" s="618"/>
      <c r="W80" s="618"/>
      <c r="X80" s="618"/>
      <c r="Y80" s="618"/>
      <c r="Z80" s="618"/>
      <c r="AA80" s="618"/>
      <c r="AB80" s="618"/>
      <c r="AC80" s="619"/>
      <c r="AD80" s="617"/>
      <c r="AE80" s="618"/>
      <c r="AF80" s="618"/>
      <c r="AG80" s="618"/>
      <c r="AH80" s="618"/>
      <c r="AI80" s="618"/>
      <c r="AJ80" s="618"/>
      <c r="AK80" s="619"/>
      <c r="AL80" s="617"/>
      <c r="AM80" s="618"/>
      <c r="AN80" s="618"/>
      <c r="AO80" s="618"/>
      <c r="AP80" s="618"/>
      <c r="AQ80" s="618"/>
      <c r="AR80" s="618"/>
      <c r="AS80" s="619"/>
      <c r="AT80" s="620"/>
      <c r="AU80" s="621"/>
      <c r="AV80" s="622"/>
      <c r="AW80" s="622"/>
      <c r="AX80" s="622"/>
      <c r="AY80" s="622"/>
      <c r="AZ80" s="622"/>
      <c r="BA80" s="622"/>
      <c r="BB80" s="622"/>
      <c r="BC80" s="622"/>
      <c r="BD80" s="623"/>
      <c r="BE80" s="621"/>
      <c r="BF80" s="622"/>
      <c r="BG80" s="622"/>
      <c r="BH80" s="622"/>
      <c r="BI80" s="622"/>
      <c r="BJ80" s="622"/>
      <c r="BK80" s="622"/>
      <c r="BL80" s="623"/>
      <c r="BM80" s="621"/>
      <c r="BN80" s="622"/>
      <c r="BO80" s="622"/>
      <c r="BP80" s="622"/>
      <c r="BQ80" s="622"/>
      <c r="BR80" s="622"/>
      <c r="BS80" s="622"/>
      <c r="BT80" s="623"/>
      <c r="BU80" s="620"/>
      <c r="BV80" s="624"/>
      <c r="BW80" s="625"/>
      <c r="BX80" s="625"/>
      <c r="BY80" s="625"/>
      <c r="BZ80" s="625"/>
      <c r="CA80" s="625"/>
      <c r="CB80" s="625"/>
      <c r="CC80" s="625"/>
      <c r="CD80" s="625"/>
      <c r="CE80" s="626"/>
      <c r="CF80" s="624"/>
      <c r="CG80" s="625"/>
      <c r="CH80" s="625"/>
      <c r="CI80" s="625"/>
      <c r="CJ80" s="625"/>
      <c r="CK80" s="625"/>
      <c r="CL80" s="625"/>
      <c r="CM80" s="626"/>
      <c r="CN80" s="624"/>
      <c r="CO80" s="625"/>
      <c r="CP80" s="625"/>
      <c r="CQ80" s="625"/>
      <c r="CR80" s="625"/>
      <c r="CS80" s="625"/>
      <c r="CT80" s="625"/>
      <c r="CU80" s="626"/>
      <c r="CV80" s="620"/>
      <c r="CW80" s="627"/>
      <c r="CX80" s="628"/>
      <c r="CY80" s="628"/>
      <c r="CZ80" s="628"/>
      <c r="DA80" s="628"/>
      <c r="DB80" s="628"/>
      <c r="DC80" s="628"/>
      <c r="DD80" s="628"/>
      <c r="DE80" s="628"/>
      <c r="DF80" s="629"/>
      <c r="DG80" s="627"/>
      <c r="DH80" s="628"/>
      <c r="DI80" s="628"/>
      <c r="DJ80" s="628"/>
      <c r="DK80" s="628"/>
      <c r="DL80" s="628"/>
      <c r="DM80" s="628"/>
      <c r="DN80" s="629"/>
      <c r="DO80" s="627"/>
      <c r="DP80" s="628"/>
      <c r="DQ80" s="628"/>
      <c r="DR80" s="628"/>
      <c r="DS80" s="628"/>
      <c r="DT80" s="628"/>
      <c r="DU80" s="628"/>
      <c r="DV80" s="629"/>
      <c r="DW80" s="516"/>
    </row>
    <row r="81" spans="1:127" ht="40.5" customHeight="1">
      <c r="A81" s="643">
        <v>1</v>
      </c>
      <c r="B81" s="411">
        <v>1</v>
      </c>
      <c r="C81" s="412" t="s">
        <v>338</v>
      </c>
      <c r="D81" s="413" t="s">
        <v>339</v>
      </c>
      <c r="E81" s="414" t="s">
        <v>1150</v>
      </c>
      <c r="F81" s="415">
        <v>0.78200000000000003</v>
      </c>
      <c r="G81" s="416" t="s">
        <v>841</v>
      </c>
      <c r="H81" s="654">
        <v>6162</v>
      </c>
      <c r="I81" s="418" t="s">
        <v>386</v>
      </c>
      <c r="J81" s="655" t="s">
        <v>1131</v>
      </c>
      <c r="K81" s="488" t="s">
        <v>1055</v>
      </c>
      <c r="L81" s="444"/>
      <c r="M81" s="444" t="s">
        <v>1039</v>
      </c>
      <c r="N81" s="445" t="s">
        <v>1040</v>
      </c>
      <c r="O81" s="446" t="s">
        <v>1041</v>
      </c>
      <c r="P81" s="571" t="s">
        <v>1042</v>
      </c>
      <c r="Q81" s="425">
        <f>COUNTA(T81:DV81)</f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1:127" ht="40.5" customHeight="1">
      <c r="A82" s="643">
        <v>1</v>
      </c>
      <c r="B82" s="411">
        <f>LARGE(B$81:B81,1)+1</f>
        <v>2</v>
      </c>
      <c r="C82" s="412" t="s">
        <v>340</v>
      </c>
      <c r="D82" s="413" t="s">
        <v>341</v>
      </c>
      <c r="E82" s="414" t="s">
        <v>1052</v>
      </c>
      <c r="F82" s="415">
        <v>3.25</v>
      </c>
      <c r="G82" s="416" t="s">
        <v>841</v>
      </c>
      <c r="H82" s="654">
        <v>65022</v>
      </c>
      <c r="I82" s="418" t="s">
        <v>386</v>
      </c>
      <c r="J82" s="655" t="s">
        <v>1054</v>
      </c>
      <c r="K82" s="488" t="s">
        <v>1055</v>
      </c>
      <c r="L82" s="444"/>
      <c r="M82" s="444" t="s">
        <v>1039</v>
      </c>
      <c r="N82" s="445" t="s">
        <v>1040</v>
      </c>
      <c r="O82" s="446" t="s">
        <v>1041</v>
      </c>
      <c r="P82" s="571" t="s">
        <v>1042</v>
      </c>
      <c r="Q82" s="425">
        <f>COUNTA(T82:DV82)</f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272"/>
    </row>
    <row r="83" spans="1:127" ht="40.5" customHeight="1">
      <c r="A83" s="643">
        <v>1</v>
      </c>
      <c r="B83" s="411">
        <f>LARGE(B$81:B82,1)+1</f>
        <v>3</v>
      </c>
      <c r="C83" s="412" t="s">
        <v>342</v>
      </c>
      <c r="D83" s="413" t="s">
        <v>343</v>
      </c>
      <c r="E83" s="414" t="s">
        <v>1052</v>
      </c>
      <c r="F83" s="415">
        <v>2.8</v>
      </c>
      <c r="G83" s="416" t="s">
        <v>841</v>
      </c>
      <c r="H83" s="654">
        <v>65045</v>
      </c>
      <c r="I83" s="418" t="s">
        <v>386</v>
      </c>
      <c r="J83" s="655" t="s">
        <v>1054</v>
      </c>
      <c r="K83" s="488" t="s">
        <v>1055</v>
      </c>
      <c r="L83" s="444" t="s">
        <v>1038</v>
      </c>
      <c r="M83" s="444" t="s">
        <v>1039</v>
      </c>
      <c r="N83" s="445" t="s">
        <v>1040</v>
      </c>
      <c r="O83" s="446" t="s">
        <v>1041</v>
      </c>
      <c r="P83" s="571" t="s">
        <v>1042</v>
      </c>
      <c r="Q83" s="425">
        <f>COUNTA(T83:DV83)</f>
        <v>0</v>
      </c>
      <c r="R83" s="426"/>
      <c r="S83" s="448"/>
      <c r="T83" s="428"/>
      <c r="U83" s="429"/>
      <c r="V83" s="430"/>
      <c r="W83" s="429"/>
      <c r="X83" s="430"/>
      <c r="Y83" s="429"/>
      <c r="Z83" s="430"/>
      <c r="AA83" s="429"/>
      <c r="AB83" s="430"/>
      <c r="AC83" s="431"/>
      <c r="AD83" s="428"/>
      <c r="AE83" s="429"/>
      <c r="AF83" s="430"/>
      <c r="AG83" s="429"/>
      <c r="AH83" s="430"/>
      <c r="AI83" s="429"/>
      <c r="AJ83" s="430"/>
      <c r="AK83" s="431"/>
      <c r="AL83" s="428"/>
      <c r="AM83" s="429"/>
      <c r="AN83" s="430"/>
      <c r="AO83" s="429"/>
      <c r="AP83" s="430"/>
      <c r="AQ83" s="429"/>
      <c r="AR83" s="430"/>
      <c r="AS83" s="431"/>
      <c r="AT83" s="272"/>
      <c r="AU83" s="432"/>
      <c r="AV83" s="433"/>
      <c r="AW83" s="434"/>
      <c r="AX83" s="433"/>
      <c r="AY83" s="434"/>
      <c r="AZ83" s="433"/>
      <c r="BA83" s="434"/>
      <c r="BB83" s="433"/>
      <c r="BC83" s="434"/>
      <c r="BD83" s="435"/>
      <c r="BE83" s="432"/>
      <c r="BF83" s="433"/>
      <c r="BG83" s="434"/>
      <c r="BH83" s="433"/>
      <c r="BI83" s="434"/>
      <c r="BJ83" s="433"/>
      <c r="BK83" s="434"/>
      <c r="BL83" s="435"/>
      <c r="BM83" s="432"/>
      <c r="BN83" s="433"/>
      <c r="BO83" s="434"/>
      <c r="BP83" s="433"/>
      <c r="BQ83" s="434"/>
      <c r="BR83" s="433"/>
      <c r="BS83" s="434"/>
      <c r="BT83" s="435"/>
      <c r="BU83" s="272"/>
      <c r="BV83" s="436"/>
      <c r="BW83" s="437"/>
      <c r="BX83" s="438"/>
      <c r="BY83" s="437"/>
      <c r="BZ83" s="438"/>
      <c r="CA83" s="437"/>
      <c r="CB83" s="438"/>
      <c r="CC83" s="437"/>
      <c r="CD83" s="438"/>
      <c r="CE83" s="439"/>
      <c r="CF83" s="436"/>
      <c r="CG83" s="437"/>
      <c r="CH83" s="438"/>
      <c r="CI83" s="437"/>
      <c r="CJ83" s="438"/>
      <c r="CK83" s="437"/>
      <c r="CL83" s="438"/>
      <c r="CM83" s="439"/>
      <c r="CN83" s="436"/>
      <c r="CO83" s="437"/>
      <c r="CP83" s="438"/>
      <c r="CQ83" s="437"/>
      <c r="CR83" s="438"/>
      <c r="CS83" s="437"/>
      <c r="CT83" s="438"/>
      <c r="CU83" s="439"/>
      <c r="CV83" s="272"/>
      <c r="CW83" s="440"/>
      <c r="CX83" s="441"/>
      <c r="CY83" s="442"/>
      <c r="CZ83" s="441"/>
      <c r="DA83" s="442"/>
      <c r="DB83" s="441"/>
      <c r="DC83" s="442"/>
      <c r="DD83" s="441"/>
      <c r="DE83" s="442"/>
      <c r="DF83" s="443"/>
      <c r="DG83" s="440"/>
      <c r="DH83" s="441"/>
      <c r="DI83" s="442"/>
      <c r="DJ83" s="441"/>
      <c r="DK83" s="442"/>
      <c r="DL83" s="441"/>
      <c r="DM83" s="442"/>
      <c r="DN83" s="443"/>
      <c r="DO83" s="440"/>
      <c r="DP83" s="441"/>
      <c r="DQ83" s="442"/>
      <c r="DR83" s="441"/>
      <c r="DS83" s="442"/>
      <c r="DT83" s="441"/>
      <c r="DU83" s="442"/>
      <c r="DV83" s="443"/>
      <c r="DW83" s="272"/>
    </row>
    <row r="84" spans="1:127" s="303" customFormat="1" ht="40.5" customHeight="1">
      <c r="A84" s="643">
        <v>1</v>
      </c>
      <c r="B84" s="411">
        <f>LARGE(B$81:B83,1)+1</f>
        <v>4</v>
      </c>
      <c r="C84" s="412" t="s">
        <v>342</v>
      </c>
      <c r="D84" s="413" t="s">
        <v>344</v>
      </c>
      <c r="E84" s="414" t="s">
        <v>1052</v>
      </c>
      <c r="F84" s="415">
        <v>2.8</v>
      </c>
      <c r="G84" s="416" t="s">
        <v>841</v>
      </c>
      <c r="H84" s="654">
        <v>65045</v>
      </c>
      <c r="I84" s="418" t="s">
        <v>386</v>
      </c>
      <c r="J84" s="655" t="s">
        <v>1054</v>
      </c>
      <c r="K84" s="488" t="s">
        <v>1055</v>
      </c>
      <c r="L84" s="444" t="s">
        <v>1038</v>
      </c>
      <c r="M84" s="444" t="s">
        <v>1039</v>
      </c>
      <c r="N84" s="445" t="s">
        <v>1040</v>
      </c>
      <c r="O84" s="446" t="s">
        <v>1041</v>
      </c>
      <c r="P84" s="571" t="s">
        <v>1042</v>
      </c>
      <c r="Q84" s="425">
        <f>COUNTA(T84:DV84)</f>
        <v>0</v>
      </c>
      <c r="R84" s="426"/>
      <c r="S84" s="448"/>
      <c r="T84" s="428"/>
      <c r="U84" s="429"/>
      <c r="V84" s="430"/>
      <c r="W84" s="429"/>
      <c r="X84" s="430"/>
      <c r="Y84" s="429"/>
      <c r="Z84" s="430"/>
      <c r="AA84" s="429"/>
      <c r="AB84" s="430"/>
      <c r="AC84" s="431"/>
      <c r="AD84" s="428"/>
      <c r="AE84" s="429"/>
      <c r="AF84" s="430"/>
      <c r="AG84" s="429"/>
      <c r="AH84" s="430"/>
      <c r="AI84" s="429"/>
      <c r="AJ84" s="430"/>
      <c r="AK84" s="431"/>
      <c r="AL84" s="428"/>
      <c r="AM84" s="429"/>
      <c r="AN84" s="430"/>
      <c r="AO84" s="429"/>
      <c r="AP84" s="430"/>
      <c r="AQ84" s="429"/>
      <c r="AR84" s="430"/>
      <c r="AS84" s="431"/>
      <c r="AT84" s="272"/>
      <c r="AU84" s="432"/>
      <c r="AV84" s="433"/>
      <c r="AW84" s="434"/>
      <c r="AX84" s="433"/>
      <c r="AY84" s="434"/>
      <c r="AZ84" s="433"/>
      <c r="BA84" s="434"/>
      <c r="BB84" s="433"/>
      <c r="BC84" s="434"/>
      <c r="BD84" s="435"/>
      <c r="BE84" s="432"/>
      <c r="BF84" s="433"/>
      <c r="BG84" s="434"/>
      <c r="BH84" s="433"/>
      <c r="BI84" s="434"/>
      <c r="BJ84" s="433"/>
      <c r="BK84" s="434"/>
      <c r="BL84" s="435"/>
      <c r="BM84" s="432"/>
      <c r="BN84" s="433"/>
      <c r="BO84" s="434"/>
      <c r="BP84" s="433"/>
      <c r="BQ84" s="434"/>
      <c r="BR84" s="433"/>
      <c r="BS84" s="434"/>
      <c r="BT84" s="435"/>
      <c r="BU84" s="272"/>
      <c r="BV84" s="436"/>
      <c r="BW84" s="437"/>
      <c r="BX84" s="438"/>
      <c r="BY84" s="437"/>
      <c r="BZ84" s="438"/>
      <c r="CA84" s="437"/>
      <c r="CB84" s="438"/>
      <c r="CC84" s="437"/>
      <c r="CD84" s="438"/>
      <c r="CE84" s="439"/>
      <c r="CF84" s="436"/>
      <c r="CG84" s="437"/>
      <c r="CH84" s="438"/>
      <c r="CI84" s="437"/>
      <c r="CJ84" s="438"/>
      <c r="CK84" s="437"/>
      <c r="CL84" s="438"/>
      <c r="CM84" s="439"/>
      <c r="CN84" s="436"/>
      <c r="CO84" s="437"/>
      <c r="CP84" s="438"/>
      <c r="CQ84" s="437"/>
      <c r="CR84" s="438"/>
      <c r="CS84" s="437"/>
      <c r="CT84" s="438"/>
      <c r="CU84" s="439"/>
      <c r="CV84" s="272"/>
      <c r="CW84" s="440"/>
      <c r="CX84" s="441"/>
      <c r="CY84" s="442"/>
      <c r="CZ84" s="441"/>
      <c r="DA84" s="442"/>
      <c r="DB84" s="441"/>
      <c r="DC84" s="442"/>
      <c r="DD84" s="441"/>
      <c r="DE84" s="442"/>
      <c r="DF84" s="443"/>
      <c r="DG84" s="440"/>
      <c r="DH84" s="441"/>
      <c r="DI84" s="442"/>
      <c r="DJ84" s="441"/>
      <c r="DK84" s="442"/>
      <c r="DL84" s="441"/>
      <c r="DM84" s="442"/>
      <c r="DN84" s="443"/>
      <c r="DO84" s="440"/>
      <c r="DP84" s="441"/>
      <c r="DQ84" s="442"/>
      <c r="DR84" s="441"/>
      <c r="DS84" s="442"/>
      <c r="DT84" s="441"/>
      <c r="DU84" s="442"/>
      <c r="DV84" s="443"/>
      <c r="DW84" s="272"/>
    </row>
    <row r="85" spans="1:127" s="303" customFormat="1" ht="40.5" customHeight="1">
      <c r="A85" s="643">
        <v>1</v>
      </c>
      <c r="B85" s="411">
        <f>LARGE(B$81:B84,1)+1</f>
        <v>5</v>
      </c>
      <c r="C85" s="412" t="s">
        <v>345</v>
      </c>
      <c r="D85" s="413" t="s">
        <v>346</v>
      </c>
      <c r="E85" s="414" t="s">
        <v>332</v>
      </c>
      <c r="F85" s="415">
        <v>0.56399999999999995</v>
      </c>
      <c r="G85" s="416" t="s">
        <v>841</v>
      </c>
      <c r="H85" s="654">
        <v>20403</v>
      </c>
      <c r="I85" s="418" t="s">
        <v>386</v>
      </c>
      <c r="J85" s="655" t="s">
        <v>1131</v>
      </c>
      <c r="K85" s="488" t="s">
        <v>1055</v>
      </c>
      <c r="L85" s="444" t="s">
        <v>1038</v>
      </c>
      <c r="M85" s="444" t="s">
        <v>1039</v>
      </c>
      <c r="N85" s="445" t="s">
        <v>1040</v>
      </c>
      <c r="O85" s="446" t="s">
        <v>1041</v>
      </c>
      <c r="P85" s="571" t="s">
        <v>1042</v>
      </c>
      <c r="Q85" s="1350" t="s">
        <v>1323</v>
      </c>
      <c r="R85" s="1352" t="s">
        <v>1324</v>
      </c>
      <c r="S85" s="1336" t="s">
        <v>1325</v>
      </c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1:127" s="303" customFormat="1" ht="40.5" customHeight="1">
      <c r="A86" s="643">
        <v>1</v>
      </c>
      <c r="B86" s="411">
        <f>LARGE(B$81:B85,1)+1</f>
        <v>6</v>
      </c>
      <c r="C86" s="412" t="s">
        <v>390</v>
      </c>
      <c r="D86" s="413" t="s">
        <v>276</v>
      </c>
      <c r="E86" s="414" t="s">
        <v>1052</v>
      </c>
      <c r="F86" s="415">
        <v>6.5</v>
      </c>
      <c r="G86" s="416" t="s">
        <v>841</v>
      </c>
      <c r="H86" s="654"/>
      <c r="I86" s="418" t="s">
        <v>386</v>
      </c>
      <c r="J86" s="655" t="s">
        <v>1054</v>
      </c>
      <c r="K86" s="488" t="s">
        <v>1055</v>
      </c>
      <c r="L86" s="444" t="s">
        <v>1038</v>
      </c>
      <c r="M86" s="444" t="s">
        <v>1039</v>
      </c>
      <c r="N86" s="445" t="s">
        <v>1040</v>
      </c>
      <c r="O86" s="446" t="s">
        <v>1041</v>
      </c>
      <c r="P86" s="571" t="s">
        <v>1042</v>
      </c>
      <c r="Q86" s="1351"/>
      <c r="R86" s="1353"/>
      <c r="S86" s="1337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s="303" customFormat="1" ht="40.5" customHeight="1">
      <c r="A87" s="643"/>
      <c r="B87" s="411"/>
      <c r="C87" s="644" t="s">
        <v>391</v>
      </c>
      <c r="D87" s="645"/>
      <c r="E87" s="646"/>
      <c r="F87" s="647"/>
      <c r="G87" s="646"/>
      <c r="H87" s="648"/>
      <c r="I87" s="649"/>
      <c r="J87" s="611"/>
      <c r="K87" s="612"/>
      <c r="L87" s="650"/>
      <c r="M87" s="650"/>
      <c r="N87" s="651"/>
      <c r="O87" s="652"/>
      <c r="P87" s="652"/>
      <c r="Q87" s="653">
        <f t="shared" ref="Q87:Q93" si="5">COUNTA(T87:DV87)</f>
        <v>0</v>
      </c>
      <c r="R87" s="585"/>
      <c r="S87" s="585"/>
      <c r="T87" s="617"/>
      <c r="U87" s="618"/>
      <c r="V87" s="618"/>
      <c r="W87" s="618"/>
      <c r="X87" s="618"/>
      <c r="Y87" s="618"/>
      <c r="Z87" s="618"/>
      <c r="AA87" s="618"/>
      <c r="AB87" s="618"/>
      <c r="AC87" s="619"/>
      <c r="AD87" s="617"/>
      <c r="AE87" s="618"/>
      <c r="AF87" s="618"/>
      <c r="AG87" s="618"/>
      <c r="AH87" s="618"/>
      <c r="AI87" s="618"/>
      <c r="AJ87" s="618"/>
      <c r="AK87" s="619"/>
      <c r="AL87" s="617"/>
      <c r="AM87" s="618"/>
      <c r="AN87" s="618"/>
      <c r="AO87" s="618"/>
      <c r="AP87" s="618"/>
      <c r="AQ87" s="618"/>
      <c r="AR87" s="618"/>
      <c r="AS87" s="619"/>
      <c r="AT87" s="620"/>
      <c r="AU87" s="621"/>
      <c r="AV87" s="622"/>
      <c r="AW87" s="622"/>
      <c r="AX87" s="622"/>
      <c r="AY87" s="622"/>
      <c r="AZ87" s="622"/>
      <c r="BA87" s="622"/>
      <c r="BB87" s="622"/>
      <c r="BC87" s="622"/>
      <c r="BD87" s="623"/>
      <c r="BE87" s="621"/>
      <c r="BF87" s="622"/>
      <c r="BG87" s="622"/>
      <c r="BH87" s="622"/>
      <c r="BI87" s="622"/>
      <c r="BJ87" s="622"/>
      <c r="BK87" s="622"/>
      <c r="BL87" s="623"/>
      <c r="BM87" s="621"/>
      <c r="BN87" s="622"/>
      <c r="BO87" s="622"/>
      <c r="BP87" s="622"/>
      <c r="BQ87" s="622"/>
      <c r="BR87" s="622"/>
      <c r="BS87" s="622"/>
      <c r="BT87" s="623"/>
      <c r="BU87" s="620"/>
      <c r="BV87" s="624"/>
      <c r="BW87" s="625"/>
      <c r="BX87" s="625"/>
      <c r="BY87" s="625"/>
      <c r="BZ87" s="625"/>
      <c r="CA87" s="625"/>
      <c r="CB87" s="625"/>
      <c r="CC87" s="625"/>
      <c r="CD87" s="625"/>
      <c r="CE87" s="626"/>
      <c r="CF87" s="624"/>
      <c r="CG87" s="625"/>
      <c r="CH87" s="625"/>
      <c r="CI87" s="625"/>
      <c r="CJ87" s="625"/>
      <c r="CK87" s="625"/>
      <c r="CL87" s="625"/>
      <c r="CM87" s="626"/>
      <c r="CN87" s="624"/>
      <c r="CO87" s="625"/>
      <c r="CP87" s="625"/>
      <c r="CQ87" s="625"/>
      <c r="CR87" s="625"/>
      <c r="CS87" s="625"/>
      <c r="CT87" s="625"/>
      <c r="CU87" s="626"/>
      <c r="CV87" s="620"/>
      <c r="CW87" s="627"/>
      <c r="CX87" s="628"/>
      <c r="CY87" s="628"/>
      <c r="CZ87" s="628"/>
      <c r="DA87" s="628"/>
      <c r="DB87" s="628"/>
      <c r="DC87" s="628"/>
      <c r="DD87" s="628"/>
      <c r="DE87" s="628"/>
      <c r="DF87" s="629"/>
      <c r="DG87" s="627"/>
      <c r="DH87" s="628"/>
      <c r="DI87" s="628"/>
      <c r="DJ87" s="628"/>
      <c r="DK87" s="628"/>
      <c r="DL87" s="628"/>
      <c r="DM87" s="628"/>
      <c r="DN87" s="629"/>
      <c r="DO87" s="627"/>
      <c r="DP87" s="628"/>
      <c r="DQ87" s="628"/>
      <c r="DR87" s="628"/>
      <c r="DS87" s="628"/>
      <c r="DT87" s="628"/>
      <c r="DU87" s="628"/>
      <c r="DV87" s="629"/>
      <c r="DW87" s="516"/>
    </row>
    <row r="88" spans="1:127" ht="40.5" customHeight="1">
      <c r="A88" s="643">
        <v>1</v>
      </c>
      <c r="B88" s="411">
        <f>LARGE(B$81:B87,1)+1</f>
        <v>7</v>
      </c>
      <c r="C88" s="412" t="s">
        <v>392</v>
      </c>
      <c r="D88" s="413" t="s">
        <v>393</v>
      </c>
      <c r="E88" s="414" t="s">
        <v>332</v>
      </c>
      <c r="F88" s="415">
        <v>7.33</v>
      </c>
      <c r="G88" s="416" t="s">
        <v>841</v>
      </c>
      <c r="H88" s="654">
        <v>45489</v>
      </c>
      <c r="I88" s="418" t="s">
        <v>386</v>
      </c>
      <c r="J88" s="655" t="s">
        <v>1131</v>
      </c>
      <c r="K88" s="570" t="s">
        <v>1141</v>
      </c>
      <c r="L88" s="444" t="s">
        <v>1038</v>
      </c>
      <c r="M88" s="444" t="s">
        <v>1039</v>
      </c>
      <c r="N88" s="445" t="s">
        <v>1040</v>
      </c>
      <c r="O88" s="446" t="s">
        <v>1041</v>
      </c>
      <c r="P88" s="571" t="s">
        <v>1042</v>
      </c>
      <c r="Q88" s="425">
        <f t="shared" si="5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s="303" customFormat="1" ht="40.5" customHeight="1">
      <c r="A89" s="643"/>
      <c r="B89" s="411">
        <f>LARGE(B$81:B88,1)+1</f>
        <v>8</v>
      </c>
      <c r="C89" s="412" t="s">
        <v>394</v>
      </c>
      <c r="D89" s="413"/>
      <c r="E89" s="414" t="s">
        <v>1052</v>
      </c>
      <c r="F89" s="415">
        <v>3.57</v>
      </c>
      <c r="G89" s="416" t="s">
        <v>841</v>
      </c>
      <c r="H89" s="654">
        <v>70030</v>
      </c>
      <c r="I89" s="418" t="s">
        <v>386</v>
      </c>
      <c r="J89" s="655" t="s">
        <v>1131</v>
      </c>
      <c r="K89" s="570" t="s">
        <v>1141</v>
      </c>
      <c r="L89" s="444"/>
      <c r="M89" s="444"/>
      <c r="N89" s="445" t="s">
        <v>1040</v>
      </c>
      <c r="O89" s="446" t="s">
        <v>1041</v>
      </c>
      <c r="P89" s="571" t="s">
        <v>1042</v>
      </c>
      <c r="Q89" s="425">
        <f t="shared" si="5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40.5" customHeight="1">
      <c r="A90" s="643">
        <v>1</v>
      </c>
      <c r="B90" s="411">
        <f>LARGE(B$81:B89,1)+1</f>
        <v>9</v>
      </c>
      <c r="C90" s="412" t="s">
        <v>395</v>
      </c>
      <c r="D90" s="413"/>
      <c r="E90" s="414" t="s">
        <v>1150</v>
      </c>
      <c r="F90" s="415">
        <v>4.45</v>
      </c>
      <c r="G90" s="416" t="s">
        <v>841</v>
      </c>
      <c r="H90" s="654">
        <v>71466</v>
      </c>
      <c r="I90" s="418" t="s">
        <v>386</v>
      </c>
      <c r="J90" s="655" t="s">
        <v>1131</v>
      </c>
      <c r="K90" s="661" t="s">
        <v>1141</v>
      </c>
      <c r="L90" s="444" t="s">
        <v>1038</v>
      </c>
      <c r="M90" s="444" t="s">
        <v>1039</v>
      </c>
      <c r="N90" s="445" t="s">
        <v>1040</v>
      </c>
      <c r="O90" s="446" t="s">
        <v>1041</v>
      </c>
      <c r="P90" s="571" t="s">
        <v>1042</v>
      </c>
      <c r="Q90" s="425">
        <f t="shared" si="5"/>
        <v>0</v>
      </c>
      <c r="R90" s="426"/>
      <c r="S90" s="448"/>
      <c r="T90" s="428"/>
      <c r="U90" s="429"/>
      <c r="V90" s="430"/>
      <c r="W90" s="429"/>
      <c r="X90" s="430"/>
      <c r="Y90" s="429"/>
      <c r="Z90" s="430"/>
      <c r="AA90" s="429"/>
      <c r="AB90" s="430"/>
      <c r="AC90" s="431"/>
      <c r="AD90" s="428"/>
      <c r="AE90" s="429"/>
      <c r="AF90" s="430"/>
      <c r="AG90" s="429"/>
      <c r="AH90" s="430"/>
      <c r="AI90" s="429"/>
      <c r="AJ90" s="430"/>
      <c r="AK90" s="431"/>
      <c r="AL90" s="428"/>
      <c r="AM90" s="429"/>
      <c r="AN90" s="430"/>
      <c r="AO90" s="429"/>
      <c r="AP90" s="430"/>
      <c r="AQ90" s="429"/>
      <c r="AR90" s="430"/>
      <c r="AS90" s="431"/>
      <c r="AT90" s="272"/>
      <c r="AU90" s="432"/>
      <c r="AV90" s="433"/>
      <c r="AW90" s="434"/>
      <c r="AX90" s="433"/>
      <c r="AY90" s="434"/>
      <c r="AZ90" s="433"/>
      <c r="BA90" s="434"/>
      <c r="BB90" s="433"/>
      <c r="BC90" s="434"/>
      <c r="BD90" s="435"/>
      <c r="BE90" s="432"/>
      <c r="BF90" s="433"/>
      <c r="BG90" s="434"/>
      <c r="BH90" s="433"/>
      <c r="BI90" s="434"/>
      <c r="BJ90" s="433"/>
      <c r="BK90" s="434"/>
      <c r="BL90" s="435"/>
      <c r="BM90" s="432"/>
      <c r="BN90" s="433"/>
      <c r="BO90" s="434"/>
      <c r="BP90" s="433"/>
      <c r="BQ90" s="434"/>
      <c r="BR90" s="433"/>
      <c r="BS90" s="434"/>
      <c r="BT90" s="435"/>
      <c r="BU90" s="272"/>
      <c r="BV90" s="436"/>
      <c r="BW90" s="437"/>
      <c r="BX90" s="438"/>
      <c r="BY90" s="437"/>
      <c r="BZ90" s="438"/>
      <c r="CA90" s="437"/>
      <c r="CB90" s="438"/>
      <c r="CC90" s="437"/>
      <c r="CD90" s="438"/>
      <c r="CE90" s="439"/>
      <c r="CF90" s="436"/>
      <c r="CG90" s="437"/>
      <c r="CH90" s="438"/>
      <c r="CI90" s="437"/>
      <c r="CJ90" s="438"/>
      <c r="CK90" s="437"/>
      <c r="CL90" s="438"/>
      <c r="CM90" s="439"/>
      <c r="CN90" s="436"/>
      <c r="CO90" s="437"/>
      <c r="CP90" s="438"/>
      <c r="CQ90" s="437"/>
      <c r="CR90" s="438"/>
      <c r="CS90" s="437"/>
      <c r="CT90" s="438"/>
      <c r="CU90" s="439"/>
      <c r="CV90" s="272"/>
      <c r="CW90" s="440"/>
      <c r="CX90" s="441"/>
      <c r="CY90" s="442"/>
      <c r="CZ90" s="441"/>
      <c r="DA90" s="442"/>
      <c r="DB90" s="441"/>
      <c r="DC90" s="442"/>
      <c r="DD90" s="441"/>
      <c r="DE90" s="442"/>
      <c r="DF90" s="443"/>
      <c r="DG90" s="440"/>
      <c r="DH90" s="441"/>
      <c r="DI90" s="442"/>
      <c r="DJ90" s="441"/>
      <c r="DK90" s="442"/>
      <c r="DL90" s="441"/>
      <c r="DM90" s="442"/>
      <c r="DN90" s="443"/>
      <c r="DO90" s="440"/>
      <c r="DP90" s="441"/>
      <c r="DQ90" s="442"/>
      <c r="DR90" s="441"/>
      <c r="DS90" s="442"/>
      <c r="DT90" s="441"/>
      <c r="DU90" s="442"/>
      <c r="DV90" s="443"/>
      <c r="DW90" s="272"/>
    </row>
    <row r="91" spans="1:127" s="303" customFormat="1" ht="40.5" customHeight="1">
      <c r="A91" s="643"/>
      <c r="B91" s="411">
        <f>LARGE(B$81:B90,1)+1</f>
        <v>10</v>
      </c>
      <c r="C91" s="412" t="s">
        <v>396</v>
      </c>
      <c r="D91" s="413" t="s">
        <v>397</v>
      </c>
      <c r="E91" s="414" t="s">
        <v>1052</v>
      </c>
      <c r="F91" s="415">
        <v>6.57</v>
      </c>
      <c r="G91" s="416" t="s">
        <v>841</v>
      </c>
      <c r="H91" s="654">
        <v>55086</v>
      </c>
      <c r="I91" s="418" t="s">
        <v>386</v>
      </c>
      <c r="J91" s="655" t="s">
        <v>1054</v>
      </c>
      <c r="K91" s="570" t="s">
        <v>1141</v>
      </c>
      <c r="L91" s="444" t="s">
        <v>1038</v>
      </c>
      <c r="M91" s="444" t="s">
        <v>1039</v>
      </c>
      <c r="N91" s="445" t="s">
        <v>1040</v>
      </c>
      <c r="O91" s="446" t="s">
        <v>1041</v>
      </c>
      <c r="P91" s="571" t="s">
        <v>1042</v>
      </c>
      <c r="Q91" s="425">
        <f t="shared" si="5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1:127" s="303" customFormat="1" ht="40.5" customHeight="1">
      <c r="A92" s="643"/>
      <c r="B92" s="411"/>
      <c r="C92" s="644" t="s">
        <v>330</v>
      </c>
      <c r="D92" s="645"/>
      <c r="E92" s="646"/>
      <c r="F92" s="647"/>
      <c r="G92" s="646"/>
      <c r="H92" s="648"/>
      <c r="I92" s="649"/>
      <c r="J92" s="611"/>
      <c r="K92" s="612"/>
      <c r="L92" s="650"/>
      <c r="M92" s="650"/>
      <c r="N92" s="651"/>
      <c r="O92" s="652"/>
      <c r="P92" s="652"/>
      <c r="Q92" s="653">
        <f t="shared" si="5"/>
        <v>0</v>
      </c>
      <c r="R92" s="585"/>
      <c r="S92" s="585"/>
      <c r="T92" s="617"/>
      <c r="U92" s="618"/>
      <c r="V92" s="618"/>
      <c r="W92" s="618"/>
      <c r="X92" s="618"/>
      <c r="Y92" s="618"/>
      <c r="Z92" s="618"/>
      <c r="AA92" s="618"/>
      <c r="AB92" s="618"/>
      <c r="AC92" s="619"/>
      <c r="AD92" s="617"/>
      <c r="AE92" s="618"/>
      <c r="AF92" s="618"/>
      <c r="AG92" s="618"/>
      <c r="AH92" s="618"/>
      <c r="AI92" s="618"/>
      <c r="AJ92" s="618"/>
      <c r="AK92" s="619"/>
      <c r="AL92" s="617"/>
      <c r="AM92" s="618"/>
      <c r="AN92" s="618"/>
      <c r="AO92" s="618"/>
      <c r="AP92" s="618"/>
      <c r="AQ92" s="618"/>
      <c r="AR92" s="618"/>
      <c r="AS92" s="619"/>
      <c r="AT92" s="620"/>
      <c r="AU92" s="621"/>
      <c r="AV92" s="622"/>
      <c r="AW92" s="622"/>
      <c r="AX92" s="622"/>
      <c r="AY92" s="622"/>
      <c r="AZ92" s="622"/>
      <c r="BA92" s="622"/>
      <c r="BB92" s="622"/>
      <c r="BC92" s="622"/>
      <c r="BD92" s="623"/>
      <c r="BE92" s="621"/>
      <c r="BF92" s="622"/>
      <c r="BG92" s="622"/>
      <c r="BH92" s="622"/>
      <c r="BI92" s="622"/>
      <c r="BJ92" s="622"/>
      <c r="BK92" s="622"/>
      <c r="BL92" s="623"/>
      <c r="BM92" s="621"/>
      <c r="BN92" s="622"/>
      <c r="BO92" s="622"/>
      <c r="BP92" s="622"/>
      <c r="BQ92" s="622"/>
      <c r="BR92" s="622"/>
      <c r="BS92" s="622"/>
      <c r="BT92" s="623"/>
      <c r="BU92" s="620"/>
      <c r="BV92" s="624"/>
      <c r="BW92" s="625"/>
      <c r="BX92" s="625"/>
      <c r="BY92" s="625"/>
      <c r="BZ92" s="625"/>
      <c r="CA92" s="625"/>
      <c r="CB92" s="625"/>
      <c r="CC92" s="625"/>
      <c r="CD92" s="625"/>
      <c r="CE92" s="626"/>
      <c r="CF92" s="624"/>
      <c r="CG92" s="625"/>
      <c r="CH92" s="625"/>
      <c r="CI92" s="625"/>
      <c r="CJ92" s="625"/>
      <c r="CK92" s="625"/>
      <c r="CL92" s="625"/>
      <c r="CM92" s="626"/>
      <c r="CN92" s="624"/>
      <c r="CO92" s="625"/>
      <c r="CP92" s="625"/>
      <c r="CQ92" s="625"/>
      <c r="CR92" s="625"/>
      <c r="CS92" s="625"/>
      <c r="CT92" s="625"/>
      <c r="CU92" s="626"/>
      <c r="CV92" s="620"/>
      <c r="CW92" s="627"/>
      <c r="CX92" s="628"/>
      <c r="CY92" s="628"/>
      <c r="CZ92" s="628"/>
      <c r="DA92" s="628"/>
      <c r="DB92" s="628"/>
      <c r="DC92" s="628"/>
      <c r="DD92" s="628"/>
      <c r="DE92" s="628"/>
      <c r="DF92" s="629"/>
      <c r="DG92" s="627"/>
      <c r="DH92" s="628"/>
      <c r="DI92" s="628"/>
      <c r="DJ92" s="628"/>
      <c r="DK92" s="628"/>
      <c r="DL92" s="628"/>
      <c r="DM92" s="628"/>
      <c r="DN92" s="629"/>
      <c r="DO92" s="627"/>
      <c r="DP92" s="628"/>
      <c r="DQ92" s="628"/>
      <c r="DR92" s="628"/>
      <c r="DS92" s="628"/>
      <c r="DT92" s="628"/>
      <c r="DU92" s="628"/>
      <c r="DV92" s="629"/>
      <c r="DW92" s="516"/>
    </row>
    <row r="93" spans="1:127" s="303" customFormat="1" ht="40.5" customHeight="1">
      <c r="A93" s="643">
        <v>1</v>
      </c>
      <c r="B93" s="411">
        <f>LARGE(B$81:B92,1)+1</f>
        <v>11</v>
      </c>
      <c r="C93" s="412" t="s">
        <v>398</v>
      </c>
      <c r="D93" s="413" t="s">
        <v>1203</v>
      </c>
      <c r="E93" s="414" t="s">
        <v>332</v>
      </c>
      <c r="F93" s="415">
        <v>6.29</v>
      </c>
      <c r="G93" s="416" t="s">
        <v>841</v>
      </c>
      <c r="H93" s="654">
        <v>20225</v>
      </c>
      <c r="I93" s="418" t="s">
        <v>386</v>
      </c>
      <c r="J93" s="655" t="s">
        <v>1131</v>
      </c>
      <c r="K93" s="570" t="s">
        <v>1141</v>
      </c>
      <c r="L93" s="444" t="s">
        <v>1038</v>
      </c>
      <c r="M93" s="444" t="s">
        <v>1039</v>
      </c>
      <c r="N93" s="445"/>
      <c r="O93" s="446"/>
      <c r="P93" s="571"/>
      <c r="Q93" s="425">
        <f t="shared" si="5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272"/>
    </row>
    <row r="94" spans="1:127" s="303" customFormat="1" ht="40.5" customHeight="1">
      <c r="A94" s="657"/>
      <c r="B94" s="596">
        <v>7</v>
      </c>
      <c r="C94" s="597" t="s">
        <v>1201</v>
      </c>
      <c r="D94" s="598"/>
      <c r="E94" s="599"/>
      <c r="F94" s="598"/>
      <c r="G94" s="600"/>
      <c r="H94" s="599"/>
      <c r="I94" s="601"/>
      <c r="J94" s="598"/>
      <c r="K94" s="598"/>
      <c r="L94" s="598"/>
      <c r="M94" s="598"/>
      <c r="N94" s="598"/>
      <c r="O94" s="598"/>
      <c r="P94" s="602"/>
      <c r="Q94" s="1350" t="s">
        <v>1323</v>
      </c>
      <c r="R94" s="1352" t="s">
        <v>1324</v>
      </c>
      <c r="S94" s="1336" t="s">
        <v>1325</v>
      </c>
      <c r="T94" s="452"/>
      <c r="U94" s="453"/>
      <c r="V94" s="453"/>
      <c r="W94" s="453"/>
      <c r="X94" s="453"/>
      <c r="Y94" s="453"/>
      <c r="Z94" s="453"/>
      <c r="AA94" s="453"/>
      <c r="AB94" s="453"/>
      <c r="AC94" s="454"/>
      <c r="AD94" s="452"/>
      <c r="AE94" s="453"/>
      <c r="AF94" s="453"/>
      <c r="AG94" s="453"/>
      <c r="AH94" s="453"/>
      <c r="AI94" s="453"/>
      <c r="AJ94" s="453"/>
      <c r="AK94" s="454"/>
      <c r="AL94" s="452"/>
      <c r="AM94" s="453"/>
      <c r="AN94" s="453"/>
      <c r="AO94" s="453"/>
      <c r="AP94" s="453"/>
      <c r="AQ94" s="453"/>
      <c r="AR94" s="453"/>
      <c r="AS94" s="454"/>
      <c r="AT94" s="455"/>
      <c r="AU94" s="456"/>
      <c r="AV94" s="457"/>
      <c r="AW94" s="457"/>
      <c r="AX94" s="457"/>
      <c r="AY94" s="457"/>
      <c r="AZ94" s="457"/>
      <c r="BA94" s="457"/>
      <c r="BB94" s="457"/>
      <c r="BC94" s="457"/>
      <c r="BD94" s="458"/>
      <c r="BE94" s="456"/>
      <c r="BF94" s="457"/>
      <c r="BG94" s="457"/>
      <c r="BH94" s="457"/>
      <c r="BI94" s="457"/>
      <c r="BJ94" s="457"/>
      <c r="BK94" s="457"/>
      <c r="BL94" s="458"/>
      <c r="BM94" s="456"/>
      <c r="BN94" s="457"/>
      <c r="BO94" s="457"/>
      <c r="BP94" s="457"/>
      <c r="BQ94" s="457"/>
      <c r="BR94" s="457"/>
      <c r="BS94" s="457"/>
      <c r="BT94" s="458"/>
      <c r="BU94" s="455"/>
      <c r="BV94" s="459"/>
      <c r="BW94" s="460"/>
      <c r="BX94" s="460"/>
      <c r="BY94" s="460"/>
      <c r="BZ94" s="460"/>
      <c r="CA94" s="460"/>
      <c r="CB94" s="460"/>
      <c r="CC94" s="460"/>
      <c r="CD94" s="460"/>
      <c r="CE94" s="461"/>
      <c r="CF94" s="459"/>
      <c r="CG94" s="460"/>
      <c r="CH94" s="460"/>
      <c r="CI94" s="460"/>
      <c r="CJ94" s="460"/>
      <c r="CK94" s="460"/>
      <c r="CL94" s="460"/>
      <c r="CM94" s="461"/>
      <c r="CN94" s="459"/>
      <c r="CO94" s="460"/>
      <c r="CP94" s="460"/>
      <c r="CQ94" s="460"/>
      <c r="CR94" s="460"/>
      <c r="CS94" s="460"/>
      <c r="CT94" s="460"/>
      <c r="CU94" s="461"/>
      <c r="CV94" s="455"/>
      <c r="CW94" s="462"/>
      <c r="CX94" s="463"/>
      <c r="CY94" s="463"/>
      <c r="CZ94" s="463"/>
      <c r="DA94" s="463"/>
      <c r="DB94" s="463"/>
      <c r="DC94" s="463"/>
      <c r="DD94" s="463"/>
      <c r="DE94" s="463"/>
      <c r="DF94" s="464"/>
      <c r="DG94" s="462"/>
      <c r="DH94" s="463"/>
      <c r="DI94" s="463"/>
      <c r="DJ94" s="463"/>
      <c r="DK94" s="463"/>
      <c r="DL94" s="463"/>
      <c r="DM94" s="463"/>
      <c r="DN94" s="464"/>
      <c r="DO94" s="462"/>
      <c r="DP94" s="463"/>
      <c r="DQ94" s="463"/>
      <c r="DR94" s="463"/>
      <c r="DS94" s="463"/>
      <c r="DT94" s="463"/>
      <c r="DU94" s="463"/>
      <c r="DV94" s="464"/>
      <c r="DW94" s="465"/>
    </row>
    <row r="95" spans="1:127" s="303" customFormat="1" ht="40.5" customHeight="1">
      <c r="A95" s="657"/>
      <c r="B95" s="603"/>
      <c r="C95" s="393" t="s">
        <v>1048</v>
      </c>
      <c r="D95" s="394">
        <f>LARGE(B96:B99,1)</f>
        <v>2</v>
      </c>
      <c r="E95" s="604" t="s">
        <v>1049</v>
      </c>
      <c r="F95" s="394">
        <f>COUNTIF(L96:P99,E95)</f>
        <v>0</v>
      </c>
      <c r="G95" s="396" t="s">
        <v>1038</v>
      </c>
      <c r="H95" s="394">
        <f>COUNTIF(L96:P99,G95)</f>
        <v>0</v>
      </c>
      <c r="I95" s="396" t="s">
        <v>1039</v>
      </c>
      <c r="J95" s="394">
        <f>COUNTIF(L96:P99,I95)</f>
        <v>0</v>
      </c>
      <c r="K95" s="396" t="s">
        <v>1040</v>
      </c>
      <c r="L95" s="394">
        <f>COUNTIF(L96:P99,K95)</f>
        <v>2</v>
      </c>
      <c r="M95" s="396" t="s">
        <v>1041</v>
      </c>
      <c r="N95" s="394">
        <f>COUNTIF(L96:P99,M95)</f>
        <v>2</v>
      </c>
      <c r="O95" s="396" t="s">
        <v>1042</v>
      </c>
      <c r="P95" s="397">
        <f>COUNTIF(L96:P99,O95)</f>
        <v>2</v>
      </c>
      <c r="Q95" s="1351"/>
      <c r="R95" s="1353"/>
      <c r="S95" s="1337"/>
      <c r="T95" s="466"/>
      <c r="U95" s="467"/>
      <c r="V95" s="467"/>
      <c r="W95" s="467"/>
      <c r="X95" s="467"/>
      <c r="Y95" s="467"/>
      <c r="Z95" s="467"/>
      <c r="AA95" s="467"/>
      <c r="AB95" s="467"/>
      <c r="AC95" s="468"/>
      <c r="AD95" s="466"/>
      <c r="AE95" s="467"/>
      <c r="AF95" s="467"/>
      <c r="AG95" s="467"/>
      <c r="AH95" s="467"/>
      <c r="AI95" s="467"/>
      <c r="AJ95" s="467"/>
      <c r="AK95" s="468"/>
      <c r="AL95" s="466"/>
      <c r="AM95" s="467"/>
      <c r="AN95" s="467"/>
      <c r="AO95" s="467"/>
      <c r="AP95" s="467"/>
      <c r="AQ95" s="467"/>
      <c r="AR95" s="467"/>
      <c r="AS95" s="468"/>
      <c r="AT95" s="469"/>
      <c r="AU95" s="470"/>
      <c r="AV95" s="471"/>
      <c r="AW95" s="471"/>
      <c r="AX95" s="471"/>
      <c r="AY95" s="471"/>
      <c r="AZ95" s="471"/>
      <c r="BA95" s="471"/>
      <c r="BB95" s="471"/>
      <c r="BC95" s="471"/>
      <c r="BD95" s="472"/>
      <c r="BE95" s="470"/>
      <c r="BF95" s="471"/>
      <c r="BG95" s="471"/>
      <c r="BH95" s="471"/>
      <c r="BI95" s="471"/>
      <c r="BJ95" s="471"/>
      <c r="BK95" s="471"/>
      <c r="BL95" s="472"/>
      <c r="BM95" s="470"/>
      <c r="BN95" s="471"/>
      <c r="BO95" s="471"/>
      <c r="BP95" s="471"/>
      <c r="BQ95" s="471"/>
      <c r="BR95" s="471"/>
      <c r="BS95" s="471"/>
      <c r="BT95" s="472"/>
      <c r="BU95" s="469"/>
      <c r="BV95" s="473"/>
      <c r="BW95" s="474"/>
      <c r="BX95" s="474"/>
      <c r="BY95" s="474"/>
      <c r="BZ95" s="474"/>
      <c r="CA95" s="474"/>
      <c r="CB95" s="474"/>
      <c r="CC95" s="474"/>
      <c r="CD95" s="474"/>
      <c r="CE95" s="475"/>
      <c r="CF95" s="473"/>
      <c r="CG95" s="474"/>
      <c r="CH95" s="474"/>
      <c r="CI95" s="474"/>
      <c r="CJ95" s="474"/>
      <c r="CK95" s="474"/>
      <c r="CL95" s="474"/>
      <c r="CM95" s="475"/>
      <c r="CN95" s="473"/>
      <c r="CO95" s="474"/>
      <c r="CP95" s="474"/>
      <c r="CQ95" s="474"/>
      <c r="CR95" s="474"/>
      <c r="CS95" s="474"/>
      <c r="CT95" s="474"/>
      <c r="CU95" s="475"/>
      <c r="CV95" s="469"/>
      <c r="CW95" s="476"/>
      <c r="CX95" s="477"/>
      <c r="CY95" s="477"/>
      <c r="CZ95" s="477"/>
      <c r="DA95" s="477"/>
      <c r="DB95" s="477"/>
      <c r="DC95" s="477"/>
      <c r="DD95" s="477"/>
      <c r="DE95" s="477"/>
      <c r="DF95" s="478"/>
      <c r="DG95" s="476"/>
      <c r="DH95" s="477"/>
      <c r="DI95" s="477"/>
      <c r="DJ95" s="477"/>
      <c r="DK95" s="477"/>
      <c r="DL95" s="477"/>
      <c r="DM95" s="477"/>
      <c r="DN95" s="478"/>
      <c r="DO95" s="476"/>
      <c r="DP95" s="477"/>
      <c r="DQ95" s="477"/>
      <c r="DR95" s="477"/>
      <c r="DS95" s="477"/>
      <c r="DT95" s="477"/>
      <c r="DU95" s="477"/>
      <c r="DV95" s="478"/>
      <c r="DW95" s="479"/>
    </row>
    <row r="96" spans="1:127" s="303" customFormat="1" ht="40.5" customHeight="1">
      <c r="A96" s="643"/>
      <c r="B96" s="411"/>
      <c r="C96" s="644" t="s">
        <v>399</v>
      </c>
      <c r="D96" s="645"/>
      <c r="E96" s="646"/>
      <c r="F96" s="647"/>
      <c r="G96" s="646"/>
      <c r="H96" s="648"/>
      <c r="I96" s="649"/>
      <c r="J96" s="611"/>
      <c r="K96" s="612"/>
      <c r="L96" s="650"/>
      <c r="M96" s="650"/>
      <c r="N96" s="651"/>
      <c r="O96" s="652"/>
      <c r="P96" s="652"/>
      <c r="Q96" s="653">
        <f>COUNTA(T96:DV96)</f>
        <v>0</v>
      </c>
      <c r="R96" s="585"/>
      <c r="S96" s="585"/>
      <c r="T96" s="617"/>
      <c r="U96" s="618"/>
      <c r="V96" s="618"/>
      <c r="W96" s="618"/>
      <c r="X96" s="618"/>
      <c r="Y96" s="618"/>
      <c r="Z96" s="618"/>
      <c r="AA96" s="618"/>
      <c r="AB96" s="618"/>
      <c r="AC96" s="619"/>
      <c r="AD96" s="617"/>
      <c r="AE96" s="618"/>
      <c r="AF96" s="618"/>
      <c r="AG96" s="618"/>
      <c r="AH96" s="618"/>
      <c r="AI96" s="618"/>
      <c r="AJ96" s="618"/>
      <c r="AK96" s="619"/>
      <c r="AL96" s="617"/>
      <c r="AM96" s="618"/>
      <c r="AN96" s="618"/>
      <c r="AO96" s="618"/>
      <c r="AP96" s="618"/>
      <c r="AQ96" s="618"/>
      <c r="AR96" s="618"/>
      <c r="AS96" s="619"/>
      <c r="AT96" s="620"/>
      <c r="AU96" s="621"/>
      <c r="AV96" s="622"/>
      <c r="AW96" s="622"/>
      <c r="AX96" s="622"/>
      <c r="AY96" s="622"/>
      <c r="AZ96" s="622"/>
      <c r="BA96" s="622"/>
      <c r="BB96" s="622"/>
      <c r="BC96" s="622"/>
      <c r="BD96" s="623"/>
      <c r="BE96" s="621"/>
      <c r="BF96" s="622"/>
      <c r="BG96" s="622"/>
      <c r="BH96" s="622"/>
      <c r="BI96" s="622"/>
      <c r="BJ96" s="622"/>
      <c r="BK96" s="622"/>
      <c r="BL96" s="623"/>
      <c r="BM96" s="621"/>
      <c r="BN96" s="622"/>
      <c r="BO96" s="622"/>
      <c r="BP96" s="622"/>
      <c r="BQ96" s="622"/>
      <c r="BR96" s="622"/>
      <c r="BS96" s="622"/>
      <c r="BT96" s="623"/>
      <c r="BU96" s="620"/>
      <c r="BV96" s="624"/>
      <c r="BW96" s="625"/>
      <c r="BX96" s="625"/>
      <c r="BY96" s="625"/>
      <c r="BZ96" s="625"/>
      <c r="CA96" s="625"/>
      <c r="CB96" s="625"/>
      <c r="CC96" s="625"/>
      <c r="CD96" s="625"/>
      <c r="CE96" s="626"/>
      <c r="CF96" s="624"/>
      <c r="CG96" s="625"/>
      <c r="CH96" s="625"/>
      <c r="CI96" s="625"/>
      <c r="CJ96" s="625"/>
      <c r="CK96" s="625"/>
      <c r="CL96" s="625"/>
      <c r="CM96" s="626"/>
      <c r="CN96" s="624"/>
      <c r="CO96" s="625"/>
      <c r="CP96" s="625"/>
      <c r="CQ96" s="625"/>
      <c r="CR96" s="625"/>
      <c r="CS96" s="625"/>
      <c r="CT96" s="625"/>
      <c r="CU96" s="626"/>
      <c r="CV96" s="620"/>
      <c r="CW96" s="627"/>
      <c r="CX96" s="628"/>
      <c r="CY96" s="628"/>
      <c r="CZ96" s="628"/>
      <c r="DA96" s="628"/>
      <c r="DB96" s="628"/>
      <c r="DC96" s="628"/>
      <c r="DD96" s="628"/>
      <c r="DE96" s="628"/>
      <c r="DF96" s="629"/>
      <c r="DG96" s="627"/>
      <c r="DH96" s="628"/>
      <c r="DI96" s="628"/>
      <c r="DJ96" s="628"/>
      <c r="DK96" s="628"/>
      <c r="DL96" s="628"/>
      <c r="DM96" s="628"/>
      <c r="DN96" s="629"/>
      <c r="DO96" s="627"/>
      <c r="DP96" s="628"/>
      <c r="DQ96" s="628"/>
      <c r="DR96" s="628"/>
      <c r="DS96" s="628"/>
      <c r="DT96" s="628"/>
      <c r="DU96" s="628"/>
      <c r="DV96" s="629"/>
      <c r="DW96" s="516"/>
    </row>
    <row r="97" spans="1:127" ht="40.5" customHeight="1">
      <c r="A97" s="643">
        <v>1</v>
      </c>
      <c r="B97" s="411">
        <v>1</v>
      </c>
      <c r="C97" s="412" t="s">
        <v>400</v>
      </c>
      <c r="D97" s="413" t="s">
        <v>401</v>
      </c>
      <c r="E97" s="414" t="s">
        <v>1052</v>
      </c>
      <c r="F97" s="415">
        <v>8.0500000000000007</v>
      </c>
      <c r="G97" s="416" t="s">
        <v>841</v>
      </c>
      <c r="H97" s="654">
        <v>65057</v>
      </c>
      <c r="I97" s="418" t="s">
        <v>386</v>
      </c>
      <c r="J97" s="655" t="s">
        <v>1054</v>
      </c>
      <c r="K97" s="488" t="s">
        <v>1055</v>
      </c>
      <c r="L97" s="444"/>
      <c r="M97" s="444"/>
      <c r="N97" s="445" t="s">
        <v>1040</v>
      </c>
      <c r="O97" s="446" t="s">
        <v>1041</v>
      </c>
      <c r="P97" s="571" t="s">
        <v>1042</v>
      </c>
      <c r="Q97" s="425">
        <f>COUNTA(T97:DV97)</f>
        <v>0</v>
      </c>
      <c r="R97" s="426"/>
      <c r="S97" s="448"/>
      <c r="T97" s="428"/>
      <c r="U97" s="429"/>
      <c r="V97" s="430"/>
      <c r="W97" s="429"/>
      <c r="X97" s="430"/>
      <c r="Y97" s="429"/>
      <c r="Z97" s="430"/>
      <c r="AA97" s="429"/>
      <c r="AB97" s="430"/>
      <c r="AC97" s="431"/>
      <c r="AD97" s="428"/>
      <c r="AE97" s="429"/>
      <c r="AF97" s="430"/>
      <c r="AG97" s="429"/>
      <c r="AH97" s="430"/>
      <c r="AI97" s="429"/>
      <c r="AJ97" s="430"/>
      <c r="AK97" s="431"/>
      <c r="AL97" s="428"/>
      <c r="AM97" s="429"/>
      <c r="AN97" s="430"/>
      <c r="AO97" s="429"/>
      <c r="AP97" s="430"/>
      <c r="AQ97" s="429"/>
      <c r="AR97" s="430"/>
      <c r="AS97" s="431"/>
      <c r="AT97" s="272"/>
      <c r="AU97" s="432"/>
      <c r="AV97" s="433"/>
      <c r="AW97" s="434"/>
      <c r="AX97" s="433"/>
      <c r="AY97" s="434"/>
      <c r="AZ97" s="433"/>
      <c r="BA97" s="434"/>
      <c r="BB97" s="433"/>
      <c r="BC97" s="434"/>
      <c r="BD97" s="435"/>
      <c r="BE97" s="432"/>
      <c r="BF97" s="433"/>
      <c r="BG97" s="434"/>
      <c r="BH97" s="433"/>
      <c r="BI97" s="434"/>
      <c r="BJ97" s="433"/>
      <c r="BK97" s="434"/>
      <c r="BL97" s="435"/>
      <c r="BM97" s="432"/>
      <c r="BN97" s="433"/>
      <c r="BO97" s="434"/>
      <c r="BP97" s="433"/>
      <c r="BQ97" s="434"/>
      <c r="BR97" s="433"/>
      <c r="BS97" s="434"/>
      <c r="BT97" s="435"/>
      <c r="BU97" s="272"/>
      <c r="BV97" s="436"/>
      <c r="BW97" s="437"/>
      <c r="BX97" s="438"/>
      <c r="BY97" s="437"/>
      <c r="BZ97" s="438"/>
      <c r="CA97" s="437"/>
      <c r="CB97" s="438"/>
      <c r="CC97" s="437"/>
      <c r="CD97" s="438"/>
      <c r="CE97" s="439"/>
      <c r="CF97" s="436"/>
      <c r="CG97" s="437"/>
      <c r="CH97" s="438"/>
      <c r="CI97" s="437"/>
      <c r="CJ97" s="438"/>
      <c r="CK97" s="437"/>
      <c r="CL97" s="438"/>
      <c r="CM97" s="439"/>
      <c r="CN97" s="436"/>
      <c r="CO97" s="437"/>
      <c r="CP97" s="438"/>
      <c r="CQ97" s="437"/>
      <c r="CR97" s="438"/>
      <c r="CS97" s="437"/>
      <c r="CT97" s="438"/>
      <c r="CU97" s="439"/>
      <c r="CV97" s="272"/>
      <c r="CW97" s="440"/>
      <c r="CX97" s="441"/>
      <c r="CY97" s="442"/>
      <c r="CZ97" s="441"/>
      <c r="DA97" s="442"/>
      <c r="DB97" s="441"/>
      <c r="DC97" s="442"/>
      <c r="DD97" s="441"/>
      <c r="DE97" s="442"/>
      <c r="DF97" s="443"/>
      <c r="DG97" s="440"/>
      <c r="DH97" s="441"/>
      <c r="DI97" s="442"/>
      <c r="DJ97" s="441"/>
      <c r="DK97" s="442"/>
      <c r="DL97" s="441"/>
      <c r="DM97" s="442"/>
      <c r="DN97" s="443"/>
      <c r="DO97" s="440"/>
      <c r="DP97" s="441"/>
      <c r="DQ97" s="442"/>
      <c r="DR97" s="441"/>
      <c r="DS97" s="442"/>
      <c r="DT97" s="441"/>
      <c r="DU97" s="442"/>
      <c r="DV97" s="443"/>
      <c r="DW97" s="272"/>
    </row>
    <row r="98" spans="1:127" s="303" customFormat="1" ht="40.5" customHeight="1">
      <c r="A98" s="643"/>
      <c r="B98" s="411"/>
      <c r="C98" s="644" t="s">
        <v>402</v>
      </c>
      <c r="D98" s="645"/>
      <c r="E98" s="646"/>
      <c r="F98" s="647"/>
      <c r="G98" s="646"/>
      <c r="H98" s="648"/>
      <c r="I98" s="649"/>
      <c r="J98" s="611"/>
      <c r="K98" s="612"/>
      <c r="L98" s="650"/>
      <c r="M98" s="650"/>
      <c r="N98" s="651"/>
      <c r="O98" s="652"/>
      <c r="P98" s="652"/>
      <c r="Q98" s="653">
        <f>COUNTA(T98:DV98)</f>
        <v>0</v>
      </c>
      <c r="R98" s="585"/>
      <c r="S98" s="585"/>
      <c r="T98" s="617"/>
      <c r="U98" s="618"/>
      <c r="V98" s="618"/>
      <c r="W98" s="618"/>
      <c r="X98" s="618"/>
      <c r="Y98" s="618"/>
      <c r="Z98" s="618"/>
      <c r="AA98" s="618"/>
      <c r="AB98" s="618"/>
      <c r="AC98" s="619"/>
      <c r="AD98" s="617"/>
      <c r="AE98" s="618"/>
      <c r="AF98" s="618"/>
      <c r="AG98" s="618"/>
      <c r="AH98" s="618"/>
      <c r="AI98" s="618"/>
      <c r="AJ98" s="618"/>
      <c r="AK98" s="619"/>
      <c r="AL98" s="617"/>
      <c r="AM98" s="618"/>
      <c r="AN98" s="618"/>
      <c r="AO98" s="618"/>
      <c r="AP98" s="618"/>
      <c r="AQ98" s="618"/>
      <c r="AR98" s="618"/>
      <c r="AS98" s="619"/>
      <c r="AT98" s="620"/>
      <c r="AU98" s="621"/>
      <c r="AV98" s="622"/>
      <c r="AW98" s="622"/>
      <c r="AX98" s="622"/>
      <c r="AY98" s="622"/>
      <c r="AZ98" s="622"/>
      <c r="BA98" s="622"/>
      <c r="BB98" s="622"/>
      <c r="BC98" s="622"/>
      <c r="BD98" s="623"/>
      <c r="BE98" s="621"/>
      <c r="BF98" s="622"/>
      <c r="BG98" s="622"/>
      <c r="BH98" s="622"/>
      <c r="BI98" s="622"/>
      <c r="BJ98" s="622"/>
      <c r="BK98" s="622"/>
      <c r="BL98" s="623"/>
      <c r="BM98" s="621"/>
      <c r="BN98" s="622"/>
      <c r="BO98" s="622"/>
      <c r="BP98" s="622"/>
      <c r="BQ98" s="622"/>
      <c r="BR98" s="622"/>
      <c r="BS98" s="622"/>
      <c r="BT98" s="623"/>
      <c r="BU98" s="620"/>
      <c r="BV98" s="624"/>
      <c r="BW98" s="625"/>
      <c r="BX98" s="625"/>
      <c r="BY98" s="625"/>
      <c r="BZ98" s="625"/>
      <c r="CA98" s="625"/>
      <c r="CB98" s="625"/>
      <c r="CC98" s="625"/>
      <c r="CD98" s="625"/>
      <c r="CE98" s="626"/>
      <c r="CF98" s="624"/>
      <c r="CG98" s="625"/>
      <c r="CH98" s="625"/>
      <c r="CI98" s="625"/>
      <c r="CJ98" s="625"/>
      <c r="CK98" s="625"/>
      <c r="CL98" s="625"/>
      <c r="CM98" s="626"/>
      <c r="CN98" s="624"/>
      <c r="CO98" s="625"/>
      <c r="CP98" s="625"/>
      <c r="CQ98" s="625"/>
      <c r="CR98" s="625"/>
      <c r="CS98" s="625"/>
      <c r="CT98" s="625"/>
      <c r="CU98" s="626"/>
      <c r="CV98" s="620"/>
      <c r="CW98" s="627"/>
      <c r="CX98" s="628"/>
      <c r="CY98" s="628"/>
      <c r="CZ98" s="628"/>
      <c r="DA98" s="628"/>
      <c r="DB98" s="628"/>
      <c r="DC98" s="628"/>
      <c r="DD98" s="628"/>
      <c r="DE98" s="628"/>
      <c r="DF98" s="629"/>
      <c r="DG98" s="627"/>
      <c r="DH98" s="628"/>
      <c r="DI98" s="628"/>
      <c r="DJ98" s="628"/>
      <c r="DK98" s="628"/>
      <c r="DL98" s="628"/>
      <c r="DM98" s="628"/>
      <c r="DN98" s="629"/>
      <c r="DO98" s="627"/>
      <c r="DP98" s="628"/>
      <c r="DQ98" s="628"/>
      <c r="DR98" s="628"/>
      <c r="DS98" s="628"/>
      <c r="DT98" s="628"/>
      <c r="DU98" s="628"/>
      <c r="DV98" s="629"/>
      <c r="DW98" s="516"/>
    </row>
    <row r="99" spans="1:127" ht="40.5" customHeight="1">
      <c r="A99" s="643">
        <v>1</v>
      </c>
      <c r="B99" s="411">
        <v>2</v>
      </c>
      <c r="C99" s="412" t="s">
        <v>403</v>
      </c>
      <c r="D99" s="413" t="s">
        <v>404</v>
      </c>
      <c r="E99" s="414"/>
      <c r="F99" s="415">
        <v>5.78</v>
      </c>
      <c r="G99" s="416" t="s">
        <v>841</v>
      </c>
      <c r="H99" s="654"/>
      <c r="I99" s="418" t="s">
        <v>386</v>
      </c>
      <c r="J99" s="655" t="s">
        <v>1054</v>
      </c>
      <c r="K99" s="488" t="s">
        <v>1055</v>
      </c>
      <c r="L99" s="444"/>
      <c r="M99" s="444"/>
      <c r="N99" s="445" t="s">
        <v>1040</v>
      </c>
      <c r="O99" s="446" t="s">
        <v>1041</v>
      </c>
      <c r="P99" s="571" t="s">
        <v>1042</v>
      </c>
      <c r="Q99" s="425">
        <f>COUNTA(T99:DV99)</f>
        <v>0</v>
      </c>
      <c r="R99" s="426"/>
      <c r="S99" s="448"/>
      <c r="T99" s="428"/>
      <c r="U99" s="429"/>
      <c r="V99" s="430"/>
      <c r="W99" s="429"/>
      <c r="X99" s="430"/>
      <c r="Y99" s="429"/>
      <c r="Z99" s="430"/>
      <c r="AA99" s="429"/>
      <c r="AB99" s="430"/>
      <c r="AC99" s="431"/>
      <c r="AD99" s="428"/>
      <c r="AE99" s="429"/>
      <c r="AF99" s="430"/>
      <c r="AG99" s="429"/>
      <c r="AH99" s="430"/>
      <c r="AI99" s="429"/>
      <c r="AJ99" s="430"/>
      <c r="AK99" s="431"/>
      <c r="AL99" s="428"/>
      <c r="AM99" s="429"/>
      <c r="AN99" s="430"/>
      <c r="AO99" s="429"/>
      <c r="AP99" s="430"/>
      <c r="AQ99" s="429"/>
      <c r="AR99" s="430"/>
      <c r="AS99" s="431"/>
      <c r="AT99" s="272"/>
      <c r="AU99" s="432"/>
      <c r="AV99" s="433"/>
      <c r="AW99" s="434"/>
      <c r="AX99" s="433"/>
      <c r="AY99" s="434"/>
      <c r="AZ99" s="433"/>
      <c r="BA99" s="434"/>
      <c r="BB99" s="433"/>
      <c r="BC99" s="434"/>
      <c r="BD99" s="435"/>
      <c r="BE99" s="432"/>
      <c r="BF99" s="433"/>
      <c r="BG99" s="434"/>
      <c r="BH99" s="433"/>
      <c r="BI99" s="434"/>
      <c r="BJ99" s="433"/>
      <c r="BK99" s="434"/>
      <c r="BL99" s="435"/>
      <c r="BM99" s="432"/>
      <c r="BN99" s="433"/>
      <c r="BO99" s="434"/>
      <c r="BP99" s="433"/>
      <c r="BQ99" s="434"/>
      <c r="BR99" s="433"/>
      <c r="BS99" s="434"/>
      <c r="BT99" s="435"/>
      <c r="BU99" s="272"/>
      <c r="BV99" s="436"/>
      <c r="BW99" s="437"/>
      <c r="BX99" s="438"/>
      <c r="BY99" s="437"/>
      <c r="BZ99" s="438"/>
      <c r="CA99" s="437"/>
      <c r="CB99" s="438"/>
      <c r="CC99" s="437"/>
      <c r="CD99" s="438"/>
      <c r="CE99" s="439"/>
      <c r="CF99" s="436"/>
      <c r="CG99" s="437"/>
      <c r="CH99" s="438"/>
      <c r="CI99" s="437"/>
      <c r="CJ99" s="438"/>
      <c r="CK99" s="437"/>
      <c r="CL99" s="438"/>
      <c r="CM99" s="439"/>
      <c r="CN99" s="436"/>
      <c r="CO99" s="437"/>
      <c r="CP99" s="438"/>
      <c r="CQ99" s="437"/>
      <c r="CR99" s="438"/>
      <c r="CS99" s="437"/>
      <c r="CT99" s="438"/>
      <c r="CU99" s="439"/>
      <c r="CV99" s="272"/>
      <c r="CW99" s="440"/>
      <c r="CX99" s="441"/>
      <c r="CY99" s="442"/>
      <c r="CZ99" s="441"/>
      <c r="DA99" s="442"/>
      <c r="DB99" s="441"/>
      <c r="DC99" s="442"/>
      <c r="DD99" s="441"/>
      <c r="DE99" s="442"/>
      <c r="DF99" s="443"/>
      <c r="DG99" s="440"/>
      <c r="DH99" s="441"/>
      <c r="DI99" s="442"/>
      <c r="DJ99" s="441"/>
      <c r="DK99" s="442"/>
      <c r="DL99" s="441"/>
      <c r="DM99" s="442"/>
      <c r="DN99" s="443"/>
      <c r="DO99" s="440"/>
      <c r="DP99" s="441"/>
      <c r="DQ99" s="442"/>
      <c r="DR99" s="441"/>
      <c r="DS99" s="442"/>
      <c r="DT99" s="441"/>
      <c r="DU99" s="442"/>
      <c r="DV99" s="443"/>
      <c r="DW99" s="272"/>
    </row>
    <row r="100" spans="1:127" s="303" customFormat="1" ht="40.5" customHeight="1">
      <c r="A100" s="657"/>
      <c r="B100" s="596">
        <v>8</v>
      </c>
      <c r="C100" s="597" t="s">
        <v>1344</v>
      </c>
      <c r="D100" s="598"/>
      <c r="E100" s="599"/>
      <c r="F100" s="598"/>
      <c r="G100" s="600"/>
      <c r="H100" s="599"/>
      <c r="I100" s="601"/>
      <c r="J100" s="598"/>
      <c r="K100" s="598"/>
      <c r="L100" s="598"/>
      <c r="M100" s="598"/>
      <c r="N100" s="598"/>
      <c r="O100" s="598"/>
      <c r="P100" s="602"/>
      <c r="Q100" s="1350" t="s">
        <v>1323</v>
      </c>
      <c r="R100" s="1352" t="s">
        <v>1324</v>
      </c>
      <c r="S100" s="1336" t="s">
        <v>1325</v>
      </c>
      <c r="T100" s="452"/>
      <c r="U100" s="453"/>
      <c r="V100" s="453"/>
      <c r="W100" s="453"/>
      <c r="X100" s="453"/>
      <c r="Y100" s="453"/>
      <c r="Z100" s="453"/>
      <c r="AA100" s="453"/>
      <c r="AB100" s="453"/>
      <c r="AC100" s="454"/>
      <c r="AD100" s="452"/>
      <c r="AE100" s="453"/>
      <c r="AF100" s="453"/>
      <c r="AG100" s="453"/>
      <c r="AH100" s="453"/>
      <c r="AI100" s="453"/>
      <c r="AJ100" s="453"/>
      <c r="AK100" s="454"/>
      <c r="AL100" s="452"/>
      <c r="AM100" s="453"/>
      <c r="AN100" s="453"/>
      <c r="AO100" s="453"/>
      <c r="AP100" s="453"/>
      <c r="AQ100" s="453"/>
      <c r="AR100" s="453"/>
      <c r="AS100" s="454"/>
      <c r="AT100" s="455"/>
      <c r="AU100" s="456"/>
      <c r="AV100" s="457"/>
      <c r="AW100" s="457"/>
      <c r="AX100" s="457"/>
      <c r="AY100" s="457"/>
      <c r="AZ100" s="457"/>
      <c r="BA100" s="457"/>
      <c r="BB100" s="457"/>
      <c r="BC100" s="457"/>
      <c r="BD100" s="458"/>
      <c r="BE100" s="456"/>
      <c r="BF100" s="457"/>
      <c r="BG100" s="457"/>
      <c r="BH100" s="457"/>
      <c r="BI100" s="457"/>
      <c r="BJ100" s="457"/>
      <c r="BK100" s="457"/>
      <c r="BL100" s="458"/>
      <c r="BM100" s="456"/>
      <c r="BN100" s="457"/>
      <c r="BO100" s="457"/>
      <c r="BP100" s="457"/>
      <c r="BQ100" s="457"/>
      <c r="BR100" s="457"/>
      <c r="BS100" s="457"/>
      <c r="BT100" s="458"/>
      <c r="BU100" s="455"/>
      <c r="BV100" s="459"/>
      <c r="BW100" s="460"/>
      <c r="BX100" s="460"/>
      <c r="BY100" s="460"/>
      <c r="BZ100" s="460"/>
      <c r="CA100" s="460"/>
      <c r="CB100" s="460"/>
      <c r="CC100" s="460"/>
      <c r="CD100" s="460"/>
      <c r="CE100" s="461"/>
      <c r="CF100" s="459"/>
      <c r="CG100" s="460"/>
      <c r="CH100" s="460"/>
      <c r="CI100" s="460"/>
      <c r="CJ100" s="460"/>
      <c r="CK100" s="460"/>
      <c r="CL100" s="460"/>
      <c r="CM100" s="461"/>
      <c r="CN100" s="459"/>
      <c r="CO100" s="460"/>
      <c r="CP100" s="460"/>
      <c r="CQ100" s="460"/>
      <c r="CR100" s="460"/>
      <c r="CS100" s="460"/>
      <c r="CT100" s="460"/>
      <c r="CU100" s="461"/>
      <c r="CV100" s="455"/>
      <c r="CW100" s="462"/>
      <c r="CX100" s="463"/>
      <c r="CY100" s="463"/>
      <c r="CZ100" s="463"/>
      <c r="DA100" s="463"/>
      <c r="DB100" s="463"/>
      <c r="DC100" s="463"/>
      <c r="DD100" s="463"/>
      <c r="DE100" s="463"/>
      <c r="DF100" s="464"/>
      <c r="DG100" s="462"/>
      <c r="DH100" s="463"/>
      <c r="DI100" s="463"/>
      <c r="DJ100" s="463"/>
      <c r="DK100" s="463"/>
      <c r="DL100" s="463"/>
      <c r="DM100" s="463"/>
      <c r="DN100" s="464"/>
      <c r="DO100" s="462"/>
      <c r="DP100" s="463"/>
      <c r="DQ100" s="463"/>
      <c r="DR100" s="463"/>
      <c r="DS100" s="463"/>
      <c r="DT100" s="463"/>
      <c r="DU100" s="463"/>
      <c r="DV100" s="464"/>
      <c r="DW100" s="465"/>
    </row>
    <row r="101" spans="1:127" s="303" customFormat="1" ht="40.5" customHeight="1">
      <c r="A101" s="657"/>
      <c r="B101" s="603"/>
      <c r="C101" s="393" t="s">
        <v>1048</v>
      </c>
      <c r="D101" s="394">
        <f>LARGE(B102:B136,1)</f>
        <v>25</v>
      </c>
      <c r="E101" s="604" t="s">
        <v>1049</v>
      </c>
      <c r="F101" s="394">
        <f>COUNTIF(L102:P136,E101)</f>
        <v>3</v>
      </c>
      <c r="G101" s="396" t="s">
        <v>1038</v>
      </c>
      <c r="H101" s="394">
        <f>COUNTIF(L102:P136,G101)</f>
        <v>12</v>
      </c>
      <c r="I101" s="396" t="s">
        <v>1039</v>
      </c>
      <c r="J101" s="394">
        <f>COUNTIF(L102:P136,I101)</f>
        <v>12</v>
      </c>
      <c r="K101" s="396" t="s">
        <v>1040</v>
      </c>
      <c r="L101" s="394">
        <f>COUNTIF(L102:P136,K101)</f>
        <v>20</v>
      </c>
      <c r="M101" s="396" t="s">
        <v>1041</v>
      </c>
      <c r="N101" s="394">
        <f>COUNTIF(L102:P136,M101)</f>
        <v>20</v>
      </c>
      <c r="O101" s="396" t="s">
        <v>1042</v>
      </c>
      <c r="P101" s="397">
        <f>COUNTIF(L102:P136,O101)</f>
        <v>17</v>
      </c>
      <c r="Q101" s="1351"/>
      <c r="R101" s="1353"/>
      <c r="S101" s="1337"/>
      <c r="T101" s="466"/>
      <c r="U101" s="467"/>
      <c r="V101" s="467"/>
      <c r="W101" s="467"/>
      <c r="X101" s="467"/>
      <c r="Y101" s="467"/>
      <c r="Z101" s="467"/>
      <c r="AA101" s="467"/>
      <c r="AB101" s="467"/>
      <c r="AC101" s="468"/>
      <c r="AD101" s="466"/>
      <c r="AE101" s="467"/>
      <c r="AF101" s="467"/>
      <c r="AG101" s="467"/>
      <c r="AH101" s="467"/>
      <c r="AI101" s="467"/>
      <c r="AJ101" s="467"/>
      <c r="AK101" s="468"/>
      <c r="AL101" s="466"/>
      <c r="AM101" s="467"/>
      <c r="AN101" s="467"/>
      <c r="AO101" s="467"/>
      <c r="AP101" s="467"/>
      <c r="AQ101" s="467"/>
      <c r="AR101" s="467"/>
      <c r="AS101" s="468"/>
      <c r="AT101" s="469"/>
      <c r="AU101" s="470"/>
      <c r="AV101" s="471"/>
      <c r="AW101" s="471"/>
      <c r="AX101" s="471"/>
      <c r="AY101" s="471"/>
      <c r="AZ101" s="471"/>
      <c r="BA101" s="471"/>
      <c r="BB101" s="471"/>
      <c r="BC101" s="471"/>
      <c r="BD101" s="472"/>
      <c r="BE101" s="470"/>
      <c r="BF101" s="471"/>
      <c r="BG101" s="471"/>
      <c r="BH101" s="471"/>
      <c r="BI101" s="471"/>
      <c r="BJ101" s="471"/>
      <c r="BK101" s="471"/>
      <c r="BL101" s="472"/>
      <c r="BM101" s="470"/>
      <c r="BN101" s="471"/>
      <c r="BO101" s="471"/>
      <c r="BP101" s="471"/>
      <c r="BQ101" s="471"/>
      <c r="BR101" s="471"/>
      <c r="BS101" s="471"/>
      <c r="BT101" s="472"/>
      <c r="BU101" s="469"/>
      <c r="BV101" s="473"/>
      <c r="BW101" s="474"/>
      <c r="BX101" s="474"/>
      <c r="BY101" s="474"/>
      <c r="BZ101" s="474"/>
      <c r="CA101" s="474"/>
      <c r="CB101" s="474"/>
      <c r="CC101" s="474"/>
      <c r="CD101" s="474"/>
      <c r="CE101" s="475"/>
      <c r="CF101" s="473"/>
      <c r="CG101" s="474"/>
      <c r="CH101" s="474"/>
      <c r="CI101" s="474"/>
      <c r="CJ101" s="474"/>
      <c r="CK101" s="474"/>
      <c r="CL101" s="474"/>
      <c r="CM101" s="475"/>
      <c r="CN101" s="473"/>
      <c r="CO101" s="474"/>
      <c r="CP101" s="474"/>
      <c r="CQ101" s="474"/>
      <c r="CR101" s="474"/>
      <c r="CS101" s="474"/>
      <c r="CT101" s="474"/>
      <c r="CU101" s="475"/>
      <c r="CV101" s="469"/>
      <c r="CW101" s="476"/>
      <c r="CX101" s="477"/>
      <c r="CY101" s="477"/>
      <c r="CZ101" s="477"/>
      <c r="DA101" s="477"/>
      <c r="DB101" s="477"/>
      <c r="DC101" s="477"/>
      <c r="DD101" s="477"/>
      <c r="DE101" s="477"/>
      <c r="DF101" s="478"/>
      <c r="DG101" s="476"/>
      <c r="DH101" s="477"/>
      <c r="DI101" s="477"/>
      <c r="DJ101" s="477"/>
      <c r="DK101" s="477"/>
      <c r="DL101" s="477"/>
      <c r="DM101" s="477"/>
      <c r="DN101" s="478"/>
      <c r="DO101" s="476"/>
      <c r="DP101" s="477"/>
      <c r="DQ101" s="477"/>
      <c r="DR101" s="477"/>
      <c r="DS101" s="477"/>
      <c r="DT101" s="477"/>
      <c r="DU101" s="477"/>
      <c r="DV101" s="478"/>
      <c r="DW101" s="479"/>
    </row>
    <row r="102" spans="1:127" s="303" customFormat="1" ht="40.5" customHeight="1">
      <c r="A102" s="643"/>
      <c r="B102" s="411"/>
      <c r="C102" s="644" t="s">
        <v>405</v>
      </c>
      <c r="D102" s="645"/>
      <c r="E102" s="646"/>
      <c r="F102" s="647"/>
      <c r="G102" s="646"/>
      <c r="H102" s="648"/>
      <c r="I102" s="649"/>
      <c r="J102" s="611"/>
      <c r="K102" s="612"/>
      <c r="L102" s="650"/>
      <c r="M102" s="650"/>
      <c r="N102" s="651"/>
      <c r="O102" s="652"/>
      <c r="P102" s="652"/>
      <c r="Q102" s="653"/>
      <c r="R102" s="585"/>
      <c r="S102" s="585"/>
      <c r="T102" s="617"/>
      <c r="U102" s="618"/>
      <c r="V102" s="618"/>
      <c r="W102" s="618"/>
      <c r="X102" s="618"/>
      <c r="Y102" s="618"/>
      <c r="Z102" s="618"/>
      <c r="AA102" s="618"/>
      <c r="AB102" s="618"/>
      <c r="AC102" s="619"/>
      <c r="AD102" s="617"/>
      <c r="AE102" s="618"/>
      <c r="AF102" s="618"/>
      <c r="AG102" s="618"/>
      <c r="AH102" s="618"/>
      <c r="AI102" s="618"/>
      <c r="AJ102" s="618"/>
      <c r="AK102" s="619"/>
      <c r="AL102" s="617"/>
      <c r="AM102" s="618"/>
      <c r="AN102" s="618"/>
      <c r="AO102" s="618"/>
      <c r="AP102" s="618"/>
      <c r="AQ102" s="618"/>
      <c r="AR102" s="618"/>
      <c r="AS102" s="619"/>
      <c r="AT102" s="620"/>
      <c r="AU102" s="621"/>
      <c r="AV102" s="622"/>
      <c r="AW102" s="622"/>
      <c r="AX102" s="622"/>
      <c r="AY102" s="622"/>
      <c r="AZ102" s="622"/>
      <c r="BA102" s="622"/>
      <c r="BB102" s="622"/>
      <c r="BC102" s="622"/>
      <c r="BD102" s="623"/>
      <c r="BE102" s="621"/>
      <c r="BF102" s="622"/>
      <c r="BG102" s="622"/>
      <c r="BH102" s="622"/>
      <c r="BI102" s="622"/>
      <c r="BJ102" s="622"/>
      <c r="BK102" s="622"/>
      <c r="BL102" s="623"/>
      <c r="BM102" s="621"/>
      <c r="BN102" s="622"/>
      <c r="BO102" s="622"/>
      <c r="BP102" s="622"/>
      <c r="BQ102" s="622"/>
      <c r="BR102" s="622"/>
      <c r="BS102" s="622"/>
      <c r="BT102" s="623"/>
      <c r="BU102" s="620"/>
      <c r="BV102" s="624"/>
      <c r="BW102" s="625"/>
      <c r="BX102" s="625"/>
      <c r="BY102" s="625"/>
      <c r="BZ102" s="625"/>
      <c r="CA102" s="625"/>
      <c r="CB102" s="625"/>
      <c r="CC102" s="625"/>
      <c r="CD102" s="625"/>
      <c r="CE102" s="626"/>
      <c r="CF102" s="624"/>
      <c r="CG102" s="625"/>
      <c r="CH102" s="625"/>
      <c r="CI102" s="625"/>
      <c r="CJ102" s="625"/>
      <c r="CK102" s="625"/>
      <c r="CL102" s="625"/>
      <c r="CM102" s="626"/>
      <c r="CN102" s="624"/>
      <c r="CO102" s="625"/>
      <c r="CP102" s="625"/>
      <c r="CQ102" s="625"/>
      <c r="CR102" s="625"/>
      <c r="CS102" s="625"/>
      <c r="CT102" s="625"/>
      <c r="CU102" s="626"/>
      <c r="CV102" s="620"/>
      <c r="CW102" s="627"/>
      <c r="CX102" s="628"/>
      <c r="CY102" s="628"/>
      <c r="CZ102" s="628"/>
      <c r="DA102" s="628"/>
      <c r="DB102" s="628"/>
      <c r="DC102" s="628"/>
      <c r="DD102" s="628"/>
      <c r="DE102" s="628"/>
      <c r="DF102" s="629"/>
      <c r="DG102" s="627"/>
      <c r="DH102" s="628"/>
      <c r="DI102" s="628"/>
      <c r="DJ102" s="628"/>
      <c r="DK102" s="628"/>
      <c r="DL102" s="628"/>
      <c r="DM102" s="628"/>
      <c r="DN102" s="629"/>
      <c r="DO102" s="627"/>
      <c r="DP102" s="628"/>
      <c r="DQ102" s="628"/>
      <c r="DR102" s="628"/>
      <c r="DS102" s="628"/>
      <c r="DT102" s="628"/>
      <c r="DU102" s="628"/>
      <c r="DV102" s="629"/>
      <c r="DW102" s="516"/>
    </row>
    <row r="103" spans="1:127" ht="59.25" customHeight="1">
      <c r="A103" s="643"/>
      <c r="B103" s="411">
        <v>1</v>
      </c>
      <c r="C103" s="412" t="s">
        <v>406</v>
      </c>
      <c r="D103" s="413" t="s">
        <v>317</v>
      </c>
      <c r="E103" s="414" t="s">
        <v>407</v>
      </c>
      <c r="F103" s="415" t="s">
        <v>1055</v>
      </c>
      <c r="G103" s="416" t="s">
        <v>841</v>
      </c>
      <c r="H103" s="654" t="s">
        <v>1054</v>
      </c>
      <c r="I103" s="418" t="s">
        <v>386</v>
      </c>
      <c r="J103" s="655" t="s">
        <v>1054</v>
      </c>
      <c r="K103" s="488" t="s">
        <v>1055</v>
      </c>
      <c r="L103" s="444" t="s">
        <v>1038</v>
      </c>
      <c r="M103" s="444" t="s">
        <v>1039</v>
      </c>
      <c r="N103" s="445" t="s">
        <v>1040</v>
      </c>
      <c r="O103" s="446" t="s">
        <v>1041</v>
      </c>
      <c r="P103" s="571" t="s">
        <v>1042</v>
      </c>
      <c r="Q103" s="425"/>
      <c r="R103" s="426"/>
      <c r="S103" s="448"/>
      <c r="T103" s="428"/>
      <c r="U103" s="429"/>
      <c r="V103" s="430"/>
      <c r="W103" s="429"/>
      <c r="X103" s="430"/>
      <c r="Y103" s="429"/>
      <c r="Z103" s="430"/>
      <c r="AA103" s="429"/>
      <c r="AB103" s="430"/>
      <c r="AC103" s="431"/>
      <c r="AD103" s="428"/>
      <c r="AE103" s="429"/>
      <c r="AF103" s="430"/>
      <c r="AG103" s="429"/>
      <c r="AH103" s="430"/>
      <c r="AI103" s="429"/>
      <c r="AJ103" s="430"/>
      <c r="AK103" s="431"/>
      <c r="AL103" s="428"/>
      <c r="AM103" s="429"/>
      <c r="AN103" s="430"/>
      <c r="AO103" s="429"/>
      <c r="AP103" s="430"/>
      <c r="AQ103" s="429"/>
      <c r="AR103" s="430"/>
      <c r="AS103" s="431"/>
      <c r="AT103" s="272"/>
      <c r="AU103" s="432"/>
      <c r="AV103" s="433"/>
      <c r="AW103" s="434"/>
      <c r="AX103" s="433"/>
      <c r="AY103" s="434"/>
      <c r="AZ103" s="433"/>
      <c r="BA103" s="434"/>
      <c r="BB103" s="433"/>
      <c r="BC103" s="434"/>
      <c r="BD103" s="435"/>
      <c r="BE103" s="432"/>
      <c r="BF103" s="433"/>
      <c r="BG103" s="434"/>
      <c r="BH103" s="433"/>
      <c r="BI103" s="434"/>
      <c r="BJ103" s="433"/>
      <c r="BK103" s="434"/>
      <c r="BL103" s="435"/>
      <c r="BM103" s="432"/>
      <c r="BN103" s="433"/>
      <c r="BO103" s="434"/>
      <c r="BP103" s="433"/>
      <c r="BQ103" s="434"/>
      <c r="BR103" s="433"/>
      <c r="BS103" s="434"/>
      <c r="BT103" s="435"/>
      <c r="BU103" s="272"/>
      <c r="BV103" s="436"/>
      <c r="BW103" s="437"/>
      <c r="BX103" s="438"/>
      <c r="BY103" s="437"/>
      <c r="BZ103" s="438"/>
      <c r="CA103" s="437"/>
      <c r="CB103" s="438"/>
      <c r="CC103" s="437"/>
      <c r="CD103" s="438"/>
      <c r="CE103" s="439"/>
      <c r="CF103" s="436"/>
      <c r="CG103" s="437"/>
      <c r="CH103" s="438"/>
      <c r="CI103" s="437"/>
      <c r="CJ103" s="438"/>
      <c r="CK103" s="437"/>
      <c r="CL103" s="438"/>
      <c r="CM103" s="439"/>
      <c r="CN103" s="436"/>
      <c r="CO103" s="437"/>
      <c r="CP103" s="438"/>
      <c r="CQ103" s="437"/>
      <c r="CR103" s="438"/>
      <c r="CS103" s="437"/>
      <c r="CT103" s="438"/>
      <c r="CU103" s="439"/>
      <c r="CV103" s="272"/>
      <c r="CW103" s="440"/>
      <c r="CX103" s="441"/>
      <c r="CY103" s="442"/>
      <c r="CZ103" s="441"/>
      <c r="DA103" s="442"/>
      <c r="DB103" s="441"/>
      <c r="DC103" s="442"/>
      <c r="DD103" s="441"/>
      <c r="DE103" s="442"/>
      <c r="DF103" s="443"/>
      <c r="DG103" s="440"/>
      <c r="DH103" s="441"/>
      <c r="DI103" s="442"/>
      <c r="DJ103" s="441"/>
      <c r="DK103" s="442"/>
      <c r="DL103" s="441"/>
      <c r="DM103" s="442"/>
      <c r="DN103" s="443"/>
      <c r="DO103" s="440"/>
      <c r="DP103" s="441"/>
      <c r="DQ103" s="442"/>
      <c r="DR103" s="441"/>
      <c r="DS103" s="442"/>
      <c r="DT103" s="441"/>
      <c r="DU103" s="442"/>
      <c r="DV103" s="443"/>
      <c r="DW103" s="272"/>
    </row>
    <row r="104" spans="1:127" ht="65.25" customHeight="1">
      <c r="A104" s="643">
        <v>1</v>
      </c>
      <c r="B104" s="411">
        <f>LARGE(B$103:B103,1)+1</f>
        <v>2</v>
      </c>
      <c r="C104" s="412" t="s">
        <v>408</v>
      </c>
      <c r="D104" s="413" t="s">
        <v>409</v>
      </c>
      <c r="E104" s="414" t="s">
        <v>1052</v>
      </c>
      <c r="F104" s="415" t="s">
        <v>1055</v>
      </c>
      <c r="G104" s="416" t="s">
        <v>841</v>
      </c>
      <c r="H104" s="654" t="s">
        <v>1054</v>
      </c>
      <c r="I104" s="418" t="s">
        <v>386</v>
      </c>
      <c r="J104" s="655" t="s">
        <v>1054</v>
      </c>
      <c r="K104" s="488" t="s">
        <v>1055</v>
      </c>
      <c r="L104" s="444" t="s">
        <v>1038</v>
      </c>
      <c r="M104" s="444" t="s">
        <v>1039</v>
      </c>
      <c r="N104" s="445" t="s">
        <v>1040</v>
      </c>
      <c r="O104" s="446" t="s">
        <v>1041</v>
      </c>
      <c r="P104" s="571" t="s">
        <v>1042</v>
      </c>
      <c r="Q104" s="425"/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272"/>
    </row>
    <row r="105" spans="1:127" ht="64.5" customHeight="1">
      <c r="A105" s="643">
        <v>1</v>
      </c>
      <c r="B105" s="411">
        <f>LARGE(B$103:B104,1)+1</f>
        <v>3</v>
      </c>
      <c r="C105" s="412" t="s">
        <v>408</v>
      </c>
      <c r="D105" s="413" t="s">
        <v>410</v>
      </c>
      <c r="E105" s="414" t="s">
        <v>1052</v>
      </c>
      <c r="F105" s="415" t="s">
        <v>1055</v>
      </c>
      <c r="G105" s="416" t="s">
        <v>841</v>
      </c>
      <c r="H105" s="654" t="s">
        <v>1054</v>
      </c>
      <c r="I105" s="418" t="s">
        <v>386</v>
      </c>
      <c r="J105" s="655" t="s">
        <v>1054</v>
      </c>
      <c r="K105" s="488" t="s">
        <v>1055</v>
      </c>
      <c r="L105" s="444" t="s">
        <v>1038</v>
      </c>
      <c r="M105" s="444" t="s">
        <v>1039</v>
      </c>
      <c r="N105" s="445" t="s">
        <v>1040</v>
      </c>
      <c r="O105" s="446" t="s">
        <v>1041</v>
      </c>
      <c r="P105" s="571" t="s">
        <v>1042</v>
      </c>
      <c r="Q105" s="425"/>
      <c r="R105" s="426"/>
      <c r="S105" s="448"/>
      <c r="T105" s="428"/>
      <c r="U105" s="429"/>
      <c r="V105" s="430"/>
      <c r="W105" s="429"/>
      <c r="X105" s="430"/>
      <c r="Y105" s="429"/>
      <c r="Z105" s="430"/>
      <c r="AA105" s="429"/>
      <c r="AB105" s="430"/>
      <c r="AC105" s="431"/>
      <c r="AD105" s="428"/>
      <c r="AE105" s="429"/>
      <c r="AF105" s="430"/>
      <c r="AG105" s="429"/>
      <c r="AH105" s="430"/>
      <c r="AI105" s="429"/>
      <c r="AJ105" s="430"/>
      <c r="AK105" s="431"/>
      <c r="AL105" s="428"/>
      <c r="AM105" s="429"/>
      <c r="AN105" s="430"/>
      <c r="AO105" s="429"/>
      <c r="AP105" s="430"/>
      <c r="AQ105" s="429"/>
      <c r="AR105" s="430"/>
      <c r="AS105" s="431"/>
      <c r="AT105" s="272"/>
      <c r="AU105" s="432"/>
      <c r="AV105" s="433"/>
      <c r="AW105" s="434"/>
      <c r="AX105" s="433"/>
      <c r="AY105" s="434"/>
      <c r="AZ105" s="433"/>
      <c r="BA105" s="434"/>
      <c r="BB105" s="433"/>
      <c r="BC105" s="434"/>
      <c r="BD105" s="435"/>
      <c r="BE105" s="432"/>
      <c r="BF105" s="433"/>
      <c r="BG105" s="434"/>
      <c r="BH105" s="433"/>
      <c r="BI105" s="434"/>
      <c r="BJ105" s="433"/>
      <c r="BK105" s="434"/>
      <c r="BL105" s="435"/>
      <c r="BM105" s="432"/>
      <c r="BN105" s="433"/>
      <c r="BO105" s="434"/>
      <c r="BP105" s="433"/>
      <c r="BQ105" s="434"/>
      <c r="BR105" s="433"/>
      <c r="BS105" s="434"/>
      <c r="BT105" s="435"/>
      <c r="BU105" s="272"/>
      <c r="BV105" s="436"/>
      <c r="BW105" s="437"/>
      <c r="BX105" s="438"/>
      <c r="BY105" s="437"/>
      <c r="BZ105" s="438"/>
      <c r="CA105" s="437"/>
      <c r="CB105" s="438"/>
      <c r="CC105" s="437"/>
      <c r="CD105" s="438"/>
      <c r="CE105" s="439"/>
      <c r="CF105" s="436"/>
      <c r="CG105" s="437"/>
      <c r="CH105" s="438"/>
      <c r="CI105" s="437"/>
      <c r="CJ105" s="438"/>
      <c r="CK105" s="437"/>
      <c r="CL105" s="438"/>
      <c r="CM105" s="439"/>
      <c r="CN105" s="436"/>
      <c r="CO105" s="437"/>
      <c r="CP105" s="438"/>
      <c r="CQ105" s="437"/>
      <c r="CR105" s="438"/>
      <c r="CS105" s="437"/>
      <c r="CT105" s="438"/>
      <c r="CU105" s="439"/>
      <c r="CV105" s="272"/>
      <c r="CW105" s="440"/>
      <c r="CX105" s="441"/>
      <c r="CY105" s="442"/>
      <c r="CZ105" s="441"/>
      <c r="DA105" s="442"/>
      <c r="DB105" s="441"/>
      <c r="DC105" s="442"/>
      <c r="DD105" s="441"/>
      <c r="DE105" s="442"/>
      <c r="DF105" s="443"/>
      <c r="DG105" s="440"/>
      <c r="DH105" s="441"/>
      <c r="DI105" s="442"/>
      <c r="DJ105" s="441"/>
      <c r="DK105" s="442"/>
      <c r="DL105" s="441"/>
      <c r="DM105" s="442"/>
      <c r="DN105" s="443"/>
      <c r="DO105" s="440"/>
      <c r="DP105" s="441"/>
      <c r="DQ105" s="442"/>
      <c r="DR105" s="441"/>
      <c r="DS105" s="442"/>
      <c r="DT105" s="441"/>
      <c r="DU105" s="442"/>
      <c r="DV105" s="443"/>
      <c r="DW105" s="272"/>
    </row>
    <row r="106" spans="1:127" ht="40.5" customHeight="1">
      <c r="A106" s="643">
        <v>1</v>
      </c>
      <c r="B106" s="411">
        <f>LARGE(B$103:B105,1)+1</f>
        <v>4</v>
      </c>
      <c r="C106" s="412" t="s">
        <v>411</v>
      </c>
      <c r="D106" s="413"/>
      <c r="E106" s="414" t="s">
        <v>1052</v>
      </c>
      <c r="F106" s="415" t="s">
        <v>1141</v>
      </c>
      <c r="G106" s="416" t="s">
        <v>841</v>
      </c>
      <c r="H106" s="654" t="s">
        <v>1054</v>
      </c>
      <c r="I106" s="418" t="s">
        <v>386</v>
      </c>
      <c r="J106" s="655" t="s">
        <v>1054</v>
      </c>
      <c r="K106" s="570" t="s">
        <v>1141</v>
      </c>
      <c r="L106" s="444" t="s">
        <v>1038</v>
      </c>
      <c r="M106" s="444" t="s">
        <v>1039</v>
      </c>
      <c r="N106" s="445" t="s">
        <v>1040</v>
      </c>
      <c r="O106" s="446" t="s">
        <v>1041</v>
      </c>
      <c r="P106" s="571"/>
      <c r="Q106" s="425"/>
      <c r="R106" s="426"/>
      <c r="S106" s="448"/>
      <c r="T106" s="428"/>
      <c r="U106" s="429"/>
      <c r="V106" s="430"/>
      <c r="W106" s="429"/>
      <c r="X106" s="430"/>
      <c r="Y106" s="429"/>
      <c r="Z106" s="430"/>
      <c r="AA106" s="429"/>
      <c r="AB106" s="430"/>
      <c r="AC106" s="431"/>
      <c r="AD106" s="428"/>
      <c r="AE106" s="429"/>
      <c r="AF106" s="430"/>
      <c r="AG106" s="429"/>
      <c r="AH106" s="430"/>
      <c r="AI106" s="429"/>
      <c r="AJ106" s="430"/>
      <c r="AK106" s="431"/>
      <c r="AL106" s="428"/>
      <c r="AM106" s="429"/>
      <c r="AN106" s="430"/>
      <c r="AO106" s="429"/>
      <c r="AP106" s="430"/>
      <c r="AQ106" s="429"/>
      <c r="AR106" s="430"/>
      <c r="AS106" s="431"/>
      <c r="AT106" s="272"/>
      <c r="AU106" s="432"/>
      <c r="AV106" s="433"/>
      <c r="AW106" s="434"/>
      <c r="AX106" s="433"/>
      <c r="AY106" s="434"/>
      <c r="AZ106" s="433"/>
      <c r="BA106" s="434"/>
      <c r="BB106" s="433"/>
      <c r="BC106" s="434"/>
      <c r="BD106" s="435"/>
      <c r="BE106" s="432"/>
      <c r="BF106" s="433"/>
      <c r="BG106" s="434"/>
      <c r="BH106" s="433"/>
      <c r="BI106" s="434"/>
      <c r="BJ106" s="433"/>
      <c r="BK106" s="434"/>
      <c r="BL106" s="435"/>
      <c r="BM106" s="432"/>
      <c r="BN106" s="433"/>
      <c r="BO106" s="434"/>
      <c r="BP106" s="433"/>
      <c r="BQ106" s="434"/>
      <c r="BR106" s="433"/>
      <c r="BS106" s="434"/>
      <c r="BT106" s="435"/>
      <c r="BU106" s="272"/>
      <c r="BV106" s="436"/>
      <c r="BW106" s="437"/>
      <c r="BX106" s="438"/>
      <c r="BY106" s="437"/>
      <c r="BZ106" s="438"/>
      <c r="CA106" s="437"/>
      <c r="CB106" s="438"/>
      <c r="CC106" s="437"/>
      <c r="CD106" s="438"/>
      <c r="CE106" s="439"/>
      <c r="CF106" s="436"/>
      <c r="CG106" s="437"/>
      <c r="CH106" s="438"/>
      <c r="CI106" s="437"/>
      <c r="CJ106" s="438"/>
      <c r="CK106" s="437"/>
      <c r="CL106" s="438"/>
      <c r="CM106" s="439"/>
      <c r="CN106" s="436"/>
      <c r="CO106" s="437"/>
      <c r="CP106" s="438"/>
      <c r="CQ106" s="437"/>
      <c r="CR106" s="438"/>
      <c r="CS106" s="437"/>
      <c r="CT106" s="438"/>
      <c r="CU106" s="439"/>
      <c r="CV106" s="272"/>
      <c r="CW106" s="440"/>
      <c r="CX106" s="441"/>
      <c r="CY106" s="442"/>
      <c r="CZ106" s="441"/>
      <c r="DA106" s="442"/>
      <c r="DB106" s="441"/>
      <c r="DC106" s="442"/>
      <c r="DD106" s="441"/>
      <c r="DE106" s="442"/>
      <c r="DF106" s="443"/>
      <c r="DG106" s="440"/>
      <c r="DH106" s="441"/>
      <c r="DI106" s="442"/>
      <c r="DJ106" s="441"/>
      <c r="DK106" s="442"/>
      <c r="DL106" s="441"/>
      <c r="DM106" s="442"/>
      <c r="DN106" s="443"/>
      <c r="DO106" s="440"/>
      <c r="DP106" s="441"/>
      <c r="DQ106" s="442"/>
      <c r="DR106" s="441"/>
      <c r="DS106" s="442"/>
      <c r="DT106" s="441"/>
      <c r="DU106" s="442"/>
      <c r="DV106" s="443"/>
      <c r="DW106" s="272"/>
    </row>
    <row r="107" spans="1:127" ht="40.5" customHeight="1">
      <c r="A107" s="643">
        <v>1</v>
      </c>
      <c r="B107" s="411">
        <f>LARGE(B$103:B106,1)+1</f>
        <v>5</v>
      </c>
      <c r="C107" s="412" t="s">
        <v>412</v>
      </c>
      <c r="D107" s="413" t="s">
        <v>413</v>
      </c>
      <c r="E107" s="414" t="s">
        <v>1052</v>
      </c>
      <c r="F107" s="415" t="s">
        <v>1055</v>
      </c>
      <c r="G107" s="416" t="s">
        <v>841</v>
      </c>
      <c r="H107" s="654" t="s">
        <v>1054</v>
      </c>
      <c r="I107" s="418" t="s">
        <v>386</v>
      </c>
      <c r="J107" s="655" t="s">
        <v>1054</v>
      </c>
      <c r="K107" s="570" t="s">
        <v>1141</v>
      </c>
      <c r="L107" s="444"/>
      <c r="M107" s="444"/>
      <c r="N107" s="445" t="s">
        <v>1040</v>
      </c>
      <c r="O107" s="446" t="s">
        <v>1041</v>
      </c>
      <c r="P107" s="571"/>
      <c r="Q107" s="425"/>
      <c r="R107" s="426"/>
      <c r="S107" s="448"/>
      <c r="T107" s="428"/>
      <c r="U107" s="429"/>
      <c r="V107" s="430"/>
      <c r="W107" s="429"/>
      <c r="X107" s="430"/>
      <c r="Y107" s="429"/>
      <c r="Z107" s="430"/>
      <c r="AA107" s="429"/>
      <c r="AB107" s="430"/>
      <c r="AC107" s="431"/>
      <c r="AD107" s="428"/>
      <c r="AE107" s="429"/>
      <c r="AF107" s="430"/>
      <c r="AG107" s="429"/>
      <c r="AH107" s="430"/>
      <c r="AI107" s="429"/>
      <c r="AJ107" s="430"/>
      <c r="AK107" s="431"/>
      <c r="AL107" s="428"/>
      <c r="AM107" s="429"/>
      <c r="AN107" s="430"/>
      <c r="AO107" s="429"/>
      <c r="AP107" s="430"/>
      <c r="AQ107" s="429"/>
      <c r="AR107" s="430"/>
      <c r="AS107" s="431"/>
      <c r="AT107" s="272"/>
      <c r="AU107" s="432"/>
      <c r="AV107" s="433"/>
      <c r="AW107" s="434"/>
      <c r="AX107" s="433"/>
      <c r="AY107" s="434"/>
      <c r="AZ107" s="433"/>
      <c r="BA107" s="434"/>
      <c r="BB107" s="433"/>
      <c r="BC107" s="434"/>
      <c r="BD107" s="435"/>
      <c r="BE107" s="432"/>
      <c r="BF107" s="433"/>
      <c r="BG107" s="434"/>
      <c r="BH107" s="433"/>
      <c r="BI107" s="434"/>
      <c r="BJ107" s="433"/>
      <c r="BK107" s="434"/>
      <c r="BL107" s="435"/>
      <c r="BM107" s="432"/>
      <c r="BN107" s="433"/>
      <c r="BO107" s="434"/>
      <c r="BP107" s="433"/>
      <c r="BQ107" s="434"/>
      <c r="BR107" s="433"/>
      <c r="BS107" s="434"/>
      <c r="BT107" s="435"/>
      <c r="BU107" s="272"/>
      <c r="BV107" s="436"/>
      <c r="BW107" s="437"/>
      <c r="BX107" s="438"/>
      <c r="BY107" s="437"/>
      <c r="BZ107" s="438"/>
      <c r="CA107" s="437"/>
      <c r="CB107" s="438"/>
      <c r="CC107" s="437"/>
      <c r="CD107" s="438"/>
      <c r="CE107" s="439"/>
      <c r="CF107" s="436"/>
      <c r="CG107" s="437"/>
      <c r="CH107" s="438"/>
      <c r="CI107" s="437"/>
      <c r="CJ107" s="438"/>
      <c r="CK107" s="437"/>
      <c r="CL107" s="438"/>
      <c r="CM107" s="439"/>
      <c r="CN107" s="436"/>
      <c r="CO107" s="437"/>
      <c r="CP107" s="438"/>
      <c r="CQ107" s="437"/>
      <c r="CR107" s="438"/>
      <c r="CS107" s="437"/>
      <c r="CT107" s="438"/>
      <c r="CU107" s="439"/>
      <c r="CV107" s="272"/>
      <c r="CW107" s="440"/>
      <c r="CX107" s="441"/>
      <c r="CY107" s="442"/>
      <c r="CZ107" s="441"/>
      <c r="DA107" s="442"/>
      <c r="DB107" s="441"/>
      <c r="DC107" s="442"/>
      <c r="DD107" s="441"/>
      <c r="DE107" s="442"/>
      <c r="DF107" s="443"/>
      <c r="DG107" s="440"/>
      <c r="DH107" s="441"/>
      <c r="DI107" s="442"/>
      <c r="DJ107" s="441"/>
      <c r="DK107" s="442"/>
      <c r="DL107" s="441"/>
      <c r="DM107" s="442"/>
      <c r="DN107" s="443"/>
      <c r="DO107" s="440"/>
      <c r="DP107" s="441"/>
      <c r="DQ107" s="442"/>
      <c r="DR107" s="441"/>
      <c r="DS107" s="442"/>
      <c r="DT107" s="441"/>
      <c r="DU107" s="442"/>
      <c r="DV107" s="443"/>
      <c r="DW107" s="272"/>
    </row>
    <row r="108" spans="1:127" s="303" customFormat="1" ht="40.5" customHeight="1">
      <c r="A108" s="643"/>
      <c r="B108" s="411"/>
      <c r="C108" s="644" t="s">
        <v>414</v>
      </c>
      <c r="D108" s="645"/>
      <c r="E108" s="646"/>
      <c r="F108" s="647"/>
      <c r="G108" s="646"/>
      <c r="H108" s="648"/>
      <c r="I108" s="649"/>
      <c r="J108" s="611"/>
      <c r="K108" s="612"/>
      <c r="L108" s="650"/>
      <c r="M108" s="650"/>
      <c r="N108" s="651"/>
      <c r="O108" s="652"/>
      <c r="P108" s="652"/>
      <c r="Q108" s="653"/>
      <c r="R108" s="585"/>
      <c r="S108" s="585"/>
      <c r="T108" s="617"/>
      <c r="U108" s="618"/>
      <c r="V108" s="618"/>
      <c r="W108" s="618"/>
      <c r="X108" s="618"/>
      <c r="Y108" s="618"/>
      <c r="Z108" s="618"/>
      <c r="AA108" s="618"/>
      <c r="AB108" s="618"/>
      <c r="AC108" s="619"/>
      <c r="AD108" s="617"/>
      <c r="AE108" s="618"/>
      <c r="AF108" s="618"/>
      <c r="AG108" s="618"/>
      <c r="AH108" s="618"/>
      <c r="AI108" s="618"/>
      <c r="AJ108" s="618"/>
      <c r="AK108" s="619"/>
      <c r="AL108" s="617"/>
      <c r="AM108" s="618"/>
      <c r="AN108" s="618"/>
      <c r="AO108" s="618"/>
      <c r="AP108" s="618"/>
      <c r="AQ108" s="618"/>
      <c r="AR108" s="618"/>
      <c r="AS108" s="619"/>
      <c r="AT108" s="620"/>
      <c r="AU108" s="621"/>
      <c r="AV108" s="622"/>
      <c r="AW108" s="622"/>
      <c r="AX108" s="622"/>
      <c r="AY108" s="622"/>
      <c r="AZ108" s="622"/>
      <c r="BA108" s="622"/>
      <c r="BB108" s="622"/>
      <c r="BC108" s="622"/>
      <c r="BD108" s="623"/>
      <c r="BE108" s="621"/>
      <c r="BF108" s="622"/>
      <c r="BG108" s="622"/>
      <c r="BH108" s="622"/>
      <c r="BI108" s="622"/>
      <c r="BJ108" s="622"/>
      <c r="BK108" s="622"/>
      <c r="BL108" s="623"/>
      <c r="BM108" s="621"/>
      <c r="BN108" s="622"/>
      <c r="BO108" s="622"/>
      <c r="BP108" s="622"/>
      <c r="BQ108" s="622"/>
      <c r="BR108" s="622"/>
      <c r="BS108" s="622"/>
      <c r="BT108" s="623"/>
      <c r="BU108" s="620"/>
      <c r="BV108" s="624"/>
      <c r="BW108" s="625"/>
      <c r="BX108" s="625"/>
      <c r="BY108" s="625"/>
      <c r="BZ108" s="625"/>
      <c r="CA108" s="625"/>
      <c r="CB108" s="625"/>
      <c r="CC108" s="625"/>
      <c r="CD108" s="625"/>
      <c r="CE108" s="626"/>
      <c r="CF108" s="624"/>
      <c r="CG108" s="625"/>
      <c r="CH108" s="625"/>
      <c r="CI108" s="625"/>
      <c r="CJ108" s="625"/>
      <c r="CK108" s="625"/>
      <c r="CL108" s="625"/>
      <c r="CM108" s="626"/>
      <c r="CN108" s="624"/>
      <c r="CO108" s="625"/>
      <c r="CP108" s="625"/>
      <c r="CQ108" s="625"/>
      <c r="CR108" s="625"/>
      <c r="CS108" s="625"/>
      <c r="CT108" s="625"/>
      <c r="CU108" s="626"/>
      <c r="CV108" s="620"/>
      <c r="CW108" s="627"/>
      <c r="CX108" s="628"/>
      <c r="CY108" s="628"/>
      <c r="CZ108" s="628"/>
      <c r="DA108" s="628"/>
      <c r="DB108" s="628"/>
      <c r="DC108" s="628"/>
      <c r="DD108" s="628"/>
      <c r="DE108" s="628"/>
      <c r="DF108" s="629"/>
      <c r="DG108" s="627"/>
      <c r="DH108" s="628"/>
      <c r="DI108" s="628"/>
      <c r="DJ108" s="628"/>
      <c r="DK108" s="628"/>
      <c r="DL108" s="628"/>
      <c r="DM108" s="628"/>
      <c r="DN108" s="629"/>
      <c r="DO108" s="627"/>
      <c r="DP108" s="628"/>
      <c r="DQ108" s="628"/>
      <c r="DR108" s="628"/>
      <c r="DS108" s="628"/>
      <c r="DT108" s="628"/>
      <c r="DU108" s="628"/>
      <c r="DV108" s="629"/>
      <c r="DW108" s="516"/>
    </row>
    <row r="109" spans="1:127" ht="40.5" customHeight="1">
      <c r="A109" s="643"/>
      <c r="B109" s="411">
        <f>LARGE(B$103:B108,1)+1</f>
        <v>6</v>
      </c>
      <c r="C109" s="412" t="s">
        <v>415</v>
      </c>
      <c r="D109" s="413"/>
      <c r="E109" s="414" t="s">
        <v>1052</v>
      </c>
      <c r="F109" s="415" t="s">
        <v>1141</v>
      </c>
      <c r="G109" s="416" t="s">
        <v>841</v>
      </c>
      <c r="H109" s="654" t="s">
        <v>1054</v>
      </c>
      <c r="I109" s="418" t="s">
        <v>386</v>
      </c>
      <c r="J109" s="655" t="s">
        <v>1054</v>
      </c>
      <c r="K109" s="570" t="s">
        <v>1141</v>
      </c>
      <c r="L109" s="444" t="s">
        <v>1038</v>
      </c>
      <c r="M109" s="444" t="s">
        <v>1039</v>
      </c>
      <c r="N109" s="445"/>
      <c r="O109" s="446"/>
      <c r="P109" s="571"/>
      <c r="Q109" s="425"/>
      <c r="R109" s="426"/>
      <c r="S109" s="448"/>
      <c r="T109" s="428"/>
      <c r="U109" s="429"/>
      <c r="V109" s="430"/>
      <c r="W109" s="429"/>
      <c r="X109" s="430"/>
      <c r="Y109" s="429"/>
      <c r="Z109" s="430"/>
      <c r="AA109" s="429"/>
      <c r="AB109" s="430"/>
      <c r="AC109" s="431"/>
      <c r="AD109" s="428"/>
      <c r="AE109" s="429"/>
      <c r="AF109" s="430"/>
      <c r="AG109" s="429"/>
      <c r="AH109" s="430"/>
      <c r="AI109" s="429"/>
      <c r="AJ109" s="430"/>
      <c r="AK109" s="431"/>
      <c r="AL109" s="428"/>
      <c r="AM109" s="429"/>
      <c r="AN109" s="430"/>
      <c r="AO109" s="429"/>
      <c r="AP109" s="430"/>
      <c r="AQ109" s="429"/>
      <c r="AR109" s="430"/>
      <c r="AS109" s="431"/>
      <c r="AT109" s="272"/>
      <c r="AU109" s="432"/>
      <c r="AV109" s="433"/>
      <c r="AW109" s="434"/>
      <c r="AX109" s="433"/>
      <c r="AY109" s="434"/>
      <c r="AZ109" s="433"/>
      <c r="BA109" s="434"/>
      <c r="BB109" s="433"/>
      <c r="BC109" s="434"/>
      <c r="BD109" s="435"/>
      <c r="BE109" s="432"/>
      <c r="BF109" s="433"/>
      <c r="BG109" s="434"/>
      <c r="BH109" s="433"/>
      <c r="BI109" s="434"/>
      <c r="BJ109" s="433"/>
      <c r="BK109" s="434"/>
      <c r="BL109" s="435"/>
      <c r="BM109" s="432"/>
      <c r="BN109" s="433"/>
      <c r="BO109" s="434"/>
      <c r="BP109" s="433"/>
      <c r="BQ109" s="434"/>
      <c r="BR109" s="433"/>
      <c r="BS109" s="434"/>
      <c r="BT109" s="435"/>
      <c r="BU109" s="272"/>
      <c r="BV109" s="436"/>
      <c r="BW109" s="437"/>
      <c r="BX109" s="438"/>
      <c r="BY109" s="437"/>
      <c r="BZ109" s="438"/>
      <c r="CA109" s="437"/>
      <c r="CB109" s="438"/>
      <c r="CC109" s="437"/>
      <c r="CD109" s="438"/>
      <c r="CE109" s="439"/>
      <c r="CF109" s="436"/>
      <c r="CG109" s="437"/>
      <c r="CH109" s="438"/>
      <c r="CI109" s="437"/>
      <c r="CJ109" s="438"/>
      <c r="CK109" s="437"/>
      <c r="CL109" s="438"/>
      <c r="CM109" s="439"/>
      <c r="CN109" s="436"/>
      <c r="CO109" s="437"/>
      <c r="CP109" s="438"/>
      <c r="CQ109" s="437"/>
      <c r="CR109" s="438"/>
      <c r="CS109" s="437"/>
      <c r="CT109" s="438"/>
      <c r="CU109" s="439"/>
      <c r="CV109" s="272"/>
      <c r="CW109" s="440"/>
      <c r="CX109" s="441"/>
      <c r="CY109" s="442"/>
      <c r="CZ109" s="441"/>
      <c r="DA109" s="442"/>
      <c r="DB109" s="441"/>
      <c r="DC109" s="442"/>
      <c r="DD109" s="441"/>
      <c r="DE109" s="442"/>
      <c r="DF109" s="443"/>
      <c r="DG109" s="440"/>
      <c r="DH109" s="441"/>
      <c r="DI109" s="442"/>
      <c r="DJ109" s="441"/>
      <c r="DK109" s="442"/>
      <c r="DL109" s="441"/>
      <c r="DM109" s="442"/>
      <c r="DN109" s="443"/>
      <c r="DO109" s="440"/>
      <c r="DP109" s="441"/>
      <c r="DQ109" s="442"/>
      <c r="DR109" s="441"/>
      <c r="DS109" s="442"/>
      <c r="DT109" s="441"/>
      <c r="DU109" s="442"/>
      <c r="DV109" s="443"/>
      <c r="DW109" s="272"/>
    </row>
    <row r="110" spans="1:127" ht="40.5" customHeight="1">
      <c r="A110" s="643"/>
      <c r="B110" s="411">
        <f>LARGE(B$103:B109,1)+1</f>
        <v>7</v>
      </c>
      <c r="C110" s="412" t="s">
        <v>416</v>
      </c>
      <c r="D110" s="413" t="s">
        <v>417</v>
      </c>
      <c r="E110" s="414" t="s">
        <v>1052</v>
      </c>
      <c r="F110" s="415" t="s">
        <v>418</v>
      </c>
      <c r="G110" s="416" t="s">
        <v>841</v>
      </c>
      <c r="H110" s="654" t="s">
        <v>1054</v>
      </c>
      <c r="I110" s="418" t="s">
        <v>386</v>
      </c>
      <c r="J110" s="655" t="s">
        <v>1054</v>
      </c>
      <c r="K110" s="570" t="s">
        <v>1141</v>
      </c>
      <c r="L110" s="444"/>
      <c r="M110" s="444"/>
      <c r="N110" s="445" t="s">
        <v>1040</v>
      </c>
      <c r="O110" s="446" t="s">
        <v>1041</v>
      </c>
      <c r="P110" s="571" t="s">
        <v>1042</v>
      </c>
      <c r="Q110" s="425"/>
      <c r="R110" s="426"/>
      <c r="S110" s="448"/>
      <c r="T110" s="428"/>
      <c r="U110" s="429"/>
      <c r="V110" s="430"/>
      <c r="W110" s="429"/>
      <c r="X110" s="430"/>
      <c r="Y110" s="429"/>
      <c r="Z110" s="430"/>
      <c r="AA110" s="429"/>
      <c r="AB110" s="430"/>
      <c r="AC110" s="431"/>
      <c r="AD110" s="428"/>
      <c r="AE110" s="429"/>
      <c r="AF110" s="430"/>
      <c r="AG110" s="429"/>
      <c r="AH110" s="430"/>
      <c r="AI110" s="429"/>
      <c r="AJ110" s="430"/>
      <c r="AK110" s="431"/>
      <c r="AL110" s="428"/>
      <c r="AM110" s="429"/>
      <c r="AN110" s="430"/>
      <c r="AO110" s="429"/>
      <c r="AP110" s="430"/>
      <c r="AQ110" s="429"/>
      <c r="AR110" s="430"/>
      <c r="AS110" s="431"/>
      <c r="AT110" s="272"/>
      <c r="AU110" s="432"/>
      <c r="AV110" s="433"/>
      <c r="AW110" s="434"/>
      <c r="AX110" s="433"/>
      <c r="AY110" s="434"/>
      <c r="AZ110" s="433"/>
      <c r="BA110" s="434"/>
      <c r="BB110" s="433"/>
      <c r="BC110" s="434"/>
      <c r="BD110" s="435"/>
      <c r="BE110" s="432"/>
      <c r="BF110" s="433"/>
      <c r="BG110" s="434"/>
      <c r="BH110" s="433"/>
      <c r="BI110" s="434"/>
      <c r="BJ110" s="433"/>
      <c r="BK110" s="434"/>
      <c r="BL110" s="435"/>
      <c r="BM110" s="432"/>
      <c r="BN110" s="433"/>
      <c r="BO110" s="434"/>
      <c r="BP110" s="433"/>
      <c r="BQ110" s="434"/>
      <c r="BR110" s="433"/>
      <c r="BS110" s="434"/>
      <c r="BT110" s="435"/>
      <c r="BU110" s="272"/>
      <c r="BV110" s="436"/>
      <c r="BW110" s="437"/>
      <c r="BX110" s="438"/>
      <c r="BY110" s="437"/>
      <c r="BZ110" s="438"/>
      <c r="CA110" s="437"/>
      <c r="CB110" s="438"/>
      <c r="CC110" s="437"/>
      <c r="CD110" s="438"/>
      <c r="CE110" s="439"/>
      <c r="CF110" s="436"/>
      <c r="CG110" s="437"/>
      <c r="CH110" s="438"/>
      <c r="CI110" s="437"/>
      <c r="CJ110" s="438"/>
      <c r="CK110" s="437"/>
      <c r="CL110" s="438"/>
      <c r="CM110" s="439"/>
      <c r="CN110" s="436"/>
      <c r="CO110" s="437"/>
      <c r="CP110" s="438"/>
      <c r="CQ110" s="437"/>
      <c r="CR110" s="438"/>
      <c r="CS110" s="437"/>
      <c r="CT110" s="438"/>
      <c r="CU110" s="439"/>
      <c r="CV110" s="272"/>
      <c r="CW110" s="440"/>
      <c r="CX110" s="441"/>
      <c r="CY110" s="442"/>
      <c r="CZ110" s="441"/>
      <c r="DA110" s="442"/>
      <c r="DB110" s="441"/>
      <c r="DC110" s="442"/>
      <c r="DD110" s="441"/>
      <c r="DE110" s="442"/>
      <c r="DF110" s="443"/>
      <c r="DG110" s="440"/>
      <c r="DH110" s="441"/>
      <c r="DI110" s="442"/>
      <c r="DJ110" s="441"/>
      <c r="DK110" s="442"/>
      <c r="DL110" s="441"/>
      <c r="DM110" s="442"/>
      <c r="DN110" s="443"/>
      <c r="DO110" s="440"/>
      <c r="DP110" s="441"/>
      <c r="DQ110" s="442"/>
      <c r="DR110" s="441"/>
      <c r="DS110" s="442"/>
      <c r="DT110" s="441"/>
      <c r="DU110" s="442"/>
      <c r="DV110" s="443"/>
      <c r="DW110" s="272"/>
    </row>
    <row r="111" spans="1:127" ht="40.5" customHeight="1">
      <c r="A111" s="643">
        <v>1</v>
      </c>
      <c r="B111" s="411">
        <f>LARGE(B$103:B110,1)+1</f>
        <v>8</v>
      </c>
      <c r="C111" s="412" t="s">
        <v>419</v>
      </c>
      <c r="D111" s="413"/>
      <c r="E111" s="414" t="s">
        <v>1052</v>
      </c>
      <c r="F111" s="415" t="s">
        <v>1141</v>
      </c>
      <c r="G111" s="416" t="s">
        <v>841</v>
      </c>
      <c r="H111" s="654" t="s">
        <v>1054</v>
      </c>
      <c r="I111" s="418" t="s">
        <v>386</v>
      </c>
      <c r="J111" s="655" t="s">
        <v>1054</v>
      </c>
      <c r="K111" s="570" t="s">
        <v>1141</v>
      </c>
      <c r="L111" s="444" t="s">
        <v>1038</v>
      </c>
      <c r="M111" s="444" t="s">
        <v>1039</v>
      </c>
      <c r="N111" s="445"/>
      <c r="O111" s="446"/>
      <c r="P111" s="571"/>
      <c r="Q111" s="425"/>
      <c r="R111" s="426"/>
      <c r="S111" s="448"/>
      <c r="T111" s="428"/>
      <c r="U111" s="429"/>
      <c r="V111" s="430"/>
      <c r="W111" s="429"/>
      <c r="X111" s="430"/>
      <c r="Y111" s="429"/>
      <c r="Z111" s="430"/>
      <c r="AA111" s="429"/>
      <c r="AB111" s="430"/>
      <c r="AC111" s="431"/>
      <c r="AD111" s="428"/>
      <c r="AE111" s="429"/>
      <c r="AF111" s="430"/>
      <c r="AG111" s="429"/>
      <c r="AH111" s="430"/>
      <c r="AI111" s="429"/>
      <c r="AJ111" s="430"/>
      <c r="AK111" s="431"/>
      <c r="AL111" s="428"/>
      <c r="AM111" s="429"/>
      <c r="AN111" s="430"/>
      <c r="AO111" s="429"/>
      <c r="AP111" s="430"/>
      <c r="AQ111" s="429"/>
      <c r="AR111" s="430"/>
      <c r="AS111" s="431"/>
      <c r="AT111" s="272"/>
      <c r="AU111" s="432"/>
      <c r="AV111" s="433"/>
      <c r="AW111" s="434"/>
      <c r="AX111" s="433"/>
      <c r="AY111" s="434"/>
      <c r="AZ111" s="433"/>
      <c r="BA111" s="434"/>
      <c r="BB111" s="433"/>
      <c r="BC111" s="434"/>
      <c r="BD111" s="435"/>
      <c r="BE111" s="432"/>
      <c r="BF111" s="433"/>
      <c r="BG111" s="434"/>
      <c r="BH111" s="433"/>
      <c r="BI111" s="434"/>
      <c r="BJ111" s="433"/>
      <c r="BK111" s="434"/>
      <c r="BL111" s="435"/>
      <c r="BM111" s="432"/>
      <c r="BN111" s="433"/>
      <c r="BO111" s="434"/>
      <c r="BP111" s="433"/>
      <c r="BQ111" s="434"/>
      <c r="BR111" s="433"/>
      <c r="BS111" s="434"/>
      <c r="BT111" s="435"/>
      <c r="BU111" s="272"/>
      <c r="BV111" s="436"/>
      <c r="BW111" s="437"/>
      <c r="BX111" s="438"/>
      <c r="BY111" s="437"/>
      <c r="BZ111" s="438"/>
      <c r="CA111" s="437"/>
      <c r="CB111" s="438"/>
      <c r="CC111" s="437"/>
      <c r="CD111" s="438"/>
      <c r="CE111" s="439"/>
      <c r="CF111" s="436"/>
      <c r="CG111" s="437"/>
      <c r="CH111" s="438"/>
      <c r="CI111" s="437"/>
      <c r="CJ111" s="438"/>
      <c r="CK111" s="437"/>
      <c r="CL111" s="438"/>
      <c r="CM111" s="439"/>
      <c r="CN111" s="436"/>
      <c r="CO111" s="437"/>
      <c r="CP111" s="438"/>
      <c r="CQ111" s="437"/>
      <c r="CR111" s="438"/>
      <c r="CS111" s="437"/>
      <c r="CT111" s="438"/>
      <c r="CU111" s="439"/>
      <c r="CV111" s="272"/>
      <c r="CW111" s="440"/>
      <c r="CX111" s="441"/>
      <c r="CY111" s="442"/>
      <c r="CZ111" s="441"/>
      <c r="DA111" s="442"/>
      <c r="DB111" s="441"/>
      <c r="DC111" s="442"/>
      <c r="DD111" s="441"/>
      <c r="DE111" s="442"/>
      <c r="DF111" s="443"/>
      <c r="DG111" s="440"/>
      <c r="DH111" s="441"/>
      <c r="DI111" s="442"/>
      <c r="DJ111" s="441"/>
      <c r="DK111" s="442"/>
      <c r="DL111" s="441"/>
      <c r="DM111" s="442"/>
      <c r="DN111" s="443"/>
      <c r="DO111" s="440"/>
      <c r="DP111" s="441"/>
      <c r="DQ111" s="442"/>
      <c r="DR111" s="441"/>
      <c r="DS111" s="442"/>
      <c r="DT111" s="441"/>
      <c r="DU111" s="442"/>
      <c r="DV111" s="443"/>
      <c r="DW111" s="272"/>
    </row>
    <row r="112" spans="1:127" ht="40.5" customHeight="1">
      <c r="A112" s="643">
        <v>1</v>
      </c>
      <c r="B112" s="411">
        <f>LARGE(B$103:B111,1)+1</f>
        <v>9</v>
      </c>
      <c r="C112" s="412" t="s">
        <v>420</v>
      </c>
      <c r="D112" s="413" t="s">
        <v>417</v>
      </c>
      <c r="E112" s="414" t="s">
        <v>1052</v>
      </c>
      <c r="F112" s="415" t="s">
        <v>418</v>
      </c>
      <c r="G112" s="416" t="s">
        <v>841</v>
      </c>
      <c r="H112" s="654" t="s">
        <v>1054</v>
      </c>
      <c r="I112" s="418" t="s">
        <v>386</v>
      </c>
      <c r="J112" s="655" t="s">
        <v>1054</v>
      </c>
      <c r="K112" s="570" t="s">
        <v>1141</v>
      </c>
      <c r="L112" s="444"/>
      <c r="M112" s="444"/>
      <c r="N112" s="445" t="s">
        <v>1040</v>
      </c>
      <c r="O112" s="446" t="s">
        <v>1041</v>
      </c>
      <c r="P112" s="571" t="s">
        <v>1042</v>
      </c>
      <c r="Q112" s="425"/>
      <c r="R112" s="426"/>
      <c r="S112" s="448"/>
      <c r="T112" s="428"/>
      <c r="U112" s="429"/>
      <c r="V112" s="430"/>
      <c r="W112" s="429"/>
      <c r="X112" s="430"/>
      <c r="Y112" s="429"/>
      <c r="Z112" s="430"/>
      <c r="AA112" s="429"/>
      <c r="AB112" s="430"/>
      <c r="AC112" s="431"/>
      <c r="AD112" s="428"/>
      <c r="AE112" s="429"/>
      <c r="AF112" s="430"/>
      <c r="AG112" s="429"/>
      <c r="AH112" s="430"/>
      <c r="AI112" s="429"/>
      <c r="AJ112" s="430"/>
      <c r="AK112" s="431"/>
      <c r="AL112" s="428"/>
      <c r="AM112" s="429"/>
      <c r="AN112" s="430"/>
      <c r="AO112" s="429"/>
      <c r="AP112" s="430"/>
      <c r="AQ112" s="429"/>
      <c r="AR112" s="430"/>
      <c r="AS112" s="431"/>
      <c r="AT112" s="272"/>
      <c r="AU112" s="432"/>
      <c r="AV112" s="433"/>
      <c r="AW112" s="434"/>
      <c r="AX112" s="433"/>
      <c r="AY112" s="434"/>
      <c r="AZ112" s="433"/>
      <c r="BA112" s="434"/>
      <c r="BB112" s="433"/>
      <c r="BC112" s="434"/>
      <c r="BD112" s="435"/>
      <c r="BE112" s="432"/>
      <c r="BF112" s="433"/>
      <c r="BG112" s="434"/>
      <c r="BH112" s="433"/>
      <c r="BI112" s="434"/>
      <c r="BJ112" s="433"/>
      <c r="BK112" s="434"/>
      <c r="BL112" s="435"/>
      <c r="BM112" s="432"/>
      <c r="BN112" s="433"/>
      <c r="BO112" s="434"/>
      <c r="BP112" s="433"/>
      <c r="BQ112" s="434"/>
      <c r="BR112" s="433"/>
      <c r="BS112" s="434"/>
      <c r="BT112" s="435"/>
      <c r="BU112" s="272"/>
      <c r="BV112" s="436"/>
      <c r="BW112" s="437"/>
      <c r="BX112" s="438"/>
      <c r="BY112" s="437"/>
      <c r="BZ112" s="438"/>
      <c r="CA112" s="437"/>
      <c r="CB112" s="438"/>
      <c r="CC112" s="437"/>
      <c r="CD112" s="438"/>
      <c r="CE112" s="439"/>
      <c r="CF112" s="436"/>
      <c r="CG112" s="437"/>
      <c r="CH112" s="438"/>
      <c r="CI112" s="437"/>
      <c r="CJ112" s="438"/>
      <c r="CK112" s="437"/>
      <c r="CL112" s="438"/>
      <c r="CM112" s="439"/>
      <c r="CN112" s="436"/>
      <c r="CO112" s="437"/>
      <c r="CP112" s="438"/>
      <c r="CQ112" s="437"/>
      <c r="CR112" s="438"/>
      <c r="CS112" s="437"/>
      <c r="CT112" s="438"/>
      <c r="CU112" s="439"/>
      <c r="CV112" s="272"/>
      <c r="CW112" s="440"/>
      <c r="CX112" s="441"/>
      <c r="CY112" s="442"/>
      <c r="CZ112" s="441"/>
      <c r="DA112" s="442"/>
      <c r="DB112" s="441"/>
      <c r="DC112" s="442"/>
      <c r="DD112" s="441"/>
      <c r="DE112" s="442"/>
      <c r="DF112" s="443"/>
      <c r="DG112" s="440"/>
      <c r="DH112" s="441"/>
      <c r="DI112" s="442"/>
      <c r="DJ112" s="441"/>
      <c r="DK112" s="442"/>
      <c r="DL112" s="441"/>
      <c r="DM112" s="442"/>
      <c r="DN112" s="443"/>
      <c r="DO112" s="440"/>
      <c r="DP112" s="441"/>
      <c r="DQ112" s="442"/>
      <c r="DR112" s="441"/>
      <c r="DS112" s="442"/>
      <c r="DT112" s="441"/>
      <c r="DU112" s="442"/>
      <c r="DV112" s="443"/>
      <c r="DW112" s="272"/>
    </row>
    <row r="113" spans="1:127" ht="57" customHeight="1">
      <c r="A113" s="643"/>
      <c r="B113" s="411">
        <f>LARGE(B$103:B112,1)+1</f>
        <v>10</v>
      </c>
      <c r="C113" s="412" t="s">
        <v>421</v>
      </c>
      <c r="D113" s="413" t="s">
        <v>422</v>
      </c>
      <c r="E113" s="414" t="s">
        <v>1052</v>
      </c>
      <c r="F113" s="415" t="s">
        <v>418</v>
      </c>
      <c r="G113" s="416" t="s">
        <v>841</v>
      </c>
      <c r="H113" s="654" t="s">
        <v>1054</v>
      </c>
      <c r="I113" s="418" t="s">
        <v>386</v>
      </c>
      <c r="J113" s="655" t="s">
        <v>1054</v>
      </c>
      <c r="K113" s="662" t="s">
        <v>423</v>
      </c>
      <c r="L113" s="444"/>
      <c r="M113" s="444"/>
      <c r="N113" s="445" t="s">
        <v>1040</v>
      </c>
      <c r="O113" s="446" t="s">
        <v>1041</v>
      </c>
      <c r="P113" s="571"/>
      <c r="Q113" s="425"/>
      <c r="R113" s="426"/>
      <c r="S113" s="448"/>
      <c r="T113" s="428"/>
      <c r="U113" s="429"/>
      <c r="V113" s="430"/>
      <c r="W113" s="429"/>
      <c r="X113" s="430"/>
      <c r="Y113" s="429"/>
      <c r="Z113" s="430"/>
      <c r="AA113" s="429"/>
      <c r="AB113" s="430"/>
      <c r="AC113" s="431"/>
      <c r="AD113" s="428"/>
      <c r="AE113" s="429"/>
      <c r="AF113" s="430"/>
      <c r="AG113" s="429"/>
      <c r="AH113" s="430"/>
      <c r="AI113" s="429"/>
      <c r="AJ113" s="430"/>
      <c r="AK113" s="431"/>
      <c r="AL113" s="428"/>
      <c r="AM113" s="429"/>
      <c r="AN113" s="430"/>
      <c r="AO113" s="429"/>
      <c r="AP113" s="430"/>
      <c r="AQ113" s="429"/>
      <c r="AR113" s="430"/>
      <c r="AS113" s="431"/>
      <c r="AT113" s="272"/>
      <c r="AU113" s="432"/>
      <c r="AV113" s="433"/>
      <c r="AW113" s="434"/>
      <c r="AX113" s="433"/>
      <c r="AY113" s="434"/>
      <c r="AZ113" s="433"/>
      <c r="BA113" s="434"/>
      <c r="BB113" s="433"/>
      <c r="BC113" s="434"/>
      <c r="BD113" s="435"/>
      <c r="BE113" s="432"/>
      <c r="BF113" s="433"/>
      <c r="BG113" s="434"/>
      <c r="BH113" s="433"/>
      <c r="BI113" s="434"/>
      <c r="BJ113" s="433"/>
      <c r="BK113" s="434"/>
      <c r="BL113" s="435"/>
      <c r="BM113" s="432"/>
      <c r="BN113" s="433"/>
      <c r="BO113" s="434"/>
      <c r="BP113" s="433"/>
      <c r="BQ113" s="434"/>
      <c r="BR113" s="433"/>
      <c r="BS113" s="434"/>
      <c r="BT113" s="435"/>
      <c r="BU113" s="272"/>
      <c r="BV113" s="436"/>
      <c r="BW113" s="437"/>
      <c r="BX113" s="438"/>
      <c r="BY113" s="437"/>
      <c r="BZ113" s="438"/>
      <c r="CA113" s="437"/>
      <c r="CB113" s="438"/>
      <c r="CC113" s="437"/>
      <c r="CD113" s="438"/>
      <c r="CE113" s="439"/>
      <c r="CF113" s="436"/>
      <c r="CG113" s="437"/>
      <c r="CH113" s="438"/>
      <c r="CI113" s="437"/>
      <c r="CJ113" s="438"/>
      <c r="CK113" s="437"/>
      <c r="CL113" s="438"/>
      <c r="CM113" s="439"/>
      <c r="CN113" s="436"/>
      <c r="CO113" s="437"/>
      <c r="CP113" s="438"/>
      <c r="CQ113" s="437"/>
      <c r="CR113" s="438"/>
      <c r="CS113" s="437"/>
      <c r="CT113" s="438"/>
      <c r="CU113" s="439"/>
      <c r="CV113" s="272"/>
      <c r="CW113" s="440"/>
      <c r="CX113" s="441"/>
      <c r="CY113" s="442"/>
      <c r="CZ113" s="441"/>
      <c r="DA113" s="442"/>
      <c r="DB113" s="441"/>
      <c r="DC113" s="442"/>
      <c r="DD113" s="441"/>
      <c r="DE113" s="442"/>
      <c r="DF113" s="443"/>
      <c r="DG113" s="440"/>
      <c r="DH113" s="441"/>
      <c r="DI113" s="442"/>
      <c r="DJ113" s="441"/>
      <c r="DK113" s="442"/>
      <c r="DL113" s="441"/>
      <c r="DM113" s="442"/>
      <c r="DN113" s="443"/>
      <c r="DO113" s="440"/>
      <c r="DP113" s="441"/>
      <c r="DQ113" s="442"/>
      <c r="DR113" s="441"/>
      <c r="DS113" s="442"/>
      <c r="DT113" s="441"/>
      <c r="DU113" s="442"/>
      <c r="DV113" s="443"/>
      <c r="DW113" s="272"/>
    </row>
    <row r="114" spans="1:127" s="303" customFormat="1" ht="40.5" customHeight="1">
      <c r="A114" s="643"/>
      <c r="B114" s="411"/>
      <c r="C114" s="644" t="s">
        <v>324</v>
      </c>
      <c r="D114" s="645"/>
      <c r="E114" s="646"/>
      <c r="F114" s="647"/>
      <c r="G114" s="646"/>
      <c r="H114" s="648"/>
      <c r="I114" s="649"/>
      <c r="J114" s="611"/>
      <c r="K114" s="612"/>
      <c r="L114" s="650"/>
      <c r="M114" s="650"/>
      <c r="N114" s="651"/>
      <c r="O114" s="652"/>
      <c r="P114" s="652"/>
      <c r="Q114" s="653"/>
      <c r="R114" s="585"/>
      <c r="S114" s="585"/>
      <c r="T114" s="617"/>
      <c r="U114" s="618"/>
      <c r="V114" s="618"/>
      <c r="W114" s="618"/>
      <c r="X114" s="618"/>
      <c r="Y114" s="618"/>
      <c r="Z114" s="618"/>
      <c r="AA114" s="618"/>
      <c r="AB114" s="618"/>
      <c r="AC114" s="619"/>
      <c r="AD114" s="617"/>
      <c r="AE114" s="618"/>
      <c r="AF114" s="618"/>
      <c r="AG114" s="618"/>
      <c r="AH114" s="618"/>
      <c r="AI114" s="618"/>
      <c r="AJ114" s="618"/>
      <c r="AK114" s="619"/>
      <c r="AL114" s="617"/>
      <c r="AM114" s="618"/>
      <c r="AN114" s="618"/>
      <c r="AO114" s="618"/>
      <c r="AP114" s="618"/>
      <c r="AQ114" s="618"/>
      <c r="AR114" s="618"/>
      <c r="AS114" s="619"/>
      <c r="AT114" s="620"/>
      <c r="AU114" s="621"/>
      <c r="AV114" s="622"/>
      <c r="AW114" s="622"/>
      <c r="AX114" s="622"/>
      <c r="AY114" s="622"/>
      <c r="AZ114" s="622"/>
      <c r="BA114" s="622"/>
      <c r="BB114" s="622"/>
      <c r="BC114" s="622"/>
      <c r="BD114" s="623"/>
      <c r="BE114" s="621"/>
      <c r="BF114" s="622"/>
      <c r="BG114" s="622"/>
      <c r="BH114" s="622"/>
      <c r="BI114" s="622"/>
      <c r="BJ114" s="622"/>
      <c r="BK114" s="622"/>
      <c r="BL114" s="623"/>
      <c r="BM114" s="621"/>
      <c r="BN114" s="622"/>
      <c r="BO114" s="622"/>
      <c r="BP114" s="622"/>
      <c r="BQ114" s="622"/>
      <c r="BR114" s="622"/>
      <c r="BS114" s="622"/>
      <c r="BT114" s="623"/>
      <c r="BU114" s="620"/>
      <c r="BV114" s="624"/>
      <c r="BW114" s="625"/>
      <c r="BX114" s="625"/>
      <c r="BY114" s="625"/>
      <c r="BZ114" s="625"/>
      <c r="CA114" s="625"/>
      <c r="CB114" s="625"/>
      <c r="CC114" s="625"/>
      <c r="CD114" s="625"/>
      <c r="CE114" s="626"/>
      <c r="CF114" s="624"/>
      <c r="CG114" s="625"/>
      <c r="CH114" s="625"/>
      <c r="CI114" s="625"/>
      <c r="CJ114" s="625"/>
      <c r="CK114" s="625"/>
      <c r="CL114" s="625"/>
      <c r="CM114" s="626"/>
      <c r="CN114" s="624"/>
      <c r="CO114" s="625"/>
      <c r="CP114" s="625"/>
      <c r="CQ114" s="625"/>
      <c r="CR114" s="625"/>
      <c r="CS114" s="625"/>
      <c r="CT114" s="625"/>
      <c r="CU114" s="626"/>
      <c r="CV114" s="620"/>
      <c r="CW114" s="627"/>
      <c r="CX114" s="628"/>
      <c r="CY114" s="628"/>
      <c r="CZ114" s="628"/>
      <c r="DA114" s="628"/>
      <c r="DB114" s="628"/>
      <c r="DC114" s="628"/>
      <c r="DD114" s="628"/>
      <c r="DE114" s="628"/>
      <c r="DF114" s="629"/>
      <c r="DG114" s="627"/>
      <c r="DH114" s="628"/>
      <c r="DI114" s="628"/>
      <c r="DJ114" s="628"/>
      <c r="DK114" s="628"/>
      <c r="DL114" s="628"/>
      <c r="DM114" s="628"/>
      <c r="DN114" s="629"/>
      <c r="DO114" s="627"/>
      <c r="DP114" s="628"/>
      <c r="DQ114" s="628"/>
      <c r="DR114" s="628"/>
      <c r="DS114" s="628"/>
      <c r="DT114" s="628"/>
      <c r="DU114" s="628"/>
      <c r="DV114" s="629"/>
      <c r="DW114" s="516"/>
    </row>
    <row r="115" spans="1:127" ht="40.5" customHeight="1">
      <c r="A115" s="643">
        <v>1</v>
      </c>
      <c r="B115" s="411">
        <f>LARGE(B$103:B114,1)+1</f>
        <v>11</v>
      </c>
      <c r="C115" s="412" t="s">
        <v>424</v>
      </c>
      <c r="D115" s="413" t="s">
        <v>425</v>
      </c>
      <c r="E115" s="414" t="s">
        <v>1052</v>
      </c>
      <c r="F115" s="415" t="s">
        <v>1055</v>
      </c>
      <c r="G115" s="416" t="s">
        <v>841</v>
      </c>
      <c r="H115" s="654" t="s">
        <v>1054</v>
      </c>
      <c r="I115" s="418" t="s">
        <v>386</v>
      </c>
      <c r="J115" s="655" t="s">
        <v>1054</v>
      </c>
      <c r="K115" s="488" t="s">
        <v>1055</v>
      </c>
      <c r="L115" s="444" t="s">
        <v>1038</v>
      </c>
      <c r="M115" s="444" t="s">
        <v>1039</v>
      </c>
      <c r="N115" s="445" t="s">
        <v>1040</v>
      </c>
      <c r="O115" s="446" t="s">
        <v>1041</v>
      </c>
      <c r="P115" s="571" t="s">
        <v>1042</v>
      </c>
      <c r="Q115" s="425"/>
      <c r="R115" s="426"/>
      <c r="S115" s="448"/>
      <c r="T115" s="428"/>
      <c r="U115" s="429"/>
      <c r="V115" s="430"/>
      <c r="W115" s="429"/>
      <c r="X115" s="430"/>
      <c r="Y115" s="429"/>
      <c r="Z115" s="430"/>
      <c r="AA115" s="429"/>
      <c r="AB115" s="430"/>
      <c r="AC115" s="431"/>
      <c r="AD115" s="428"/>
      <c r="AE115" s="429"/>
      <c r="AF115" s="430"/>
      <c r="AG115" s="429"/>
      <c r="AH115" s="430"/>
      <c r="AI115" s="429"/>
      <c r="AJ115" s="430"/>
      <c r="AK115" s="431"/>
      <c r="AL115" s="428"/>
      <c r="AM115" s="429"/>
      <c r="AN115" s="430"/>
      <c r="AO115" s="429"/>
      <c r="AP115" s="430"/>
      <c r="AQ115" s="429"/>
      <c r="AR115" s="430"/>
      <c r="AS115" s="431"/>
      <c r="AT115" s="272"/>
      <c r="AU115" s="432"/>
      <c r="AV115" s="433"/>
      <c r="AW115" s="434"/>
      <c r="AX115" s="433"/>
      <c r="AY115" s="434"/>
      <c r="AZ115" s="433"/>
      <c r="BA115" s="434"/>
      <c r="BB115" s="433"/>
      <c r="BC115" s="434"/>
      <c r="BD115" s="435"/>
      <c r="BE115" s="432"/>
      <c r="BF115" s="433"/>
      <c r="BG115" s="434"/>
      <c r="BH115" s="433"/>
      <c r="BI115" s="434"/>
      <c r="BJ115" s="433"/>
      <c r="BK115" s="434"/>
      <c r="BL115" s="435"/>
      <c r="BM115" s="432"/>
      <c r="BN115" s="433"/>
      <c r="BO115" s="434"/>
      <c r="BP115" s="433"/>
      <c r="BQ115" s="434"/>
      <c r="BR115" s="433"/>
      <c r="BS115" s="434"/>
      <c r="BT115" s="435"/>
      <c r="BU115" s="272"/>
      <c r="BV115" s="436"/>
      <c r="BW115" s="437"/>
      <c r="BX115" s="438"/>
      <c r="BY115" s="437"/>
      <c r="BZ115" s="438"/>
      <c r="CA115" s="437"/>
      <c r="CB115" s="438"/>
      <c r="CC115" s="437"/>
      <c r="CD115" s="438"/>
      <c r="CE115" s="439"/>
      <c r="CF115" s="436"/>
      <c r="CG115" s="437"/>
      <c r="CH115" s="438"/>
      <c r="CI115" s="437"/>
      <c r="CJ115" s="438"/>
      <c r="CK115" s="437"/>
      <c r="CL115" s="438"/>
      <c r="CM115" s="439"/>
      <c r="CN115" s="436"/>
      <c r="CO115" s="437"/>
      <c r="CP115" s="438"/>
      <c r="CQ115" s="437"/>
      <c r="CR115" s="438"/>
      <c r="CS115" s="437"/>
      <c r="CT115" s="438"/>
      <c r="CU115" s="439"/>
      <c r="CV115" s="272"/>
      <c r="CW115" s="440"/>
      <c r="CX115" s="441"/>
      <c r="CY115" s="442"/>
      <c r="CZ115" s="441"/>
      <c r="DA115" s="442"/>
      <c r="DB115" s="441"/>
      <c r="DC115" s="442"/>
      <c r="DD115" s="441"/>
      <c r="DE115" s="442"/>
      <c r="DF115" s="443"/>
      <c r="DG115" s="440"/>
      <c r="DH115" s="441"/>
      <c r="DI115" s="442"/>
      <c r="DJ115" s="441"/>
      <c r="DK115" s="442"/>
      <c r="DL115" s="441"/>
      <c r="DM115" s="442"/>
      <c r="DN115" s="443"/>
      <c r="DO115" s="440"/>
      <c r="DP115" s="441"/>
      <c r="DQ115" s="442"/>
      <c r="DR115" s="441"/>
      <c r="DS115" s="442"/>
      <c r="DT115" s="441"/>
      <c r="DU115" s="442"/>
      <c r="DV115" s="443"/>
      <c r="DW115" s="272"/>
    </row>
    <row r="116" spans="1:127" ht="40.5" customHeight="1">
      <c r="A116" s="643">
        <v>1</v>
      </c>
      <c r="B116" s="411">
        <f>LARGE(B$103:B115,1)+1</f>
        <v>12</v>
      </c>
      <c r="C116" s="412" t="s">
        <v>426</v>
      </c>
      <c r="D116" s="413" t="s">
        <v>427</v>
      </c>
      <c r="E116" s="414" t="s">
        <v>1052</v>
      </c>
      <c r="F116" s="415" t="s">
        <v>1055</v>
      </c>
      <c r="G116" s="416" t="s">
        <v>841</v>
      </c>
      <c r="H116" s="654" t="s">
        <v>1054</v>
      </c>
      <c r="I116" s="418" t="s">
        <v>386</v>
      </c>
      <c r="J116" s="655" t="s">
        <v>1054</v>
      </c>
      <c r="K116" s="488" t="s">
        <v>1055</v>
      </c>
      <c r="L116" s="444" t="s">
        <v>1038</v>
      </c>
      <c r="M116" s="444" t="s">
        <v>1039</v>
      </c>
      <c r="N116" s="445" t="s">
        <v>1040</v>
      </c>
      <c r="O116" s="446" t="s">
        <v>1041</v>
      </c>
      <c r="P116" s="571" t="s">
        <v>1042</v>
      </c>
      <c r="Q116" s="425"/>
      <c r="R116" s="426"/>
      <c r="S116" s="448"/>
      <c r="T116" s="428"/>
      <c r="U116" s="429"/>
      <c r="V116" s="430"/>
      <c r="W116" s="429"/>
      <c r="X116" s="430"/>
      <c r="Y116" s="429"/>
      <c r="Z116" s="430"/>
      <c r="AA116" s="429"/>
      <c r="AB116" s="430"/>
      <c r="AC116" s="431"/>
      <c r="AD116" s="428"/>
      <c r="AE116" s="429"/>
      <c r="AF116" s="430"/>
      <c r="AG116" s="429"/>
      <c r="AH116" s="430"/>
      <c r="AI116" s="429"/>
      <c r="AJ116" s="430"/>
      <c r="AK116" s="431"/>
      <c r="AL116" s="428"/>
      <c r="AM116" s="429"/>
      <c r="AN116" s="430"/>
      <c r="AO116" s="429"/>
      <c r="AP116" s="430"/>
      <c r="AQ116" s="429"/>
      <c r="AR116" s="430"/>
      <c r="AS116" s="431"/>
      <c r="AT116" s="272"/>
      <c r="AU116" s="432"/>
      <c r="AV116" s="433"/>
      <c r="AW116" s="434"/>
      <c r="AX116" s="433"/>
      <c r="AY116" s="434"/>
      <c r="AZ116" s="433"/>
      <c r="BA116" s="434"/>
      <c r="BB116" s="433"/>
      <c r="BC116" s="434"/>
      <c r="BD116" s="435"/>
      <c r="BE116" s="432"/>
      <c r="BF116" s="433"/>
      <c r="BG116" s="434"/>
      <c r="BH116" s="433"/>
      <c r="BI116" s="434"/>
      <c r="BJ116" s="433"/>
      <c r="BK116" s="434"/>
      <c r="BL116" s="435"/>
      <c r="BM116" s="432"/>
      <c r="BN116" s="433"/>
      <c r="BO116" s="434"/>
      <c r="BP116" s="433"/>
      <c r="BQ116" s="434"/>
      <c r="BR116" s="433"/>
      <c r="BS116" s="434"/>
      <c r="BT116" s="435"/>
      <c r="BU116" s="272"/>
      <c r="BV116" s="436"/>
      <c r="BW116" s="437"/>
      <c r="BX116" s="438"/>
      <c r="BY116" s="437"/>
      <c r="BZ116" s="438"/>
      <c r="CA116" s="437"/>
      <c r="CB116" s="438"/>
      <c r="CC116" s="437"/>
      <c r="CD116" s="438"/>
      <c r="CE116" s="439"/>
      <c r="CF116" s="436"/>
      <c r="CG116" s="437"/>
      <c r="CH116" s="438"/>
      <c r="CI116" s="437"/>
      <c r="CJ116" s="438"/>
      <c r="CK116" s="437"/>
      <c r="CL116" s="438"/>
      <c r="CM116" s="439"/>
      <c r="CN116" s="436"/>
      <c r="CO116" s="437"/>
      <c r="CP116" s="438"/>
      <c r="CQ116" s="437"/>
      <c r="CR116" s="438"/>
      <c r="CS116" s="437"/>
      <c r="CT116" s="438"/>
      <c r="CU116" s="439"/>
      <c r="CV116" s="272"/>
      <c r="CW116" s="440"/>
      <c r="CX116" s="441"/>
      <c r="CY116" s="442"/>
      <c r="CZ116" s="441"/>
      <c r="DA116" s="442"/>
      <c r="DB116" s="441"/>
      <c r="DC116" s="442"/>
      <c r="DD116" s="441"/>
      <c r="DE116" s="442"/>
      <c r="DF116" s="443"/>
      <c r="DG116" s="440"/>
      <c r="DH116" s="441"/>
      <c r="DI116" s="442"/>
      <c r="DJ116" s="441"/>
      <c r="DK116" s="442"/>
      <c r="DL116" s="441"/>
      <c r="DM116" s="442"/>
      <c r="DN116" s="443"/>
      <c r="DO116" s="440"/>
      <c r="DP116" s="441"/>
      <c r="DQ116" s="442"/>
      <c r="DR116" s="441"/>
      <c r="DS116" s="442"/>
      <c r="DT116" s="441"/>
      <c r="DU116" s="442"/>
      <c r="DV116" s="443"/>
      <c r="DW116" s="272"/>
    </row>
    <row r="117" spans="1:127" s="303" customFormat="1" ht="40.5" customHeight="1">
      <c r="A117" s="643"/>
      <c r="B117" s="411"/>
      <c r="C117" s="644" t="s">
        <v>428</v>
      </c>
      <c r="D117" s="645"/>
      <c r="E117" s="646"/>
      <c r="F117" s="647"/>
      <c r="G117" s="646"/>
      <c r="H117" s="648"/>
      <c r="I117" s="649"/>
      <c r="J117" s="611"/>
      <c r="K117" s="612"/>
      <c r="L117" s="650"/>
      <c r="M117" s="650"/>
      <c r="N117" s="651"/>
      <c r="O117" s="652"/>
      <c r="P117" s="652"/>
      <c r="Q117" s="653"/>
      <c r="R117" s="585"/>
      <c r="S117" s="585"/>
      <c r="T117" s="617"/>
      <c r="U117" s="618"/>
      <c r="V117" s="618"/>
      <c r="W117" s="618"/>
      <c r="X117" s="618"/>
      <c r="Y117" s="618"/>
      <c r="Z117" s="618"/>
      <c r="AA117" s="618"/>
      <c r="AB117" s="618"/>
      <c r="AC117" s="619"/>
      <c r="AD117" s="617"/>
      <c r="AE117" s="618"/>
      <c r="AF117" s="618"/>
      <c r="AG117" s="618"/>
      <c r="AH117" s="618"/>
      <c r="AI117" s="618"/>
      <c r="AJ117" s="618"/>
      <c r="AK117" s="619"/>
      <c r="AL117" s="617"/>
      <c r="AM117" s="618"/>
      <c r="AN117" s="618"/>
      <c r="AO117" s="618"/>
      <c r="AP117" s="618"/>
      <c r="AQ117" s="618"/>
      <c r="AR117" s="618"/>
      <c r="AS117" s="619"/>
      <c r="AT117" s="620"/>
      <c r="AU117" s="621"/>
      <c r="AV117" s="622"/>
      <c r="AW117" s="622"/>
      <c r="AX117" s="622"/>
      <c r="AY117" s="622"/>
      <c r="AZ117" s="622"/>
      <c r="BA117" s="622"/>
      <c r="BB117" s="622"/>
      <c r="BC117" s="622"/>
      <c r="BD117" s="623"/>
      <c r="BE117" s="621"/>
      <c r="BF117" s="622"/>
      <c r="BG117" s="622"/>
      <c r="BH117" s="622"/>
      <c r="BI117" s="622"/>
      <c r="BJ117" s="622"/>
      <c r="BK117" s="622"/>
      <c r="BL117" s="623"/>
      <c r="BM117" s="621"/>
      <c r="BN117" s="622"/>
      <c r="BO117" s="622"/>
      <c r="BP117" s="622"/>
      <c r="BQ117" s="622"/>
      <c r="BR117" s="622"/>
      <c r="BS117" s="622"/>
      <c r="BT117" s="623"/>
      <c r="BU117" s="620"/>
      <c r="BV117" s="624"/>
      <c r="BW117" s="625"/>
      <c r="BX117" s="625"/>
      <c r="BY117" s="625"/>
      <c r="BZ117" s="625"/>
      <c r="CA117" s="625"/>
      <c r="CB117" s="625"/>
      <c r="CC117" s="625"/>
      <c r="CD117" s="625"/>
      <c r="CE117" s="626"/>
      <c r="CF117" s="624"/>
      <c r="CG117" s="625"/>
      <c r="CH117" s="625"/>
      <c r="CI117" s="625"/>
      <c r="CJ117" s="625"/>
      <c r="CK117" s="625"/>
      <c r="CL117" s="625"/>
      <c r="CM117" s="626"/>
      <c r="CN117" s="624"/>
      <c r="CO117" s="625"/>
      <c r="CP117" s="625"/>
      <c r="CQ117" s="625"/>
      <c r="CR117" s="625"/>
      <c r="CS117" s="625"/>
      <c r="CT117" s="625"/>
      <c r="CU117" s="626"/>
      <c r="CV117" s="620"/>
      <c r="CW117" s="627"/>
      <c r="CX117" s="628"/>
      <c r="CY117" s="628"/>
      <c r="CZ117" s="628"/>
      <c r="DA117" s="628"/>
      <c r="DB117" s="628"/>
      <c r="DC117" s="628"/>
      <c r="DD117" s="628"/>
      <c r="DE117" s="628"/>
      <c r="DF117" s="629"/>
      <c r="DG117" s="627"/>
      <c r="DH117" s="628"/>
      <c r="DI117" s="628"/>
      <c r="DJ117" s="628"/>
      <c r="DK117" s="628"/>
      <c r="DL117" s="628"/>
      <c r="DM117" s="628"/>
      <c r="DN117" s="629"/>
      <c r="DO117" s="627"/>
      <c r="DP117" s="628"/>
      <c r="DQ117" s="628"/>
      <c r="DR117" s="628"/>
      <c r="DS117" s="628"/>
      <c r="DT117" s="628"/>
      <c r="DU117" s="628"/>
      <c r="DV117" s="629"/>
      <c r="DW117" s="516"/>
    </row>
    <row r="118" spans="1:127" ht="40.5" customHeight="1">
      <c r="A118" s="656"/>
      <c r="B118" s="411">
        <f>LARGE(B$103:B117,1)+1</f>
        <v>13</v>
      </c>
      <c r="C118" s="412" t="s">
        <v>429</v>
      </c>
      <c r="D118" s="413"/>
      <c r="E118" s="414" t="s">
        <v>1269</v>
      </c>
      <c r="F118" s="415">
        <v>7.85</v>
      </c>
      <c r="G118" s="416" t="s">
        <v>841</v>
      </c>
      <c r="H118" s="654">
        <v>59721</v>
      </c>
      <c r="I118" s="418" t="s">
        <v>386</v>
      </c>
      <c r="J118" s="655" t="s">
        <v>1054</v>
      </c>
      <c r="K118" s="570" t="s">
        <v>1141</v>
      </c>
      <c r="L118" s="444" t="s">
        <v>1038</v>
      </c>
      <c r="M118" s="444" t="s">
        <v>1039</v>
      </c>
      <c r="N118" s="445" t="s">
        <v>1040</v>
      </c>
      <c r="O118" s="446" t="s">
        <v>1041</v>
      </c>
      <c r="P118" s="571" t="s">
        <v>1042</v>
      </c>
      <c r="Q118" s="425"/>
      <c r="R118" s="426"/>
      <c r="S118" s="448"/>
      <c r="T118" s="428"/>
      <c r="U118" s="429"/>
      <c r="V118" s="430"/>
      <c r="W118" s="429"/>
      <c r="X118" s="430"/>
      <c r="Y118" s="429"/>
      <c r="Z118" s="430"/>
      <c r="AA118" s="429"/>
      <c r="AB118" s="430"/>
      <c r="AC118" s="431"/>
      <c r="AD118" s="428"/>
      <c r="AE118" s="429"/>
      <c r="AF118" s="430"/>
      <c r="AG118" s="429"/>
      <c r="AH118" s="430"/>
      <c r="AI118" s="429"/>
      <c r="AJ118" s="430"/>
      <c r="AK118" s="431"/>
      <c r="AL118" s="428"/>
      <c r="AM118" s="429"/>
      <c r="AN118" s="430"/>
      <c r="AO118" s="429"/>
      <c r="AP118" s="430"/>
      <c r="AQ118" s="429"/>
      <c r="AR118" s="430"/>
      <c r="AS118" s="431"/>
      <c r="AT118" s="272"/>
      <c r="AU118" s="432"/>
      <c r="AV118" s="433"/>
      <c r="AW118" s="434"/>
      <c r="AX118" s="433"/>
      <c r="AY118" s="434"/>
      <c r="AZ118" s="433"/>
      <c r="BA118" s="434"/>
      <c r="BB118" s="433"/>
      <c r="BC118" s="434"/>
      <c r="BD118" s="435"/>
      <c r="BE118" s="432"/>
      <c r="BF118" s="433"/>
      <c r="BG118" s="434"/>
      <c r="BH118" s="433"/>
      <c r="BI118" s="434"/>
      <c r="BJ118" s="433"/>
      <c r="BK118" s="434"/>
      <c r="BL118" s="435"/>
      <c r="BM118" s="432"/>
      <c r="BN118" s="433"/>
      <c r="BO118" s="434"/>
      <c r="BP118" s="433"/>
      <c r="BQ118" s="434"/>
      <c r="BR118" s="433"/>
      <c r="BS118" s="434"/>
      <c r="BT118" s="435"/>
      <c r="BU118" s="272"/>
      <c r="BV118" s="436"/>
      <c r="BW118" s="437"/>
      <c r="BX118" s="438"/>
      <c r="BY118" s="437"/>
      <c r="BZ118" s="438"/>
      <c r="CA118" s="437"/>
      <c r="CB118" s="438"/>
      <c r="CC118" s="437"/>
      <c r="CD118" s="438"/>
      <c r="CE118" s="439"/>
      <c r="CF118" s="436"/>
      <c r="CG118" s="437"/>
      <c r="CH118" s="438"/>
      <c r="CI118" s="437"/>
      <c r="CJ118" s="438"/>
      <c r="CK118" s="437"/>
      <c r="CL118" s="438"/>
      <c r="CM118" s="439"/>
      <c r="CN118" s="436"/>
      <c r="CO118" s="437"/>
      <c r="CP118" s="438"/>
      <c r="CQ118" s="437"/>
      <c r="CR118" s="438"/>
      <c r="CS118" s="437"/>
      <c r="CT118" s="438"/>
      <c r="CU118" s="439"/>
      <c r="CV118" s="272"/>
      <c r="CW118" s="440"/>
      <c r="CX118" s="441"/>
      <c r="CY118" s="442"/>
      <c r="CZ118" s="441"/>
      <c r="DA118" s="442"/>
      <c r="DB118" s="441"/>
      <c r="DC118" s="442"/>
      <c r="DD118" s="441"/>
      <c r="DE118" s="442"/>
      <c r="DF118" s="443"/>
      <c r="DG118" s="440"/>
      <c r="DH118" s="441"/>
      <c r="DI118" s="442"/>
      <c r="DJ118" s="441"/>
      <c r="DK118" s="442"/>
      <c r="DL118" s="441"/>
      <c r="DM118" s="442"/>
      <c r="DN118" s="443"/>
      <c r="DO118" s="440"/>
      <c r="DP118" s="441"/>
      <c r="DQ118" s="442"/>
      <c r="DR118" s="441"/>
      <c r="DS118" s="442"/>
      <c r="DT118" s="441"/>
      <c r="DU118" s="442"/>
      <c r="DV118" s="443"/>
      <c r="DW118" s="272"/>
    </row>
    <row r="119" spans="1:127" s="303" customFormat="1" ht="40.5" customHeight="1">
      <c r="A119" s="643"/>
      <c r="B119" s="411"/>
      <c r="C119" s="644" t="s">
        <v>430</v>
      </c>
      <c r="D119" s="645"/>
      <c r="E119" s="646"/>
      <c r="F119" s="647"/>
      <c r="G119" s="646"/>
      <c r="H119" s="648"/>
      <c r="I119" s="649"/>
      <c r="J119" s="611"/>
      <c r="K119" s="612"/>
      <c r="L119" s="650"/>
      <c r="M119" s="650"/>
      <c r="N119" s="651"/>
      <c r="O119" s="652"/>
      <c r="P119" s="652"/>
      <c r="Q119" s="653"/>
      <c r="R119" s="585"/>
      <c r="S119" s="585"/>
      <c r="T119" s="617"/>
      <c r="U119" s="618"/>
      <c r="V119" s="618"/>
      <c r="W119" s="618"/>
      <c r="X119" s="618"/>
      <c r="Y119" s="618"/>
      <c r="Z119" s="618"/>
      <c r="AA119" s="618"/>
      <c r="AB119" s="618"/>
      <c r="AC119" s="619"/>
      <c r="AD119" s="617"/>
      <c r="AE119" s="618"/>
      <c r="AF119" s="618"/>
      <c r="AG119" s="618"/>
      <c r="AH119" s="618"/>
      <c r="AI119" s="618"/>
      <c r="AJ119" s="618"/>
      <c r="AK119" s="619"/>
      <c r="AL119" s="617"/>
      <c r="AM119" s="618"/>
      <c r="AN119" s="618"/>
      <c r="AO119" s="618"/>
      <c r="AP119" s="618"/>
      <c r="AQ119" s="618"/>
      <c r="AR119" s="618"/>
      <c r="AS119" s="619"/>
      <c r="AT119" s="620"/>
      <c r="AU119" s="621"/>
      <c r="AV119" s="622"/>
      <c r="AW119" s="622"/>
      <c r="AX119" s="622"/>
      <c r="AY119" s="622"/>
      <c r="AZ119" s="622"/>
      <c r="BA119" s="622"/>
      <c r="BB119" s="622"/>
      <c r="BC119" s="622"/>
      <c r="BD119" s="623"/>
      <c r="BE119" s="621"/>
      <c r="BF119" s="622"/>
      <c r="BG119" s="622"/>
      <c r="BH119" s="622"/>
      <c r="BI119" s="622"/>
      <c r="BJ119" s="622"/>
      <c r="BK119" s="622"/>
      <c r="BL119" s="623"/>
      <c r="BM119" s="621"/>
      <c r="BN119" s="622"/>
      <c r="BO119" s="622"/>
      <c r="BP119" s="622"/>
      <c r="BQ119" s="622"/>
      <c r="BR119" s="622"/>
      <c r="BS119" s="622"/>
      <c r="BT119" s="623"/>
      <c r="BU119" s="620"/>
      <c r="BV119" s="624"/>
      <c r="BW119" s="625"/>
      <c r="BX119" s="625"/>
      <c r="BY119" s="625"/>
      <c r="BZ119" s="625"/>
      <c r="CA119" s="625"/>
      <c r="CB119" s="625"/>
      <c r="CC119" s="625"/>
      <c r="CD119" s="625"/>
      <c r="CE119" s="626"/>
      <c r="CF119" s="624"/>
      <c r="CG119" s="625"/>
      <c r="CH119" s="625"/>
      <c r="CI119" s="625"/>
      <c r="CJ119" s="625"/>
      <c r="CK119" s="625"/>
      <c r="CL119" s="625"/>
      <c r="CM119" s="626"/>
      <c r="CN119" s="624"/>
      <c r="CO119" s="625"/>
      <c r="CP119" s="625"/>
      <c r="CQ119" s="625"/>
      <c r="CR119" s="625"/>
      <c r="CS119" s="625"/>
      <c r="CT119" s="625"/>
      <c r="CU119" s="626"/>
      <c r="CV119" s="620"/>
      <c r="CW119" s="627"/>
      <c r="CX119" s="628"/>
      <c r="CY119" s="628"/>
      <c r="CZ119" s="628"/>
      <c r="DA119" s="628"/>
      <c r="DB119" s="628"/>
      <c r="DC119" s="628"/>
      <c r="DD119" s="628"/>
      <c r="DE119" s="628"/>
      <c r="DF119" s="629"/>
      <c r="DG119" s="627"/>
      <c r="DH119" s="628"/>
      <c r="DI119" s="628"/>
      <c r="DJ119" s="628"/>
      <c r="DK119" s="628"/>
      <c r="DL119" s="628"/>
      <c r="DM119" s="628"/>
      <c r="DN119" s="629"/>
      <c r="DO119" s="627"/>
      <c r="DP119" s="628"/>
      <c r="DQ119" s="628"/>
      <c r="DR119" s="628"/>
      <c r="DS119" s="628"/>
      <c r="DT119" s="628"/>
      <c r="DU119" s="628"/>
      <c r="DV119" s="629"/>
      <c r="DW119" s="516"/>
    </row>
    <row r="120" spans="1:127" ht="40.5" customHeight="1">
      <c r="A120" s="656"/>
      <c r="B120" s="411">
        <f>LARGE(B$103:B119,1)+1</f>
        <v>14</v>
      </c>
      <c r="C120" s="412" t="s">
        <v>431</v>
      </c>
      <c r="D120" s="413"/>
      <c r="E120" s="414" t="s">
        <v>1269</v>
      </c>
      <c r="F120" s="415">
        <v>5.15</v>
      </c>
      <c r="G120" s="416" t="s">
        <v>841</v>
      </c>
      <c r="H120" s="654">
        <v>59925</v>
      </c>
      <c r="I120" s="418" t="s">
        <v>386</v>
      </c>
      <c r="J120" s="655" t="s">
        <v>1054</v>
      </c>
      <c r="K120" s="570" t="s">
        <v>1141</v>
      </c>
      <c r="L120" s="444" t="s">
        <v>1038</v>
      </c>
      <c r="M120" s="444" t="s">
        <v>1039</v>
      </c>
      <c r="N120" s="445" t="s">
        <v>1040</v>
      </c>
      <c r="O120" s="446" t="s">
        <v>1041</v>
      </c>
      <c r="P120" s="571" t="s">
        <v>1042</v>
      </c>
      <c r="Q120" s="425"/>
      <c r="R120" s="426"/>
      <c r="S120" s="448"/>
      <c r="T120" s="428"/>
      <c r="U120" s="429"/>
      <c r="V120" s="430"/>
      <c r="W120" s="429"/>
      <c r="X120" s="430"/>
      <c r="Y120" s="429"/>
      <c r="Z120" s="430"/>
      <c r="AA120" s="429"/>
      <c r="AB120" s="430"/>
      <c r="AC120" s="431"/>
      <c r="AD120" s="428"/>
      <c r="AE120" s="429"/>
      <c r="AF120" s="430"/>
      <c r="AG120" s="429"/>
      <c r="AH120" s="430"/>
      <c r="AI120" s="429"/>
      <c r="AJ120" s="430"/>
      <c r="AK120" s="431"/>
      <c r="AL120" s="428"/>
      <c r="AM120" s="429"/>
      <c r="AN120" s="430"/>
      <c r="AO120" s="429"/>
      <c r="AP120" s="430"/>
      <c r="AQ120" s="429"/>
      <c r="AR120" s="430"/>
      <c r="AS120" s="431"/>
      <c r="AT120" s="272"/>
      <c r="AU120" s="432"/>
      <c r="AV120" s="433"/>
      <c r="AW120" s="434"/>
      <c r="AX120" s="433"/>
      <c r="AY120" s="434"/>
      <c r="AZ120" s="433"/>
      <c r="BA120" s="434"/>
      <c r="BB120" s="433"/>
      <c r="BC120" s="434"/>
      <c r="BD120" s="435"/>
      <c r="BE120" s="432"/>
      <c r="BF120" s="433"/>
      <c r="BG120" s="434"/>
      <c r="BH120" s="433"/>
      <c r="BI120" s="434"/>
      <c r="BJ120" s="433"/>
      <c r="BK120" s="434"/>
      <c r="BL120" s="435"/>
      <c r="BM120" s="432"/>
      <c r="BN120" s="433"/>
      <c r="BO120" s="434"/>
      <c r="BP120" s="433"/>
      <c r="BQ120" s="434"/>
      <c r="BR120" s="433"/>
      <c r="BS120" s="434"/>
      <c r="BT120" s="435"/>
      <c r="BU120" s="272"/>
      <c r="BV120" s="436"/>
      <c r="BW120" s="437"/>
      <c r="BX120" s="438"/>
      <c r="BY120" s="437"/>
      <c r="BZ120" s="438"/>
      <c r="CA120" s="437"/>
      <c r="CB120" s="438"/>
      <c r="CC120" s="437"/>
      <c r="CD120" s="438"/>
      <c r="CE120" s="439"/>
      <c r="CF120" s="436"/>
      <c r="CG120" s="437"/>
      <c r="CH120" s="438"/>
      <c r="CI120" s="437"/>
      <c r="CJ120" s="438"/>
      <c r="CK120" s="437"/>
      <c r="CL120" s="438"/>
      <c r="CM120" s="439"/>
      <c r="CN120" s="436"/>
      <c r="CO120" s="437"/>
      <c r="CP120" s="438"/>
      <c r="CQ120" s="437"/>
      <c r="CR120" s="438"/>
      <c r="CS120" s="437"/>
      <c r="CT120" s="438"/>
      <c r="CU120" s="439"/>
      <c r="CV120" s="272"/>
      <c r="CW120" s="440"/>
      <c r="CX120" s="441"/>
      <c r="CY120" s="442"/>
      <c r="CZ120" s="441"/>
      <c r="DA120" s="442"/>
      <c r="DB120" s="441"/>
      <c r="DC120" s="442"/>
      <c r="DD120" s="441"/>
      <c r="DE120" s="442"/>
      <c r="DF120" s="443"/>
      <c r="DG120" s="440"/>
      <c r="DH120" s="441"/>
      <c r="DI120" s="442"/>
      <c r="DJ120" s="441"/>
      <c r="DK120" s="442"/>
      <c r="DL120" s="441"/>
      <c r="DM120" s="442"/>
      <c r="DN120" s="443"/>
      <c r="DO120" s="440"/>
      <c r="DP120" s="441"/>
      <c r="DQ120" s="442"/>
      <c r="DR120" s="441"/>
      <c r="DS120" s="442"/>
      <c r="DT120" s="441"/>
      <c r="DU120" s="442"/>
      <c r="DV120" s="443"/>
      <c r="DW120" s="272"/>
    </row>
    <row r="121" spans="1:127" s="303" customFormat="1" ht="40.5" customHeight="1">
      <c r="A121" s="643"/>
      <c r="B121" s="411"/>
      <c r="C121" s="644" t="s">
        <v>286</v>
      </c>
      <c r="D121" s="645"/>
      <c r="E121" s="646"/>
      <c r="F121" s="647"/>
      <c r="G121" s="646"/>
      <c r="H121" s="648"/>
      <c r="I121" s="649"/>
      <c r="J121" s="611"/>
      <c r="K121" s="612"/>
      <c r="L121" s="650"/>
      <c r="M121" s="650"/>
      <c r="N121" s="651"/>
      <c r="O121" s="652"/>
      <c r="P121" s="652"/>
      <c r="Q121" s="653"/>
      <c r="R121" s="585"/>
      <c r="S121" s="585"/>
      <c r="T121" s="617"/>
      <c r="U121" s="618"/>
      <c r="V121" s="618"/>
      <c r="W121" s="618"/>
      <c r="X121" s="618"/>
      <c r="Y121" s="618"/>
      <c r="Z121" s="618"/>
      <c r="AA121" s="618"/>
      <c r="AB121" s="618"/>
      <c r="AC121" s="619"/>
      <c r="AD121" s="617"/>
      <c r="AE121" s="618"/>
      <c r="AF121" s="618"/>
      <c r="AG121" s="618"/>
      <c r="AH121" s="618"/>
      <c r="AI121" s="618"/>
      <c r="AJ121" s="618"/>
      <c r="AK121" s="619"/>
      <c r="AL121" s="617"/>
      <c r="AM121" s="618"/>
      <c r="AN121" s="618"/>
      <c r="AO121" s="618"/>
      <c r="AP121" s="618"/>
      <c r="AQ121" s="618"/>
      <c r="AR121" s="618"/>
      <c r="AS121" s="619"/>
      <c r="AT121" s="620"/>
      <c r="AU121" s="621"/>
      <c r="AV121" s="622"/>
      <c r="AW121" s="622"/>
      <c r="AX121" s="622"/>
      <c r="AY121" s="622"/>
      <c r="AZ121" s="622"/>
      <c r="BA121" s="622"/>
      <c r="BB121" s="622"/>
      <c r="BC121" s="622"/>
      <c r="BD121" s="623"/>
      <c r="BE121" s="621"/>
      <c r="BF121" s="622"/>
      <c r="BG121" s="622"/>
      <c r="BH121" s="622"/>
      <c r="BI121" s="622"/>
      <c r="BJ121" s="622"/>
      <c r="BK121" s="622"/>
      <c r="BL121" s="623"/>
      <c r="BM121" s="621"/>
      <c r="BN121" s="622"/>
      <c r="BO121" s="622"/>
      <c r="BP121" s="622"/>
      <c r="BQ121" s="622"/>
      <c r="BR121" s="622"/>
      <c r="BS121" s="622"/>
      <c r="BT121" s="623"/>
      <c r="BU121" s="620"/>
      <c r="BV121" s="624"/>
      <c r="BW121" s="625"/>
      <c r="BX121" s="625"/>
      <c r="BY121" s="625"/>
      <c r="BZ121" s="625"/>
      <c r="CA121" s="625"/>
      <c r="CB121" s="625"/>
      <c r="CC121" s="625"/>
      <c r="CD121" s="625"/>
      <c r="CE121" s="626"/>
      <c r="CF121" s="624"/>
      <c r="CG121" s="625"/>
      <c r="CH121" s="625"/>
      <c r="CI121" s="625"/>
      <c r="CJ121" s="625"/>
      <c r="CK121" s="625"/>
      <c r="CL121" s="625"/>
      <c r="CM121" s="626"/>
      <c r="CN121" s="624"/>
      <c r="CO121" s="625"/>
      <c r="CP121" s="625"/>
      <c r="CQ121" s="625"/>
      <c r="CR121" s="625"/>
      <c r="CS121" s="625"/>
      <c r="CT121" s="625"/>
      <c r="CU121" s="626"/>
      <c r="CV121" s="620"/>
      <c r="CW121" s="627"/>
      <c r="CX121" s="628"/>
      <c r="CY121" s="628"/>
      <c r="CZ121" s="628"/>
      <c r="DA121" s="628"/>
      <c r="DB121" s="628"/>
      <c r="DC121" s="628"/>
      <c r="DD121" s="628"/>
      <c r="DE121" s="628"/>
      <c r="DF121" s="629"/>
      <c r="DG121" s="627"/>
      <c r="DH121" s="628"/>
      <c r="DI121" s="628"/>
      <c r="DJ121" s="628"/>
      <c r="DK121" s="628"/>
      <c r="DL121" s="628"/>
      <c r="DM121" s="628"/>
      <c r="DN121" s="629"/>
      <c r="DO121" s="627"/>
      <c r="DP121" s="628"/>
      <c r="DQ121" s="628"/>
      <c r="DR121" s="628"/>
      <c r="DS121" s="628"/>
      <c r="DT121" s="628"/>
      <c r="DU121" s="628"/>
      <c r="DV121" s="629"/>
      <c r="DW121" s="516"/>
    </row>
    <row r="122" spans="1:127" ht="40.5" customHeight="1">
      <c r="A122" s="656"/>
      <c r="B122" s="411">
        <f>LARGE(B$103:B121,1)+1</f>
        <v>15</v>
      </c>
      <c r="C122" s="412" t="s">
        <v>432</v>
      </c>
      <c r="D122" s="413"/>
      <c r="E122" s="414" t="s">
        <v>1269</v>
      </c>
      <c r="F122" s="415">
        <v>6.67</v>
      </c>
      <c r="G122" s="416" t="s">
        <v>841</v>
      </c>
      <c r="H122" s="654">
        <v>56675</v>
      </c>
      <c r="I122" s="418" t="s">
        <v>386</v>
      </c>
      <c r="J122" s="655" t="s">
        <v>1054</v>
      </c>
      <c r="K122" s="570" t="s">
        <v>1141</v>
      </c>
      <c r="L122" s="444" t="s">
        <v>1038</v>
      </c>
      <c r="M122" s="444" t="s">
        <v>1039</v>
      </c>
      <c r="N122" s="445" t="s">
        <v>1040</v>
      </c>
      <c r="O122" s="446" t="s">
        <v>1041</v>
      </c>
      <c r="P122" s="571" t="s">
        <v>1042</v>
      </c>
      <c r="Q122" s="425"/>
      <c r="R122" s="426"/>
      <c r="S122" s="448"/>
      <c r="T122" s="428"/>
      <c r="U122" s="429"/>
      <c r="V122" s="430"/>
      <c r="W122" s="429"/>
      <c r="X122" s="430"/>
      <c r="Y122" s="429"/>
      <c r="Z122" s="430"/>
      <c r="AA122" s="429"/>
      <c r="AB122" s="430"/>
      <c r="AC122" s="431"/>
      <c r="AD122" s="428"/>
      <c r="AE122" s="429"/>
      <c r="AF122" s="430"/>
      <c r="AG122" s="429"/>
      <c r="AH122" s="430"/>
      <c r="AI122" s="429"/>
      <c r="AJ122" s="430"/>
      <c r="AK122" s="431"/>
      <c r="AL122" s="428"/>
      <c r="AM122" s="429"/>
      <c r="AN122" s="430"/>
      <c r="AO122" s="429"/>
      <c r="AP122" s="430"/>
      <c r="AQ122" s="429"/>
      <c r="AR122" s="430"/>
      <c r="AS122" s="431"/>
      <c r="AT122" s="272"/>
      <c r="AU122" s="432"/>
      <c r="AV122" s="433"/>
      <c r="AW122" s="434"/>
      <c r="AX122" s="433"/>
      <c r="AY122" s="434"/>
      <c r="AZ122" s="433"/>
      <c r="BA122" s="434"/>
      <c r="BB122" s="433"/>
      <c r="BC122" s="434"/>
      <c r="BD122" s="435"/>
      <c r="BE122" s="432"/>
      <c r="BF122" s="433"/>
      <c r="BG122" s="434"/>
      <c r="BH122" s="433"/>
      <c r="BI122" s="434"/>
      <c r="BJ122" s="433"/>
      <c r="BK122" s="434"/>
      <c r="BL122" s="435"/>
      <c r="BM122" s="432"/>
      <c r="BN122" s="433"/>
      <c r="BO122" s="434"/>
      <c r="BP122" s="433"/>
      <c r="BQ122" s="434"/>
      <c r="BR122" s="433"/>
      <c r="BS122" s="434"/>
      <c r="BT122" s="435"/>
      <c r="BU122" s="272"/>
      <c r="BV122" s="436"/>
      <c r="BW122" s="437"/>
      <c r="BX122" s="438"/>
      <c r="BY122" s="437"/>
      <c r="BZ122" s="438"/>
      <c r="CA122" s="437"/>
      <c r="CB122" s="438"/>
      <c r="CC122" s="437"/>
      <c r="CD122" s="438"/>
      <c r="CE122" s="439"/>
      <c r="CF122" s="436"/>
      <c r="CG122" s="437"/>
      <c r="CH122" s="438"/>
      <c r="CI122" s="437"/>
      <c r="CJ122" s="438"/>
      <c r="CK122" s="437"/>
      <c r="CL122" s="438"/>
      <c r="CM122" s="439"/>
      <c r="CN122" s="436"/>
      <c r="CO122" s="437"/>
      <c r="CP122" s="438"/>
      <c r="CQ122" s="437"/>
      <c r="CR122" s="438"/>
      <c r="CS122" s="437"/>
      <c r="CT122" s="438"/>
      <c r="CU122" s="439"/>
      <c r="CV122" s="272"/>
      <c r="CW122" s="440"/>
      <c r="CX122" s="441"/>
      <c r="CY122" s="442"/>
      <c r="CZ122" s="441"/>
      <c r="DA122" s="442"/>
      <c r="DB122" s="441"/>
      <c r="DC122" s="442"/>
      <c r="DD122" s="441"/>
      <c r="DE122" s="442"/>
      <c r="DF122" s="443"/>
      <c r="DG122" s="440"/>
      <c r="DH122" s="441"/>
      <c r="DI122" s="442"/>
      <c r="DJ122" s="441"/>
      <c r="DK122" s="442"/>
      <c r="DL122" s="441"/>
      <c r="DM122" s="442"/>
      <c r="DN122" s="443"/>
      <c r="DO122" s="440"/>
      <c r="DP122" s="441"/>
      <c r="DQ122" s="442"/>
      <c r="DR122" s="441"/>
      <c r="DS122" s="442"/>
      <c r="DT122" s="441"/>
      <c r="DU122" s="442"/>
      <c r="DV122" s="443"/>
      <c r="DW122" s="272"/>
    </row>
    <row r="123" spans="1:127" ht="40.5" customHeight="1">
      <c r="A123" s="656"/>
      <c r="B123" s="411">
        <f>LARGE(B$103:B122,1)+1</f>
        <v>16</v>
      </c>
      <c r="C123" s="412" t="s">
        <v>433</v>
      </c>
      <c r="D123" s="413"/>
      <c r="E123" s="414" t="s">
        <v>1269</v>
      </c>
      <c r="F123" s="415">
        <v>6.4</v>
      </c>
      <c r="G123" s="416" t="s">
        <v>841</v>
      </c>
      <c r="H123" s="654">
        <v>33381</v>
      </c>
      <c r="I123" s="418" t="s">
        <v>386</v>
      </c>
      <c r="J123" s="655" t="s">
        <v>1054</v>
      </c>
      <c r="K123" s="570" t="s">
        <v>1141</v>
      </c>
      <c r="L123" s="444"/>
      <c r="M123" s="444"/>
      <c r="N123" s="445" t="s">
        <v>1040</v>
      </c>
      <c r="O123" s="446" t="s">
        <v>1041</v>
      </c>
      <c r="P123" s="571" t="s">
        <v>1042</v>
      </c>
      <c r="Q123" s="425"/>
      <c r="R123" s="426"/>
      <c r="S123" s="448"/>
      <c r="T123" s="428"/>
      <c r="U123" s="429"/>
      <c r="V123" s="430"/>
      <c r="W123" s="429"/>
      <c r="X123" s="430"/>
      <c r="Y123" s="429"/>
      <c r="Z123" s="430"/>
      <c r="AA123" s="429"/>
      <c r="AB123" s="430"/>
      <c r="AC123" s="431"/>
      <c r="AD123" s="428"/>
      <c r="AE123" s="429"/>
      <c r="AF123" s="430"/>
      <c r="AG123" s="429"/>
      <c r="AH123" s="430"/>
      <c r="AI123" s="429"/>
      <c r="AJ123" s="430"/>
      <c r="AK123" s="431"/>
      <c r="AL123" s="428"/>
      <c r="AM123" s="429"/>
      <c r="AN123" s="430"/>
      <c r="AO123" s="429"/>
      <c r="AP123" s="430"/>
      <c r="AQ123" s="429"/>
      <c r="AR123" s="430"/>
      <c r="AS123" s="431"/>
      <c r="AT123" s="272"/>
      <c r="AU123" s="432"/>
      <c r="AV123" s="433"/>
      <c r="AW123" s="434"/>
      <c r="AX123" s="433"/>
      <c r="AY123" s="434"/>
      <c r="AZ123" s="433"/>
      <c r="BA123" s="434"/>
      <c r="BB123" s="433"/>
      <c r="BC123" s="434"/>
      <c r="BD123" s="435"/>
      <c r="BE123" s="432"/>
      <c r="BF123" s="433"/>
      <c r="BG123" s="434"/>
      <c r="BH123" s="433"/>
      <c r="BI123" s="434"/>
      <c r="BJ123" s="433"/>
      <c r="BK123" s="434"/>
      <c r="BL123" s="435"/>
      <c r="BM123" s="432"/>
      <c r="BN123" s="433"/>
      <c r="BO123" s="434"/>
      <c r="BP123" s="433"/>
      <c r="BQ123" s="434"/>
      <c r="BR123" s="433"/>
      <c r="BS123" s="434"/>
      <c r="BT123" s="435"/>
      <c r="BU123" s="272"/>
      <c r="BV123" s="436"/>
      <c r="BW123" s="437"/>
      <c r="BX123" s="438"/>
      <c r="BY123" s="437"/>
      <c r="BZ123" s="438"/>
      <c r="CA123" s="437"/>
      <c r="CB123" s="438"/>
      <c r="CC123" s="437"/>
      <c r="CD123" s="438"/>
      <c r="CE123" s="439"/>
      <c r="CF123" s="436"/>
      <c r="CG123" s="437"/>
      <c r="CH123" s="438"/>
      <c r="CI123" s="437"/>
      <c r="CJ123" s="438"/>
      <c r="CK123" s="437"/>
      <c r="CL123" s="438"/>
      <c r="CM123" s="439"/>
      <c r="CN123" s="436"/>
      <c r="CO123" s="437"/>
      <c r="CP123" s="438"/>
      <c r="CQ123" s="437"/>
      <c r="CR123" s="438"/>
      <c r="CS123" s="437"/>
      <c r="CT123" s="438"/>
      <c r="CU123" s="439"/>
      <c r="CV123" s="272"/>
      <c r="CW123" s="440"/>
      <c r="CX123" s="441"/>
      <c r="CY123" s="442"/>
      <c r="CZ123" s="441"/>
      <c r="DA123" s="442"/>
      <c r="DB123" s="441"/>
      <c r="DC123" s="442"/>
      <c r="DD123" s="441"/>
      <c r="DE123" s="442"/>
      <c r="DF123" s="443"/>
      <c r="DG123" s="440"/>
      <c r="DH123" s="441"/>
      <c r="DI123" s="442"/>
      <c r="DJ123" s="441"/>
      <c r="DK123" s="442"/>
      <c r="DL123" s="441"/>
      <c r="DM123" s="442"/>
      <c r="DN123" s="443"/>
      <c r="DO123" s="440"/>
      <c r="DP123" s="441"/>
      <c r="DQ123" s="442"/>
      <c r="DR123" s="441"/>
      <c r="DS123" s="442"/>
      <c r="DT123" s="441"/>
      <c r="DU123" s="442"/>
      <c r="DV123" s="443"/>
      <c r="DW123" s="272"/>
    </row>
    <row r="124" spans="1:127" s="303" customFormat="1" ht="40.5" customHeight="1">
      <c r="A124" s="643"/>
      <c r="B124" s="411"/>
      <c r="C124" s="644" t="s">
        <v>434</v>
      </c>
      <c r="D124" s="645"/>
      <c r="E124" s="646"/>
      <c r="F124" s="647"/>
      <c r="G124" s="646"/>
      <c r="H124" s="648"/>
      <c r="I124" s="649"/>
      <c r="J124" s="611"/>
      <c r="K124" s="612"/>
      <c r="L124" s="650"/>
      <c r="M124" s="650"/>
      <c r="N124" s="651"/>
      <c r="O124" s="652"/>
      <c r="P124" s="652"/>
      <c r="Q124" s="653"/>
      <c r="R124" s="585"/>
      <c r="S124" s="585"/>
      <c r="T124" s="617"/>
      <c r="U124" s="618"/>
      <c r="V124" s="618"/>
      <c r="W124" s="618"/>
      <c r="X124" s="618"/>
      <c r="Y124" s="618"/>
      <c r="Z124" s="618"/>
      <c r="AA124" s="618"/>
      <c r="AB124" s="618"/>
      <c r="AC124" s="619"/>
      <c r="AD124" s="617"/>
      <c r="AE124" s="618"/>
      <c r="AF124" s="618"/>
      <c r="AG124" s="618"/>
      <c r="AH124" s="618"/>
      <c r="AI124" s="618"/>
      <c r="AJ124" s="618"/>
      <c r="AK124" s="619"/>
      <c r="AL124" s="617"/>
      <c r="AM124" s="618"/>
      <c r="AN124" s="618"/>
      <c r="AO124" s="618"/>
      <c r="AP124" s="618"/>
      <c r="AQ124" s="618"/>
      <c r="AR124" s="618"/>
      <c r="AS124" s="619"/>
      <c r="AT124" s="620"/>
      <c r="AU124" s="621"/>
      <c r="AV124" s="622"/>
      <c r="AW124" s="622"/>
      <c r="AX124" s="622"/>
      <c r="AY124" s="622"/>
      <c r="AZ124" s="622"/>
      <c r="BA124" s="622"/>
      <c r="BB124" s="622"/>
      <c r="BC124" s="622"/>
      <c r="BD124" s="623"/>
      <c r="BE124" s="621"/>
      <c r="BF124" s="622"/>
      <c r="BG124" s="622"/>
      <c r="BH124" s="622"/>
      <c r="BI124" s="622"/>
      <c r="BJ124" s="622"/>
      <c r="BK124" s="622"/>
      <c r="BL124" s="623"/>
      <c r="BM124" s="621"/>
      <c r="BN124" s="622"/>
      <c r="BO124" s="622"/>
      <c r="BP124" s="622"/>
      <c r="BQ124" s="622"/>
      <c r="BR124" s="622"/>
      <c r="BS124" s="622"/>
      <c r="BT124" s="623"/>
      <c r="BU124" s="620"/>
      <c r="BV124" s="624"/>
      <c r="BW124" s="625"/>
      <c r="BX124" s="625"/>
      <c r="BY124" s="625"/>
      <c r="BZ124" s="625"/>
      <c r="CA124" s="625"/>
      <c r="CB124" s="625"/>
      <c r="CC124" s="625"/>
      <c r="CD124" s="625"/>
      <c r="CE124" s="626"/>
      <c r="CF124" s="624"/>
      <c r="CG124" s="625"/>
      <c r="CH124" s="625"/>
      <c r="CI124" s="625"/>
      <c r="CJ124" s="625"/>
      <c r="CK124" s="625"/>
      <c r="CL124" s="625"/>
      <c r="CM124" s="626"/>
      <c r="CN124" s="624"/>
      <c r="CO124" s="625"/>
      <c r="CP124" s="625"/>
      <c r="CQ124" s="625"/>
      <c r="CR124" s="625"/>
      <c r="CS124" s="625"/>
      <c r="CT124" s="625"/>
      <c r="CU124" s="626"/>
      <c r="CV124" s="620"/>
      <c r="CW124" s="627"/>
      <c r="CX124" s="628"/>
      <c r="CY124" s="628"/>
      <c r="CZ124" s="628"/>
      <c r="DA124" s="628"/>
      <c r="DB124" s="628"/>
      <c r="DC124" s="628"/>
      <c r="DD124" s="628"/>
      <c r="DE124" s="628"/>
      <c r="DF124" s="629"/>
      <c r="DG124" s="627"/>
      <c r="DH124" s="628"/>
      <c r="DI124" s="628"/>
      <c r="DJ124" s="628"/>
      <c r="DK124" s="628"/>
      <c r="DL124" s="628"/>
      <c r="DM124" s="628"/>
      <c r="DN124" s="629"/>
      <c r="DO124" s="627"/>
      <c r="DP124" s="628"/>
      <c r="DQ124" s="628"/>
      <c r="DR124" s="628"/>
      <c r="DS124" s="628"/>
      <c r="DT124" s="628"/>
      <c r="DU124" s="628"/>
      <c r="DV124" s="629"/>
      <c r="DW124" s="516"/>
    </row>
    <row r="125" spans="1:127" ht="40.5" customHeight="1">
      <c r="A125" s="643">
        <f>IF(B125&gt;0,1,0)</f>
        <v>1</v>
      </c>
      <c r="B125" s="411">
        <f>LARGE(B$103:B124,1)+1</f>
        <v>17</v>
      </c>
      <c r="C125" s="412" t="s">
        <v>435</v>
      </c>
      <c r="D125" s="413" t="s">
        <v>436</v>
      </c>
      <c r="E125" s="414" t="s">
        <v>1052</v>
      </c>
      <c r="F125" s="415">
        <v>4.5</v>
      </c>
      <c r="G125" s="416" t="s">
        <v>841</v>
      </c>
      <c r="H125" s="654">
        <v>1140</v>
      </c>
      <c r="I125" s="418" t="s">
        <v>386</v>
      </c>
      <c r="J125" s="655" t="s">
        <v>1054</v>
      </c>
      <c r="K125" s="570" t="s">
        <v>1141</v>
      </c>
      <c r="L125" s="444" t="s">
        <v>1038</v>
      </c>
      <c r="M125" s="444" t="s">
        <v>1039</v>
      </c>
      <c r="N125" s="445" t="s">
        <v>1040</v>
      </c>
      <c r="O125" s="446" t="s">
        <v>1041</v>
      </c>
      <c r="P125" s="571" t="s">
        <v>1042</v>
      </c>
      <c r="Q125" s="425"/>
      <c r="R125" s="426"/>
      <c r="S125" s="448"/>
      <c r="T125" s="428"/>
      <c r="U125" s="429"/>
      <c r="V125" s="430"/>
      <c r="W125" s="429"/>
      <c r="X125" s="430"/>
      <c r="Y125" s="429"/>
      <c r="Z125" s="430"/>
      <c r="AA125" s="429"/>
      <c r="AB125" s="430"/>
      <c r="AC125" s="431"/>
      <c r="AD125" s="428"/>
      <c r="AE125" s="429"/>
      <c r="AF125" s="430"/>
      <c r="AG125" s="429"/>
      <c r="AH125" s="430"/>
      <c r="AI125" s="429"/>
      <c r="AJ125" s="430"/>
      <c r="AK125" s="431"/>
      <c r="AL125" s="428"/>
      <c r="AM125" s="429"/>
      <c r="AN125" s="430"/>
      <c r="AO125" s="429"/>
      <c r="AP125" s="430"/>
      <c r="AQ125" s="429"/>
      <c r="AR125" s="430"/>
      <c r="AS125" s="431"/>
      <c r="AT125" s="272"/>
      <c r="AU125" s="432"/>
      <c r="AV125" s="433"/>
      <c r="AW125" s="434"/>
      <c r="AX125" s="433"/>
      <c r="AY125" s="434"/>
      <c r="AZ125" s="433"/>
      <c r="BA125" s="434"/>
      <c r="BB125" s="433"/>
      <c r="BC125" s="434"/>
      <c r="BD125" s="435"/>
      <c r="BE125" s="432"/>
      <c r="BF125" s="433"/>
      <c r="BG125" s="434"/>
      <c r="BH125" s="433"/>
      <c r="BI125" s="434"/>
      <c r="BJ125" s="433"/>
      <c r="BK125" s="434"/>
      <c r="BL125" s="435"/>
      <c r="BM125" s="432"/>
      <c r="BN125" s="433"/>
      <c r="BO125" s="434"/>
      <c r="BP125" s="433"/>
      <c r="BQ125" s="434"/>
      <c r="BR125" s="433"/>
      <c r="BS125" s="434"/>
      <c r="BT125" s="435"/>
      <c r="BU125" s="272"/>
      <c r="BV125" s="436"/>
      <c r="BW125" s="437"/>
      <c r="BX125" s="438"/>
      <c r="BY125" s="437"/>
      <c r="BZ125" s="438"/>
      <c r="CA125" s="437"/>
      <c r="CB125" s="438"/>
      <c r="CC125" s="437"/>
      <c r="CD125" s="438"/>
      <c r="CE125" s="439"/>
      <c r="CF125" s="436"/>
      <c r="CG125" s="437"/>
      <c r="CH125" s="438"/>
      <c r="CI125" s="437"/>
      <c r="CJ125" s="438"/>
      <c r="CK125" s="437"/>
      <c r="CL125" s="438"/>
      <c r="CM125" s="439"/>
      <c r="CN125" s="436"/>
      <c r="CO125" s="437"/>
      <c r="CP125" s="438"/>
      <c r="CQ125" s="437"/>
      <c r="CR125" s="438"/>
      <c r="CS125" s="437"/>
      <c r="CT125" s="438"/>
      <c r="CU125" s="439"/>
      <c r="CV125" s="272"/>
      <c r="CW125" s="440"/>
      <c r="CX125" s="441"/>
      <c r="CY125" s="442"/>
      <c r="CZ125" s="441"/>
      <c r="DA125" s="442"/>
      <c r="DB125" s="441"/>
      <c r="DC125" s="442"/>
      <c r="DD125" s="441"/>
      <c r="DE125" s="442"/>
      <c r="DF125" s="443"/>
      <c r="DG125" s="440"/>
      <c r="DH125" s="441"/>
      <c r="DI125" s="442"/>
      <c r="DJ125" s="441"/>
      <c r="DK125" s="442"/>
      <c r="DL125" s="441"/>
      <c r="DM125" s="442"/>
      <c r="DN125" s="443"/>
      <c r="DO125" s="440"/>
      <c r="DP125" s="441"/>
      <c r="DQ125" s="442"/>
      <c r="DR125" s="441"/>
      <c r="DS125" s="442"/>
      <c r="DT125" s="441"/>
      <c r="DU125" s="442"/>
      <c r="DV125" s="443"/>
      <c r="DW125" s="272"/>
    </row>
    <row r="126" spans="1:127" s="303" customFormat="1" ht="40.5" customHeight="1">
      <c r="A126" s="643"/>
      <c r="B126" s="411"/>
      <c r="C126" s="644" t="s">
        <v>259</v>
      </c>
      <c r="D126" s="645"/>
      <c r="E126" s="646"/>
      <c r="F126" s="647"/>
      <c r="G126" s="646"/>
      <c r="H126" s="648"/>
      <c r="I126" s="649"/>
      <c r="J126" s="611"/>
      <c r="K126" s="612"/>
      <c r="L126" s="650"/>
      <c r="M126" s="650"/>
      <c r="N126" s="651"/>
      <c r="O126" s="652"/>
      <c r="P126" s="652"/>
      <c r="Q126" s="653"/>
      <c r="R126" s="585"/>
      <c r="S126" s="585"/>
      <c r="T126" s="617"/>
      <c r="U126" s="618"/>
      <c r="V126" s="618"/>
      <c r="W126" s="618"/>
      <c r="X126" s="618"/>
      <c r="Y126" s="618"/>
      <c r="Z126" s="618"/>
      <c r="AA126" s="618"/>
      <c r="AB126" s="618"/>
      <c r="AC126" s="619"/>
      <c r="AD126" s="617"/>
      <c r="AE126" s="618"/>
      <c r="AF126" s="618"/>
      <c r="AG126" s="618"/>
      <c r="AH126" s="618"/>
      <c r="AI126" s="618"/>
      <c r="AJ126" s="618"/>
      <c r="AK126" s="619"/>
      <c r="AL126" s="617"/>
      <c r="AM126" s="618"/>
      <c r="AN126" s="618"/>
      <c r="AO126" s="618"/>
      <c r="AP126" s="618"/>
      <c r="AQ126" s="618"/>
      <c r="AR126" s="618"/>
      <c r="AS126" s="619"/>
      <c r="AT126" s="620"/>
      <c r="AU126" s="621"/>
      <c r="AV126" s="622"/>
      <c r="AW126" s="622"/>
      <c r="AX126" s="622"/>
      <c r="AY126" s="622"/>
      <c r="AZ126" s="622"/>
      <c r="BA126" s="622"/>
      <c r="BB126" s="622"/>
      <c r="BC126" s="622"/>
      <c r="BD126" s="623"/>
      <c r="BE126" s="621"/>
      <c r="BF126" s="622"/>
      <c r="BG126" s="622"/>
      <c r="BH126" s="622"/>
      <c r="BI126" s="622"/>
      <c r="BJ126" s="622"/>
      <c r="BK126" s="622"/>
      <c r="BL126" s="623"/>
      <c r="BM126" s="621"/>
      <c r="BN126" s="622"/>
      <c r="BO126" s="622"/>
      <c r="BP126" s="622"/>
      <c r="BQ126" s="622"/>
      <c r="BR126" s="622"/>
      <c r="BS126" s="622"/>
      <c r="BT126" s="623"/>
      <c r="BU126" s="620"/>
      <c r="BV126" s="624"/>
      <c r="BW126" s="625"/>
      <c r="BX126" s="625"/>
      <c r="BY126" s="625"/>
      <c r="BZ126" s="625"/>
      <c r="CA126" s="625"/>
      <c r="CB126" s="625"/>
      <c r="CC126" s="625"/>
      <c r="CD126" s="625"/>
      <c r="CE126" s="626"/>
      <c r="CF126" s="624"/>
      <c r="CG126" s="625"/>
      <c r="CH126" s="625"/>
      <c r="CI126" s="625"/>
      <c r="CJ126" s="625"/>
      <c r="CK126" s="625"/>
      <c r="CL126" s="625"/>
      <c r="CM126" s="626"/>
      <c r="CN126" s="624"/>
      <c r="CO126" s="625"/>
      <c r="CP126" s="625"/>
      <c r="CQ126" s="625"/>
      <c r="CR126" s="625"/>
      <c r="CS126" s="625"/>
      <c r="CT126" s="625"/>
      <c r="CU126" s="626"/>
      <c r="CV126" s="620"/>
      <c r="CW126" s="627"/>
      <c r="CX126" s="628"/>
      <c r="CY126" s="628"/>
      <c r="CZ126" s="628"/>
      <c r="DA126" s="628"/>
      <c r="DB126" s="628"/>
      <c r="DC126" s="628"/>
      <c r="DD126" s="628"/>
      <c r="DE126" s="628"/>
      <c r="DF126" s="629"/>
      <c r="DG126" s="627"/>
      <c r="DH126" s="628"/>
      <c r="DI126" s="628"/>
      <c r="DJ126" s="628"/>
      <c r="DK126" s="628"/>
      <c r="DL126" s="628"/>
      <c r="DM126" s="628"/>
      <c r="DN126" s="629"/>
      <c r="DO126" s="627"/>
      <c r="DP126" s="628"/>
      <c r="DQ126" s="628"/>
      <c r="DR126" s="628"/>
      <c r="DS126" s="628"/>
      <c r="DT126" s="628"/>
      <c r="DU126" s="628"/>
      <c r="DV126" s="629"/>
      <c r="DW126" s="516"/>
    </row>
    <row r="127" spans="1:127" ht="40.5" customHeight="1">
      <c r="A127" s="656"/>
      <c r="B127" s="411">
        <f>LARGE(B$103:B126,1)+1</f>
        <v>18</v>
      </c>
      <c r="C127" s="412" t="s">
        <v>437</v>
      </c>
      <c r="D127" s="413" t="s">
        <v>261</v>
      </c>
      <c r="E127" s="414" t="s">
        <v>1257</v>
      </c>
      <c r="F127" s="415">
        <v>5.6</v>
      </c>
      <c r="G127" s="416" t="s">
        <v>841</v>
      </c>
      <c r="H127" s="654">
        <v>72020</v>
      </c>
      <c r="I127" s="418" t="s">
        <v>386</v>
      </c>
      <c r="J127" s="655" t="s">
        <v>1054</v>
      </c>
      <c r="K127" s="570" t="s">
        <v>1141</v>
      </c>
      <c r="L127" s="444"/>
      <c r="M127" s="444"/>
      <c r="N127" s="445" t="s">
        <v>1040</v>
      </c>
      <c r="O127" s="446" t="s">
        <v>1041</v>
      </c>
      <c r="P127" s="571" t="s">
        <v>1042</v>
      </c>
      <c r="Q127" s="425"/>
      <c r="R127" s="426"/>
      <c r="S127" s="448"/>
      <c r="T127" s="428"/>
      <c r="U127" s="429"/>
      <c r="V127" s="430"/>
      <c r="W127" s="429"/>
      <c r="X127" s="430"/>
      <c r="Y127" s="429"/>
      <c r="Z127" s="430"/>
      <c r="AA127" s="429"/>
      <c r="AB127" s="430"/>
      <c r="AC127" s="431"/>
      <c r="AD127" s="428"/>
      <c r="AE127" s="429"/>
      <c r="AF127" s="430"/>
      <c r="AG127" s="429"/>
      <c r="AH127" s="430"/>
      <c r="AI127" s="429"/>
      <c r="AJ127" s="430"/>
      <c r="AK127" s="431"/>
      <c r="AL127" s="428"/>
      <c r="AM127" s="429"/>
      <c r="AN127" s="430"/>
      <c r="AO127" s="429"/>
      <c r="AP127" s="430"/>
      <c r="AQ127" s="429"/>
      <c r="AR127" s="430"/>
      <c r="AS127" s="431"/>
      <c r="AT127" s="272"/>
      <c r="AU127" s="432"/>
      <c r="AV127" s="433"/>
      <c r="AW127" s="434"/>
      <c r="AX127" s="433"/>
      <c r="AY127" s="434"/>
      <c r="AZ127" s="433"/>
      <c r="BA127" s="434"/>
      <c r="BB127" s="433"/>
      <c r="BC127" s="434"/>
      <c r="BD127" s="435"/>
      <c r="BE127" s="432"/>
      <c r="BF127" s="433"/>
      <c r="BG127" s="434"/>
      <c r="BH127" s="433"/>
      <c r="BI127" s="434"/>
      <c r="BJ127" s="433"/>
      <c r="BK127" s="434"/>
      <c r="BL127" s="435"/>
      <c r="BM127" s="432"/>
      <c r="BN127" s="433"/>
      <c r="BO127" s="434"/>
      <c r="BP127" s="433"/>
      <c r="BQ127" s="434"/>
      <c r="BR127" s="433"/>
      <c r="BS127" s="434"/>
      <c r="BT127" s="435"/>
      <c r="BU127" s="272"/>
      <c r="BV127" s="436"/>
      <c r="BW127" s="437"/>
      <c r="BX127" s="438"/>
      <c r="BY127" s="437"/>
      <c r="BZ127" s="438"/>
      <c r="CA127" s="437"/>
      <c r="CB127" s="438"/>
      <c r="CC127" s="437"/>
      <c r="CD127" s="438"/>
      <c r="CE127" s="439"/>
      <c r="CF127" s="436"/>
      <c r="CG127" s="437"/>
      <c r="CH127" s="438"/>
      <c r="CI127" s="437"/>
      <c r="CJ127" s="438"/>
      <c r="CK127" s="437"/>
      <c r="CL127" s="438"/>
      <c r="CM127" s="439"/>
      <c r="CN127" s="436"/>
      <c r="CO127" s="437"/>
      <c r="CP127" s="438"/>
      <c r="CQ127" s="437"/>
      <c r="CR127" s="438"/>
      <c r="CS127" s="437"/>
      <c r="CT127" s="438"/>
      <c r="CU127" s="439"/>
      <c r="CV127" s="272"/>
      <c r="CW127" s="440"/>
      <c r="CX127" s="441"/>
      <c r="CY127" s="442"/>
      <c r="CZ127" s="441"/>
      <c r="DA127" s="442"/>
      <c r="DB127" s="441"/>
      <c r="DC127" s="442"/>
      <c r="DD127" s="441"/>
      <c r="DE127" s="442"/>
      <c r="DF127" s="443"/>
      <c r="DG127" s="440"/>
      <c r="DH127" s="441"/>
      <c r="DI127" s="442"/>
      <c r="DJ127" s="441"/>
      <c r="DK127" s="442"/>
      <c r="DL127" s="441"/>
      <c r="DM127" s="442"/>
      <c r="DN127" s="443"/>
      <c r="DO127" s="440"/>
      <c r="DP127" s="441"/>
      <c r="DQ127" s="442"/>
      <c r="DR127" s="441"/>
      <c r="DS127" s="442"/>
      <c r="DT127" s="441"/>
      <c r="DU127" s="442"/>
      <c r="DV127" s="443"/>
      <c r="DW127" s="272"/>
    </row>
    <row r="128" spans="1:127" ht="40.5" customHeight="1">
      <c r="A128" s="656"/>
      <c r="B128" s="411">
        <f>LARGE(B$103:B127,1)+1</f>
        <v>19</v>
      </c>
      <c r="C128" s="412" t="s">
        <v>438</v>
      </c>
      <c r="D128" s="413">
        <v>2</v>
      </c>
      <c r="E128" s="414" t="s">
        <v>1257</v>
      </c>
      <c r="F128" s="415">
        <v>5.99</v>
      </c>
      <c r="G128" s="416" t="s">
        <v>841</v>
      </c>
      <c r="H128" s="654"/>
      <c r="I128" s="418" t="s">
        <v>386</v>
      </c>
      <c r="J128" s="655" t="s">
        <v>1054</v>
      </c>
      <c r="K128" s="570" t="s">
        <v>1141</v>
      </c>
      <c r="L128" s="444"/>
      <c r="M128" s="444"/>
      <c r="N128" s="445" t="s">
        <v>1040</v>
      </c>
      <c r="O128" s="446" t="s">
        <v>1041</v>
      </c>
      <c r="P128" s="571" t="s">
        <v>1042</v>
      </c>
      <c r="Q128" s="425"/>
      <c r="R128" s="426"/>
      <c r="S128" s="448"/>
      <c r="T128" s="428"/>
      <c r="U128" s="429"/>
      <c r="V128" s="430"/>
      <c r="W128" s="429"/>
      <c r="X128" s="430"/>
      <c r="Y128" s="429"/>
      <c r="Z128" s="430"/>
      <c r="AA128" s="429"/>
      <c r="AB128" s="430"/>
      <c r="AC128" s="431"/>
      <c r="AD128" s="428"/>
      <c r="AE128" s="429"/>
      <c r="AF128" s="430"/>
      <c r="AG128" s="429"/>
      <c r="AH128" s="430"/>
      <c r="AI128" s="429"/>
      <c r="AJ128" s="430"/>
      <c r="AK128" s="431"/>
      <c r="AL128" s="428"/>
      <c r="AM128" s="429"/>
      <c r="AN128" s="430"/>
      <c r="AO128" s="429"/>
      <c r="AP128" s="430"/>
      <c r="AQ128" s="429"/>
      <c r="AR128" s="430"/>
      <c r="AS128" s="431"/>
      <c r="AT128" s="272"/>
      <c r="AU128" s="432"/>
      <c r="AV128" s="433"/>
      <c r="AW128" s="434"/>
      <c r="AX128" s="433"/>
      <c r="AY128" s="434"/>
      <c r="AZ128" s="433"/>
      <c r="BA128" s="434"/>
      <c r="BB128" s="433"/>
      <c r="BC128" s="434"/>
      <c r="BD128" s="435"/>
      <c r="BE128" s="432"/>
      <c r="BF128" s="433"/>
      <c r="BG128" s="434"/>
      <c r="BH128" s="433"/>
      <c r="BI128" s="434"/>
      <c r="BJ128" s="433"/>
      <c r="BK128" s="434"/>
      <c r="BL128" s="435"/>
      <c r="BM128" s="432"/>
      <c r="BN128" s="433"/>
      <c r="BO128" s="434"/>
      <c r="BP128" s="433"/>
      <c r="BQ128" s="434"/>
      <c r="BR128" s="433"/>
      <c r="BS128" s="434"/>
      <c r="BT128" s="435"/>
      <c r="BU128" s="272"/>
      <c r="BV128" s="436"/>
      <c r="BW128" s="437"/>
      <c r="BX128" s="438"/>
      <c r="BY128" s="437"/>
      <c r="BZ128" s="438"/>
      <c r="CA128" s="437"/>
      <c r="CB128" s="438"/>
      <c r="CC128" s="437"/>
      <c r="CD128" s="438"/>
      <c r="CE128" s="439"/>
      <c r="CF128" s="436"/>
      <c r="CG128" s="437"/>
      <c r="CH128" s="438"/>
      <c r="CI128" s="437"/>
      <c r="CJ128" s="438"/>
      <c r="CK128" s="437"/>
      <c r="CL128" s="438"/>
      <c r="CM128" s="439"/>
      <c r="CN128" s="436"/>
      <c r="CO128" s="437"/>
      <c r="CP128" s="438"/>
      <c r="CQ128" s="437"/>
      <c r="CR128" s="438"/>
      <c r="CS128" s="437"/>
      <c r="CT128" s="438"/>
      <c r="CU128" s="439"/>
      <c r="CV128" s="272"/>
      <c r="CW128" s="440"/>
      <c r="CX128" s="441"/>
      <c r="CY128" s="442"/>
      <c r="CZ128" s="441"/>
      <c r="DA128" s="442"/>
      <c r="DB128" s="441"/>
      <c r="DC128" s="442"/>
      <c r="DD128" s="441"/>
      <c r="DE128" s="442"/>
      <c r="DF128" s="443"/>
      <c r="DG128" s="440"/>
      <c r="DH128" s="441"/>
      <c r="DI128" s="442"/>
      <c r="DJ128" s="441"/>
      <c r="DK128" s="442"/>
      <c r="DL128" s="441"/>
      <c r="DM128" s="442"/>
      <c r="DN128" s="443"/>
      <c r="DO128" s="440"/>
      <c r="DP128" s="441"/>
      <c r="DQ128" s="442"/>
      <c r="DR128" s="441"/>
      <c r="DS128" s="442"/>
      <c r="DT128" s="441"/>
      <c r="DU128" s="442"/>
      <c r="DV128" s="443"/>
      <c r="DW128" s="272"/>
    </row>
    <row r="129" spans="1:127" ht="40.5" customHeight="1">
      <c r="A129" s="656"/>
      <c r="B129" s="411">
        <f>LARGE(B$103:B128,1)+1</f>
        <v>20</v>
      </c>
      <c r="C129" s="412" t="s">
        <v>439</v>
      </c>
      <c r="D129" s="413" t="s">
        <v>261</v>
      </c>
      <c r="E129" s="414" t="s">
        <v>1257</v>
      </c>
      <c r="F129" s="415">
        <v>5.2</v>
      </c>
      <c r="G129" s="416" t="s">
        <v>841</v>
      </c>
      <c r="H129" s="654">
        <v>72025</v>
      </c>
      <c r="I129" s="418" t="s">
        <v>386</v>
      </c>
      <c r="J129" s="655" t="s">
        <v>1054</v>
      </c>
      <c r="K129" s="570" t="s">
        <v>1141</v>
      </c>
      <c r="L129" s="444"/>
      <c r="M129" s="444"/>
      <c r="N129" s="445" t="s">
        <v>1040</v>
      </c>
      <c r="O129" s="446" t="s">
        <v>1041</v>
      </c>
      <c r="P129" s="571" t="s">
        <v>1042</v>
      </c>
      <c r="Q129" s="425"/>
      <c r="R129" s="426"/>
      <c r="S129" s="448"/>
      <c r="T129" s="428"/>
      <c r="U129" s="429"/>
      <c r="V129" s="430"/>
      <c r="W129" s="429"/>
      <c r="X129" s="430"/>
      <c r="Y129" s="429"/>
      <c r="Z129" s="430"/>
      <c r="AA129" s="429"/>
      <c r="AB129" s="430"/>
      <c r="AC129" s="431"/>
      <c r="AD129" s="428"/>
      <c r="AE129" s="429"/>
      <c r="AF129" s="430"/>
      <c r="AG129" s="429"/>
      <c r="AH129" s="430"/>
      <c r="AI129" s="429"/>
      <c r="AJ129" s="430"/>
      <c r="AK129" s="431"/>
      <c r="AL129" s="428"/>
      <c r="AM129" s="429"/>
      <c r="AN129" s="430"/>
      <c r="AO129" s="429"/>
      <c r="AP129" s="430"/>
      <c r="AQ129" s="429"/>
      <c r="AR129" s="430"/>
      <c r="AS129" s="431"/>
      <c r="AT129" s="272"/>
      <c r="AU129" s="432"/>
      <c r="AV129" s="433"/>
      <c r="AW129" s="434"/>
      <c r="AX129" s="433"/>
      <c r="AY129" s="434"/>
      <c r="AZ129" s="433"/>
      <c r="BA129" s="434"/>
      <c r="BB129" s="433"/>
      <c r="BC129" s="434"/>
      <c r="BD129" s="435"/>
      <c r="BE129" s="432"/>
      <c r="BF129" s="433"/>
      <c r="BG129" s="434"/>
      <c r="BH129" s="433"/>
      <c r="BI129" s="434"/>
      <c r="BJ129" s="433"/>
      <c r="BK129" s="434"/>
      <c r="BL129" s="435"/>
      <c r="BM129" s="432"/>
      <c r="BN129" s="433"/>
      <c r="BO129" s="434"/>
      <c r="BP129" s="433"/>
      <c r="BQ129" s="434"/>
      <c r="BR129" s="433"/>
      <c r="BS129" s="434"/>
      <c r="BT129" s="435"/>
      <c r="BU129" s="272"/>
      <c r="BV129" s="436"/>
      <c r="BW129" s="437"/>
      <c r="BX129" s="438"/>
      <c r="BY129" s="437"/>
      <c r="BZ129" s="438"/>
      <c r="CA129" s="437"/>
      <c r="CB129" s="438"/>
      <c r="CC129" s="437"/>
      <c r="CD129" s="438"/>
      <c r="CE129" s="439"/>
      <c r="CF129" s="436"/>
      <c r="CG129" s="437"/>
      <c r="CH129" s="438"/>
      <c r="CI129" s="437"/>
      <c r="CJ129" s="438"/>
      <c r="CK129" s="437"/>
      <c r="CL129" s="438"/>
      <c r="CM129" s="439"/>
      <c r="CN129" s="436"/>
      <c r="CO129" s="437"/>
      <c r="CP129" s="438"/>
      <c r="CQ129" s="437"/>
      <c r="CR129" s="438"/>
      <c r="CS129" s="437"/>
      <c r="CT129" s="438"/>
      <c r="CU129" s="439"/>
      <c r="CV129" s="272"/>
      <c r="CW129" s="440"/>
      <c r="CX129" s="441"/>
      <c r="CY129" s="442"/>
      <c r="CZ129" s="441"/>
      <c r="DA129" s="442"/>
      <c r="DB129" s="441"/>
      <c r="DC129" s="442"/>
      <c r="DD129" s="441"/>
      <c r="DE129" s="442"/>
      <c r="DF129" s="443"/>
      <c r="DG129" s="440"/>
      <c r="DH129" s="441"/>
      <c r="DI129" s="442"/>
      <c r="DJ129" s="441"/>
      <c r="DK129" s="442"/>
      <c r="DL129" s="441"/>
      <c r="DM129" s="442"/>
      <c r="DN129" s="443"/>
      <c r="DO129" s="440"/>
      <c r="DP129" s="441"/>
      <c r="DQ129" s="442"/>
      <c r="DR129" s="441"/>
      <c r="DS129" s="442"/>
      <c r="DT129" s="441"/>
      <c r="DU129" s="442"/>
      <c r="DV129" s="443"/>
      <c r="DW129" s="272"/>
    </row>
    <row r="130" spans="1:127" ht="40.5" customHeight="1">
      <c r="A130" s="656"/>
      <c r="B130" s="411">
        <f>LARGE(B$103:B129,1)+1</f>
        <v>21</v>
      </c>
      <c r="C130" s="412" t="s">
        <v>440</v>
      </c>
      <c r="D130" s="413">
        <v>2</v>
      </c>
      <c r="E130" s="414" t="s">
        <v>1257</v>
      </c>
      <c r="F130" s="415">
        <v>5.99</v>
      </c>
      <c r="G130" s="416" t="s">
        <v>841</v>
      </c>
      <c r="H130" s="654"/>
      <c r="I130" s="418" t="s">
        <v>386</v>
      </c>
      <c r="J130" s="655" t="s">
        <v>1054</v>
      </c>
      <c r="K130" s="570" t="s">
        <v>1141</v>
      </c>
      <c r="L130" s="444"/>
      <c r="M130" s="444"/>
      <c r="N130" s="445" t="s">
        <v>1040</v>
      </c>
      <c r="O130" s="446" t="s">
        <v>1041</v>
      </c>
      <c r="P130" s="571" t="s">
        <v>1042</v>
      </c>
      <c r="Q130" s="425"/>
      <c r="R130" s="426"/>
      <c r="S130" s="448"/>
      <c r="T130" s="428"/>
      <c r="U130" s="429"/>
      <c r="V130" s="430"/>
      <c r="W130" s="429"/>
      <c r="X130" s="430"/>
      <c r="Y130" s="429"/>
      <c r="Z130" s="430"/>
      <c r="AA130" s="429"/>
      <c r="AB130" s="430"/>
      <c r="AC130" s="431"/>
      <c r="AD130" s="428"/>
      <c r="AE130" s="429"/>
      <c r="AF130" s="430"/>
      <c r="AG130" s="429"/>
      <c r="AH130" s="430"/>
      <c r="AI130" s="429"/>
      <c r="AJ130" s="430"/>
      <c r="AK130" s="431"/>
      <c r="AL130" s="428"/>
      <c r="AM130" s="429"/>
      <c r="AN130" s="430"/>
      <c r="AO130" s="429"/>
      <c r="AP130" s="430"/>
      <c r="AQ130" s="429"/>
      <c r="AR130" s="430"/>
      <c r="AS130" s="431"/>
      <c r="AT130" s="272"/>
      <c r="AU130" s="432"/>
      <c r="AV130" s="433"/>
      <c r="AW130" s="434"/>
      <c r="AX130" s="433"/>
      <c r="AY130" s="434"/>
      <c r="AZ130" s="433"/>
      <c r="BA130" s="434"/>
      <c r="BB130" s="433"/>
      <c r="BC130" s="434"/>
      <c r="BD130" s="435"/>
      <c r="BE130" s="432"/>
      <c r="BF130" s="433"/>
      <c r="BG130" s="434"/>
      <c r="BH130" s="433"/>
      <c r="BI130" s="434"/>
      <c r="BJ130" s="433"/>
      <c r="BK130" s="434"/>
      <c r="BL130" s="435"/>
      <c r="BM130" s="432"/>
      <c r="BN130" s="433"/>
      <c r="BO130" s="434"/>
      <c r="BP130" s="433"/>
      <c r="BQ130" s="434"/>
      <c r="BR130" s="433"/>
      <c r="BS130" s="434"/>
      <c r="BT130" s="435"/>
      <c r="BU130" s="272"/>
      <c r="BV130" s="436"/>
      <c r="BW130" s="437"/>
      <c r="BX130" s="438"/>
      <c r="BY130" s="437"/>
      <c r="BZ130" s="438"/>
      <c r="CA130" s="437"/>
      <c r="CB130" s="438"/>
      <c r="CC130" s="437"/>
      <c r="CD130" s="438"/>
      <c r="CE130" s="439"/>
      <c r="CF130" s="436"/>
      <c r="CG130" s="437"/>
      <c r="CH130" s="438"/>
      <c r="CI130" s="437"/>
      <c r="CJ130" s="438"/>
      <c r="CK130" s="437"/>
      <c r="CL130" s="438"/>
      <c r="CM130" s="439"/>
      <c r="CN130" s="436"/>
      <c r="CO130" s="437"/>
      <c r="CP130" s="438"/>
      <c r="CQ130" s="437"/>
      <c r="CR130" s="438"/>
      <c r="CS130" s="437"/>
      <c r="CT130" s="438"/>
      <c r="CU130" s="439"/>
      <c r="CV130" s="272"/>
      <c r="CW130" s="440"/>
      <c r="CX130" s="441"/>
      <c r="CY130" s="442"/>
      <c r="CZ130" s="441"/>
      <c r="DA130" s="442"/>
      <c r="DB130" s="441"/>
      <c r="DC130" s="442"/>
      <c r="DD130" s="441"/>
      <c r="DE130" s="442"/>
      <c r="DF130" s="443"/>
      <c r="DG130" s="440"/>
      <c r="DH130" s="441"/>
      <c r="DI130" s="442"/>
      <c r="DJ130" s="441"/>
      <c r="DK130" s="442"/>
      <c r="DL130" s="441"/>
      <c r="DM130" s="442"/>
      <c r="DN130" s="443"/>
      <c r="DO130" s="440"/>
      <c r="DP130" s="441"/>
      <c r="DQ130" s="442"/>
      <c r="DR130" s="441"/>
      <c r="DS130" s="442"/>
      <c r="DT130" s="441"/>
      <c r="DU130" s="442"/>
      <c r="DV130" s="443"/>
      <c r="DW130" s="272"/>
    </row>
    <row r="131" spans="1:127" s="303" customFormat="1" ht="40.5" customHeight="1">
      <c r="A131" s="643"/>
      <c r="B131" s="411"/>
      <c r="C131" s="644" t="s">
        <v>441</v>
      </c>
      <c r="D131" s="645"/>
      <c r="E131" s="646"/>
      <c r="F131" s="647"/>
      <c r="G131" s="646"/>
      <c r="H131" s="648"/>
      <c r="I131" s="649"/>
      <c r="J131" s="611"/>
      <c r="K131" s="612"/>
      <c r="L131" s="650"/>
      <c r="M131" s="650"/>
      <c r="N131" s="651"/>
      <c r="O131" s="652"/>
      <c r="P131" s="652"/>
      <c r="Q131" s="653"/>
      <c r="R131" s="585"/>
      <c r="S131" s="585"/>
      <c r="T131" s="617"/>
      <c r="U131" s="618"/>
      <c r="V131" s="618"/>
      <c r="W131" s="618"/>
      <c r="X131" s="618"/>
      <c r="Y131" s="618"/>
      <c r="Z131" s="618"/>
      <c r="AA131" s="618"/>
      <c r="AB131" s="618"/>
      <c r="AC131" s="619"/>
      <c r="AD131" s="617"/>
      <c r="AE131" s="618"/>
      <c r="AF131" s="618"/>
      <c r="AG131" s="618"/>
      <c r="AH131" s="618"/>
      <c r="AI131" s="618"/>
      <c r="AJ131" s="618"/>
      <c r="AK131" s="619"/>
      <c r="AL131" s="617"/>
      <c r="AM131" s="618"/>
      <c r="AN131" s="618"/>
      <c r="AO131" s="618"/>
      <c r="AP131" s="618"/>
      <c r="AQ131" s="618"/>
      <c r="AR131" s="618"/>
      <c r="AS131" s="619"/>
      <c r="AT131" s="620"/>
      <c r="AU131" s="621"/>
      <c r="AV131" s="622"/>
      <c r="AW131" s="622"/>
      <c r="AX131" s="622"/>
      <c r="AY131" s="622"/>
      <c r="AZ131" s="622"/>
      <c r="BA131" s="622"/>
      <c r="BB131" s="622"/>
      <c r="BC131" s="622"/>
      <c r="BD131" s="623"/>
      <c r="BE131" s="621"/>
      <c r="BF131" s="622"/>
      <c r="BG131" s="622"/>
      <c r="BH131" s="622"/>
      <c r="BI131" s="622"/>
      <c r="BJ131" s="622"/>
      <c r="BK131" s="622"/>
      <c r="BL131" s="623"/>
      <c r="BM131" s="621"/>
      <c r="BN131" s="622"/>
      <c r="BO131" s="622"/>
      <c r="BP131" s="622"/>
      <c r="BQ131" s="622"/>
      <c r="BR131" s="622"/>
      <c r="BS131" s="622"/>
      <c r="BT131" s="623"/>
      <c r="BU131" s="620"/>
      <c r="BV131" s="624"/>
      <c r="BW131" s="625"/>
      <c r="BX131" s="625"/>
      <c r="BY131" s="625"/>
      <c r="BZ131" s="625"/>
      <c r="CA131" s="625"/>
      <c r="CB131" s="625"/>
      <c r="CC131" s="625"/>
      <c r="CD131" s="625"/>
      <c r="CE131" s="626"/>
      <c r="CF131" s="624"/>
      <c r="CG131" s="625"/>
      <c r="CH131" s="625"/>
      <c r="CI131" s="625"/>
      <c r="CJ131" s="625"/>
      <c r="CK131" s="625"/>
      <c r="CL131" s="625"/>
      <c r="CM131" s="626"/>
      <c r="CN131" s="624"/>
      <c r="CO131" s="625"/>
      <c r="CP131" s="625"/>
      <c r="CQ131" s="625"/>
      <c r="CR131" s="625"/>
      <c r="CS131" s="625"/>
      <c r="CT131" s="625"/>
      <c r="CU131" s="626"/>
      <c r="CV131" s="620"/>
      <c r="CW131" s="627"/>
      <c r="CX131" s="628"/>
      <c r="CY131" s="628"/>
      <c r="CZ131" s="628"/>
      <c r="DA131" s="628"/>
      <c r="DB131" s="628"/>
      <c r="DC131" s="628"/>
      <c r="DD131" s="628"/>
      <c r="DE131" s="628"/>
      <c r="DF131" s="629"/>
      <c r="DG131" s="627"/>
      <c r="DH131" s="628"/>
      <c r="DI131" s="628"/>
      <c r="DJ131" s="628"/>
      <c r="DK131" s="628"/>
      <c r="DL131" s="628"/>
      <c r="DM131" s="628"/>
      <c r="DN131" s="629"/>
      <c r="DO131" s="627"/>
      <c r="DP131" s="628"/>
      <c r="DQ131" s="628"/>
      <c r="DR131" s="628"/>
      <c r="DS131" s="628"/>
      <c r="DT131" s="628"/>
      <c r="DU131" s="628"/>
      <c r="DV131" s="629"/>
      <c r="DW131" s="516"/>
    </row>
    <row r="132" spans="1:127" ht="40.5" customHeight="1">
      <c r="A132" s="643">
        <v>1</v>
      </c>
      <c r="B132" s="411">
        <f>LARGE(B$103:B131,1)+1</f>
        <v>22</v>
      </c>
      <c r="C132" s="412" t="s">
        <v>442</v>
      </c>
      <c r="D132" s="413"/>
      <c r="E132" s="414" t="s">
        <v>1052</v>
      </c>
      <c r="F132" s="415" t="s">
        <v>1141</v>
      </c>
      <c r="G132" s="416" t="s">
        <v>841</v>
      </c>
      <c r="H132" s="654" t="s">
        <v>1054</v>
      </c>
      <c r="I132" s="418" t="s">
        <v>386</v>
      </c>
      <c r="J132" s="655" t="s">
        <v>1054</v>
      </c>
      <c r="K132" s="570" t="s">
        <v>1141</v>
      </c>
      <c r="L132" s="444"/>
      <c r="M132" s="444"/>
      <c r="N132" s="445" t="s">
        <v>1040</v>
      </c>
      <c r="O132" s="446" t="s">
        <v>1041</v>
      </c>
      <c r="P132" s="571" t="s">
        <v>1042</v>
      </c>
      <c r="Q132" s="425"/>
      <c r="R132" s="426"/>
      <c r="S132" s="448"/>
      <c r="T132" s="428"/>
      <c r="U132" s="429"/>
      <c r="V132" s="430"/>
      <c r="W132" s="429"/>
      <c r="X132" s="430"/>
      <c r="Y132" s="429"/>
      <c r="Z132" s="430"/>
      <c r="AA132" s="429"/>
      <c r="AB132" s="430"/>
      <c r="AC132" s="431"/>
      <c r="AD132" s="428"/>
      <c r="AE132" s="429"/>
      <c r="AF132" s="430"/>
      <c r="AG132" s="429"/>
      <c r="AH132" s="430"/>
      <c r="AI132" s="429"/>
      <c r="AJ132" s="430"/>
      <c r="AK132" s="431"/>
      <c r="AL132" s="428"/>
      <c r="AM132" s="429"/>
      <c r="AN132" s="430"/>
      <c r="AO132" s="429"/>
      <c r="AP132" s="430"/>
      <c r="AQ132" s="429"/>
      <c r="AR132" s="430"/>
      <c r="AS132" s="431"/>
      <c r="AT132" s="272"/>
      <c r="AU132" s="432"/>
      <c r="AV132" s="433"/>
      <c r="AW132" s="434"/>
      <c r="AX132" s="433"/>
      <c r="AY132" s="434"/>
      <c r="AZ132" s="433"/>
      <c r="BA132" s="434"/>
      <c r="BB132" s="433"/>
      <c r="BC132" s="434"/>
      <c r="BD132" s="435"/>
      <c r="BE132" s="432"/>
      <c r="BF132" s="433"/>
      <c r="BG132" s="434"/>
      <c r="BH132" s="433"/>
      <c r="BI132" s="434"/>
      <c r="BJ132" s="433"/>
      <c r="BK132" s="434"/>
      <c r="BL132" s="435"/>
      <c r="BM132" s="432"/>
      <c r="BN132" s="433"/>
      <c r="BO132" s="434"/>
      <c r="BP132" s="433"/>
      <c r="BQ132" s="434"/>
      <c r="BR132" s="433"/>
      <c r="BS132" s="434"/>
      <c r="BT132" s="435"/>
      <c r="BU132" s="272"/>
      <c r="BV132" s="436"/>
      <c r="BW132" s="437"/>
      <c r="BX132" s="438"/>
      <c r="BY132" s="437"/>
      <c r="BZ132" s="438"/>
      <c r="CA132" s="437"/>
      <c r="CB132" s="438"/>
      <c r="CC132" s="437"/>
      <c r="CD132" s="438"/>
      <c r="CE132" s="439"/>
      <c r="CF132" s="436"/>
      <c r="CG132" s="437"/>
      <c r="CH132" s="438"/>
      <c r="CI132" s="437"/>
      <c r="CJ132" s="438"/>
      <c r="CK132" s="437"/>
      <c r="CL132" s="438"/>
      <c r="CM132" s="439"/>
      <c r="CN132" s="436"/>
      <c r="CO132" s="437"/>
      <c r="CP132" s="438"/>
      <c r="CQ132" s="437"/>
      <c r="CR132" s="438"/>
      <c r="CS132" s="437"/>
      <c r="CT132" s="438"/>
      <c r="CU132" s="439"/>
      <c r="CV132" s="272"/>
      <c r="CW132" s="440"/>
      <c r="CX132" s="441"/>
      <c r="CY132" s="442"/>
      <c r="CZ132" s="441"/>
      <c r="DA132" s="442"/>
      <c r="DB132" s="441"/>
      <c r="DC132" s="442"/>
      <c r="DD132" s="441"/>
      <c r="DE132" s="442"/>
      <c r="DF132" s="443"/>
      <c r="DG132" s="440"/>
      <c r="DH132" s="441"/>
      <c r="DI132" s="442"/>
      <c r="DJ132" s="441"/>
      <c r="DK132" s="442"/>
      <c r="DL132" s="441"/>
      <c r="DM132" s="442"/>
      <c r="DN132" s="443"/>
      <c r="DO132" s="440"/>
      <c r="DP132" s="441"/>
      <c r="DQ132" s="442"/>
      <c r="DR132" s="441"/>
      <c r="DS132" s="442"/>
      <c r="DT132" s="441"/>
      <c r="DU132" s="442"/>
      <c r="DV132" s="443"/>
      <c r="DW132" s="272"/>
    </row>
    <row r="133" spans="1:127" s="303" customFormat="1" ht="40.5" customHeight="1">
      <c r="A133" s="643"/>
      <c r="B133" s="411"/>
      <c r="C133" s="644" t="s">
        <v>443</v>
      </c>
      <c r="D133" s="645"/>
      <c r="E133" s="646"/>
      <c r="F133" s="647"/>
      <c r="G133" s="646"/>
      <c r="H133" s="648"/>
      <c r="I133" s="649"/>
      <c r="J133" s="611"/>
      <c r="K133" s="612"/>
      <c r="L133" s="650"/>
      <c r="M133" s="650"/>
      <c r="N133" s="651"/>
      <c r="O133" s="652"/>
      <c r="P133" s="652"/>
      <c r="Q133" s="653"/>
      <c r="R133" s="585"/>
      <c r="S133" s="585"/>
      <c r="T133" s="617"/>
      <c r="U133" s="618"/>
      <c r="V133" s="618"/>
      <c r="W133" s="618"/>
      <c r="X133" s="618"/>
      <c r="Y133" s="618"/>
      <c r="Z133" s="618"/>
      <c r="AA133" s="618"/>
      <c r="AB133" s="618"/>
      <c r="AC133" s="619"/>
      <c r="AD133" s="617"/>
      <c r="AE133" s="618"/>
      <c r="AF133" s="618"/>
      <c r="AG133" s="618"/>
      <c r="AH133" s="618"/>
      <c r="AI133" s="618"/>
      <c r="AJ133" s="618"/>
      <c r="AK133" s="619"/>
      <c r="AL133" s="617"/>
      <c r="AM133" s="618"/>
      <c r="AN133" s="618"/>
      <c r="AO133" s="618"/>
      <c r="AP133" s="618"/>
      <c r="AQ133" s="618"/>
      <c r="AR133" s="618"/>
      <c r="AS133" s="619"/>
      <c r="AT133" s="620"/>
      <c r="AU133" s="621"/>
      <c r="AV133" s="622"/>
      <c r="AW133" s="622"/>
      <c r="AX133" s="622"/>
      <c r="AY133" s="622"/>
      <c r="AZ133" s="622"/>
      <c r="BA133" s="622"/>
      <c r="BB133" s="622"/>
      <c r="BC133" s="622"/>
      <c r="BD133" s="623"/>
      <c r="BE133" s="621"/>
      <c r="BF133" s="622"/>
      <c r="BG133" s="622"/>
      <c r="BH133" s="622"/>
      <c r="BI133" s="622"/>
      <c r="BJ133" s="622"/>
      <c r="BK133" s="622"/>
      <c r="BL133" s="623"/>
      <c r="BM133" s="621"/>
      <c r="BN133" s="622"/>
      <c r="BO133" s="622"/>
      <c r="BP133" s="622"/>
      <c r="BQ133" s="622"/>
      <c r="BR133" s="622"/>
      <c r="BS133" s="622"/>
      <c r="BT133" s="623"/>
      <c r="BU133" s="620"/>
      <c r="BV133" s="624"/>
      <c r="BW133" s="625"/>
      <c r="BX133" s="625"/>
      <c r="BY133" s="625"/>
      <c r="BZ133" s="625"/>
      <c r="CA133" s="625"/>
      <c r="CB133" s="625"/>
      <c r="CC133" s="625"/>
      <c r="CD133" s="625"/>
      <c r="CE133" s="626"/>
      <c r="CF133" s="624"/>
      <c r="CG133" s="625"/>
      <c r="CH133" s="625"/>
      <c r="CI133" s="625"/>
      <c r="CJ133" s="625"/>
      <c r="CK133" s="625"/>
      <c r="CL133" s="625"/>
      <c r="CM133" s="626"/>
      <c r="CN133" s="624"/>
      <c r="CO133" s="625"/>
      <c r="CP133" s="625"/>
      <c r="CQ133" s="625"/>
      <c r="CR133" s="625"/>
      <c r="CS133" s="625"/>
      <c r="CT133" s="625"/>
      <c r="CU133" s="626"/>
      <c r="CV133" s="620"/>
      <c r="CW133" s="627"/>
      <c r="CX133" s="628"/>
      <c r="CY133" s="628"/>
      <c r="CZ133" s="628"/>
      <c r="DA133" s="628"/>
      <c r="DB133" s="628"/>
      <c r="DC133" s="628"/>
      <c r="DD133" s="628"/>
      <c r="DE133" s="628"/>
      <c r="DF133" s="629"/>
      <c r="DG133" s="627"/>
      <c r="DH133" s="628"/>
      <c r="DI133" s="628"/>
      <c r="DJ133" s="628"/>
      <c r="DK133" s="628"/>
      <c r="DL133" s="628"/>
      <c r="DM133" s="628"/>
      <c r="DN133" s="629"/>
      <c r="DO133" s="627"/>
      <c r="DP133" s="628"/>
      <c r="DQ133" s="628"/>
      <c r="DR133" s="628"/>
      <c r="DS133" s="628"/>
      <c r="DT133" s="628"/>
      <c r="DU133" s="628"/>
      <c r="DV133" s="629"/>
      <c r="DW133" s="516"/>
    </row>
    <row r="134" spans="1:127" ht="40.5" customHeight="1">
      <c r="A134" s="643">
        <v>1</v>
      </c>
      <c r="B134" s="411">
        <f>LARGE(B$103:B133,1)+1</f>
        <v>23</v>
      </c>
      <c r="C134" s="412" t="s">
        <v>1258</v>
      </c>
      <c r="D134" s="413"/>
      <c r="E134" s="414" t="s">
        <v>1052</v>
      </c>
      <c r="F134" s="415" t="s">
        <v>1141</v>
      </c>
      <c r="G134" s="416" t="s">
        <v>841</v>
      </c>
      <c r="H134" s="654" t="s">
        <v>1054</v>
      </c>
      <c r="I134" s="418" t="s">
        <v>386</v>
      </c>
      <c r="J134" s="655" t="s">
        <v>1054</v>
      </c>
      <c r="K134" s="570" t="s">
        <v>1141</v>
      </c>
      <c r="L134" s="449" t="s">
        <v>1068</v>
      </c>
      <c r="M134" s="449"/>
      <c r="N134" s="450"/>
      <c r="O134" s="449"/>
      <c r="P134" s="572"/>
      <c r="Q134" s="425"/>
      <c r="R134" s="426"/>
      <c r="S134" s="448"/>
      <c r="T134" s="428"/>
      <c r="U134" s="429"/>
      <c r="V134" s="430"/>
      <c r="W134" s="429"/>
      <c r="X134" s="430"/>
      <c r="Y134" s="429"/>
      <c r="Z134" s="430"/>
      <c r="AA134" s="429"/>
      <c r="AB134" s="430"/>
      <c r="AC134" s="431"/>
      <c r="AD134" s="428"/>
      <c r="AE134" s="429"/>
      <c r="AF134" s="430"/>
      <c r="AG134" s="429"/>
      <c r="AH134" s="430"/>
      <c r="AI134" s="429"/>
      <c r="AJ134" s="430"/>
      <c r="AK134" s="431"/>
      <c r="AL134" s="428"/>
      <c r="AM134" s="429"/>
      <c r="AN134" s="430"/>
      <c r="AO134" s="429"/>
      <c r="AP134" s="430"/>
      <c r="AQ134" s="429"/>
      <c r="AR134" s="430"/>
      <c r="AS134" s="431"/>
      <c r="AT134" s="272"/>
      <c r="AU134" s="432"/>
      <c r="AV134" s="433"/>
      <c r="AW134" s="434"/>
      <c r="AX134" s="433"/>
      <c r="AY134" s="434"/>
      <c r="AZ134" s="433"/>
      <c r="BA134" s="434"/>
      <c r="BB134" s="433"/>
      <c r="BC134" s="434"/>
      <c r="BD134" s="435"/>
      <c r="BE134" s="432"/>
      <c r="BF134" s="433"/>
      <c r="BG134" s="434"/>
      <c r="BH134" s="433"/>
      <c r="BI134" s="434"/>
      <c r="BJ134" s="433"/>
      <c r="BK134" s="434"/>
      <c r="BL134" s="435"/>
      <c r="BM134" s="432"/>
      <c r="BN134" s="433"/>
      <c r="BO134" s="434"/>
      <c r="BP134" s="433"/>
      <c r="BQ134" s="434"/>
      <c r="BR134" s="433"/>
      <c r="BS134" s="434"/>
      <c r="BT134" s="435"/>
      <c r="BU134" s="272"/>
      <c r="BV134" s="436"/>
      <c r="BW134" s="437"/>
      <c r="BX134" s="438"/>
      <c r="BY134" s="437"/>
      <c r="BZ134" s="438"/>
      <c r="CA134" s="437"/>
      <c r="CB134" s="438"/>
      <c r="CC134" s="437"/>
      <c r="CD134" s="438"/>
      <c r="CE134" s="439"/>
      <c r="CF134" s="436"/>
      <c r="CG134" s="437"/>
      <c r="CH134" s="438"/>
      <c r="CI134" s="437"/>
      <c r="CJ134" s="438"/>
      <c r="CK134" s="437"/>
      <c r="CL134" s="438"/>
      <c r="CM134" s="439"/>
      <c r="CN134" s="436"/>
      <c r="CO134" s="437"/>
      <c r="CP134" s="438"/>
      <c r="CQ134" s="437"/>
      <c r="CR134" s="438"/>
      <c r="CS134" s="437"/>
      <c r="CT134" s="438"/>
      <c r="CU134" s="439"/>
      <c r="CV134" s="272"/>
      <c r="CW134" s="440"/>
      <c r="CX134" s="441"/>
      <c r="CY134" s="442"/>
      <c r="CZ134" s="441"/>
      <c r="DA134" s="442"/>
      <c r="DB134" s="441"/>
      <c r="DC134" s="442"/>
      <c r="DD134" s="441"/>
      <c r="DE134" s="442"/>
      <c r="DF134" s="443"/>
      <c r="DG134" s="440"/>
      <c r="DH134" s="441"/>
      <c r="DI134" s="442"/>
      <c r="DJ134" s="441"/>
      <c r="DK134" s="442"/>
      <c r="DL134" s="441"/>
      <c r="DM134" s="442"/>
      <c r="DN134" s="443"/>
      <c r="DO134" s="440"/>
      <c r="DP134" s="441"/>
      <c r="DQ134" s="442"/>
      <c r="DR134" s="441"/>
      <c r="DS134" s="442"/>
      <c r="DT134" s="441"/>
      <c r="DU134" s="442"/>
      <c r="DV134" s="443"/>
      <c r="DW134" s="272"/>
    </row>
    <row r="135" spans="1:127" ht="40.5" customHeight="1">
      <c r="A135" s="643">
        <v>1</v>
      </c>
      <c r="B135" s="411">
        <f>LARGE(B$103:B134,1)+1</f>
        <v>24</v>
      </c>
      <c r="C135" s="412" t="s">
        <v>1256</v>
      </c>
      <c r="D135" s="413" t="s">
        <v>1252</v>
      </c>
      <c r="E135" s="414" t="s">
        <v>1257</v>
      </c>
      <c r="F135" s="415" t="s">
        <v>1055</v>
      </c>
      <c r="G135" s="416" t="s">
        <v>841</v>
      </c>
      <c r="H135" s="654" t="s">
        <v>1054</v>
      </c>
      <c r="I135" s="418" t="s">
        <v>386</v>
      </c>
      <c r="J135" s="655" t="s">
        <v>1054</v>
      </c>
      <c r="K135" s="488" t="s">
        <v>1055</v>
      </c>
      <c r="L135" s="449" t="s">
        <v>1068</v>
      </c>
      <c r="M135" s="449"/>
      <c r="N135" s="450"/>
      <c r="O135" s="449"/>
      <c r="P135" s="572"/>
      <c r="Q135" s="425"/>
      <c r="R135" s="426"/>
      <c r="S135" s="448"/>
      <c r="T135" s="428"/>
      <c r="U135" s="429"/>
      <c r="V135" s="430"/>
      <c r="W135" s="429"/>
      <c r="X135" s="430"/>
      <c r="Y135" s="429"/>
      <c r="Z135" s="430"/>
      <c r="AA135" s="429"/>
      <c r="AB135" s="430"/>
      <c r="AC135" s="431"/>
      <c r="AD135" s="428"/>
      <c r="AE135" s="429"/>
      <c r="AF135" s="430"/>
      <c r="AG135" s="429"/>
      <c r="AH135" s="430"/>
      <c r="AI135" s="429"/>
      <c r="AJ135" s="430"/>
      <c r="AK135" s="431"/>
      <c r="AL135" s="428"/>
      <c r="AM135" s="429"/>
      <c r="AN135" s="430"/>
      <c r="AO135" s="429"/>
      <c r="AP135" s="430"/>
      <c r="AQ135" s="429"/>
      <c r="AR135" s="430"/>
      <c r="AS135" s="431"/>
      <c r="AT135" s="272"/>
      <c r="AU135" s="432"/>
      <c r="AV135" s="433"/>
      <c r="AW135" s="434"/>
      <c r="AX135" s="433"/>
      <c r="AY135" s="434"/>
      <c r="AZ135" s="433"/>
      <c r="BA135" s="434"/>
      <c r="BB135" s="433"/>
      <c r="BC135" s="434"/>
      <c r="BD135" s="435"/>
      <c r="BE135" s="432"/>
      <c r="BF135" s="433"/>
      <c r="BG135" s="434"/>
      <c r="BH135" s="433"/>
      <c r="BI135" s="434"/>
      <c r="BJ135" s="433"/>
      <c r="BK135" s="434"/>
      <c r="BL135" s="435"/>
      <c r="BM135" s="432"/>
      <c r="BN135" s="433"/>
      <c r="BO135" s="434"/>
      <c r="BP135" s="433"/>
      <c r="BQ135" s="434"/>
      <c r="BR135" s="433"/>
      <c r="BS135" s="434"/>
      <c r="BT135" s="435"/>
      <c r="BU135" s="272"/>
      <c r="BV135" s="436"/>
      <c r="BW135" s="437"/>
      <c r="BX135" s="438"/>
      <c r="BY135" s="437"/>
      <c r="BZ135" s="438"/>
      <c r="CA135" s="437"/>
      <c r="CB135" s="438"/>
      <c r="CC135" s="437"/>
      <c r="CD135" s="438"/>
      <c r="CE135" s="439"/>
      <c r="CF135" s="436"/>
      <c r="CG135" s="437"/>
      <c r="CH135" s="438"/>
      <c r="CI135" s="437"/>
      <c r="CJ135" s="438"/>
      <c r="CK135" s="437"/>
      <c r="CL135" s="438"/>
      <c r="CM135" s="439"/>
      <c r="CN135" s="436"/>
      <c r="CO135" s="437"/>
      <c r="CP135" s="438"/>
      <c r="CQ135" s="437"/>
      <c r="CR135" s="438"/>
      <c r="CS135" s="437"/>
      <c r="CT135" s="438"/>
      <c r="CU135" s="439"/>
      <c r="CV135" s="272"/>
      <c r="CW135" s="440"/>
      <c r="CX135" s="441"/>
      <c r="CY135" s="442"/>
      <c r="CZ135" s="441"/>
      <c r="DA135" s="442"/>
      <c r="DB135" s="441"/>
      <c r="DC135" s="442"/>
      <c r="DD135" s="441"/>
      <c r="DE135" s="442"/>
      <c r="DF135" s="443"/>
      <c r="DG135" s="440"/>
      <c r="DH135" s="441"/>
      <c r="DI135" s="442"/>
      <c r="DJ135" s="441"/>
      <c r="DK135" s="442"/>
      <c r="DL135" s="441"/>
      <c r="DM135" s="442"/>
      <c r="DN135" s="443"/>
      <c r="DO135" s="440"/>
      <c r="DP135" s="441"/>
      <c r="DQ135" s="442"/>
      <c r="DR135" s="441"/>
      <c r="DS135" s="442"/>
      <c r="DT135" s="441"/>
      <c r="DU135" s="442"/>
      <c r="DV135" s="443"/>
      <c r="DW135" s="272"/>
    </row>
    <row r="136" spans="1:127" ht="40.5" customHeight="1">
      <c r="A136" s="643"/>
      <c r="B136" s="411">
        <f>LARGE(B$103:B135,1)+1</f>
        <v>25</v>
      </c>
      <c r="C136" s="412" t="s">
        <v>444</v>
      </c>
      <c r="D136" s="413" t="s">
        <v>1252</v>
      </c>
      <c r="E136" s="414" t="s">
        <v>1257</v>
      </c>
      <c r="F136" s="415">
        <v>3.65</v>
      </c>
      <c r="G136" s="416" t="s">
        <v>841</v>
      </c>
      <c r="H136" s="654">
        <v>60598</v>
      </c>
      <c r="I136" s="418" t="s">
        <v>386</v>
      </c>
      <c r="J136" s="655" t="s">
        <v>1054</v>
      </c>
      <c r="K136" s="570" t="s">
        <v>1141</v>
      </c>
      <c r="L136" s="449" t="s">
        <v>1068</v>
      </c>
      <c r="M136" s="449"/>
      <c r="N136" s="450"/>
      <c r="O136" s="449"/>
      <c r="P136" s="572"/>
      <c r="Q136" s="425"/>
      <c r="R136" s="426"/>
      <c r="S136" s="448"/>
      <c r="T136" s="428"/>
      <c r="U136" s="429"/>
      <c r="V136" s="430"/>
      <c r="W136" s="429"/>
      <c r="X136" s="430"/>
      <c r="Y136" s="429"/>
      <c r="Z136" s="430"/>
      <c r="AA136" s="429"/>
      <c r="AB136" s="430"/>
      <c r="AC136" s="431"/>
      <c r="AD136" s="428"/>
      <c r="AE136" s="429"/>
      <c r="AF136" s="430"/>
      <c r="AG136" s="429"/>
      <c r="AH136" s="430"/>
      <c r="AI136" s="429"/>
      <c r="AJ136" s="430"/>
      <c r="AK136" s="431"/>
      <c r="AL136" s="428"/>
      <c r="AM136" s="429"/>
      <c r="AN136" s="430"/>
      <c r="AO136" s="429"/>
      <c r="AP136" s="430"/>
      <c r="AQ136" s="429"/>
      <c r="AR136" s="430"/>
      <c r="AS136" s="431"/>
      <c r="AT136" s="272"/>
      <c r="AU136" s="432"/>
      <c r="AV136" s="433"/>
      <c r="AW136" s="434"/>
      <c r="AX136" s="433"/>
      <c r="AY136" s="434"/>
      <c r="AZ136" s="433"/>
      <c r="BA136" s="434"/>
      <c r="BB136" s="433"/>
      <c r="BC136" s="434"/>
      <c r="BD136" s="435"/>
      <c r="BE136" s="432"/>
      <c r="BF136" s="433"/>
      <c r="BG136" s="434"/>
      <c r="BH136" s="433"/>
      <c r="BI136" s="434"/>
      <c r="BJ136" s="433"/>
      <c r="BK136" s="434"/>
      <c r="BL136" s="435"/>
      <c r="BM136" s="432"/>
      <c r="BN136" s="433"/>
      <c r="BO136" s="434"/>
      <c r="BP136" s="433"/>
      <c r="BQ136" s="434"/>
      <c r="BR136" s="433"/>
      <c r="BS136" s="434"/>
      <c r="BT136" s="435"/>
      <c r="BU136" s="272"/>
      <c r="BV136" s="436"/>
      <c r="BW136" s="437"/>
      <c r="BX136" s="438"/>
      <c r="BY136" s="437"/>
      <c r="BZ136" s="438"/>
      <c r="CA136" s="437"/>
      <c r="CB136" s="438"/>
      <c r="CC136" s="437"/>
      <c r="CD136" s="438"/>
      <c r="CE136" s="439"/>
      <c r="CF136" s="436"/>
      <c r="CG136" s="437"/>
      <c r="CH136" s="438"/>
      <c r="CI136" s="437"/>
      <c r="CJ136" s="438"/>
      <c r="CK136" s="437"/>
      <c r="CL136" s="438"/>
      <c r="CM136" s="439"/>
      <c r="CN136" s="436"/>
      <c r="CO136" s="437"/>
      <c r="CP136" s="438"/>
      <c r="CQ136" s="437"/>
      <c r="CR136" s="438"/>
      <c r="CS136" s="437"/>
      <c r="CT136" s="438"/>
      <c r="CU136" s="439"/>
      <c r="CV136" s="272"/>
      <c r="CW136" s="440"/>
      <c r="CX136" s="441"/>
      <c r="CY136" s="442"/>
      <c r="CZ136" s="441"/>
      <c r="DA136" s="442"/>
      <c r="DB136" s="441"/>
      <c r="DC136" s="442"/>
      <c r="DD136" s="441"/>
      <c r="DE136" s="442"/>
      <c r="DF136" s="443"/>
      <c r="DG136" s="440"/>
      <c r="DH136" s="441"/>
      <c r="DI136" s="442"/>
      <c r="DJ136" s="441"/>
      <c r="DK136" s="442"/>
      <c r="DL136" s="441"/>
      <c r="DM136" s="442"/>
      <c r="DN136" s="443"/>
      <c r="DO136" s="440"/>
      <c r="DP136" s="441"/>
      <c r="DQ136" s="442"/>
      <c r="DR136" s="441"/>
      <c r="DS136" s="442"/>
      <c r="DT136" s="441"/>
      <c r="DU136" s="442"/>
      <c r="DV136" s="443"/>
      <c r="DW136" s="272"/>
    </row>
    <row r="137" spans="1:127" s="303" customFormat="1" ht="40.5" customHeight="1">
      <c r="A137" s="657"/>
      <c r="B137" s="596">
        <v>9</v>
      </c>
      <c r="C137" s="597" t="s">
        <v>1182</v>
      </c>
      <c r="D137" s="598"/>
      <c r="E137" s="599"/>
      <c r="F137" s="598"/>
      <c r="G137" s="600"/>
      <c r="H137" s="599"/>
      <c r="I137" s="601"/>
      <c r="J137" s="598"/>
      <c r="K137" s="598"/>
      <c r="L137" s="598"/>
      <c r="M137" s="598"/>
      <c r="N137" s="598"/>
      <c r="O137" s="598"/>
      <c r="P137" s="602"/>
      <c r="Q137" s="1350" t="s">
        <v>1323</v>
      </c>
      <c r="R137" s="1352" t="s">
        <v>1324</v>
      </c>
      <c r="S137" s="1336" t="s">
        <v>1325</v>
      </c>
      <c r="T137" s="452"/>
      <c r="U137" s="453"/>
      <c r="V137" s="453"/>
      <c r="W137" s="453"/>
      <c r="X137" s="453"/>
      <c r="Y137" s="453"/>
      <c r="Z137" s="453"/>
      <c r="AA137" s="453"/>
      <c r="AB137" s="453"/>
      <c r="AC137" s="454"/>
      <c r="AD137" s="452"/>
      <c r="AE137" s="453"/>
      <c r="AF137" s="453"/>
      <c r="AG137" s="453"/>
      <c r="AH137" s="453"/>
      <c r="AI137" s="453"/>
      <c r="AJ137" s="453"/>
      <c r="AK137" s="454"/>
      <c r="AL137" s="452"/>
      <c r="AM137" s="453"/>
      <c r="AN137" s="453"/>
      <c r="AO137" s="453"/>
      <c r="AP137" s="453"/>
      <c r="AQ137" s="453"/>
      <c r="AR137" s="453"/>
      <c r="AS137" s="454"/>
      <c r="AT137" s="455"/>
      <c r="AU137" s="456"/>
      <c r="AV137" s="457"/>
      <c r="AW137" s="457"/>
      <c r="AX137" s="457"/>
      <c r="AY137" s="457"/>
      <c r="AZ137" s="457"/>
      <c r="BA137" s="457"/>
      <c r="BB137" s="457"/>
      <c r="BC137" s="457"/>
      <c r="BD137" s="458"/>
      <c r="BE137" s="456"/>
      <c r="BF137" s="457"/>
      <c r="BG137" s="457"/>
      <c r="BH137" s="457"/>
      <c r="BI137" s="457"/>
      <c r="BJ137" s="457"/>
      <c r="BK137" s="457"/>
      <c r="BL137" s="458"/>
      <c r="BM137" s="456"/>
      <c r="BN137" s="457"/>
      <c r="BO137" s="457"/>
      <c r="BP137" s="457"/>
      <c r="BQ137" s="457"/>
      <c r="BR137" s="457"/>
      <c r="BS137" s="457"/>
      <c r="BT137" s="458"/>
      <c r="BU137" s="455"/>
      <c r="BV137" s="459"/>
      <c r="BW137" s="460"/>
      <c r="BX137" s="460"/>
      <c r="BY137" s="460"/>
      <c r="BZ137" s="460"/>
      <c r="CA137" s="460"/>
      <c r="CB137" s="460"/>
      <c r="CC137" s="460"/>
      <c r="CD137" s="460"/>
      <c r="CE137" s="461"/>
      <c r="CF137" s="459"/>
      <c r="CG137" s="460"/>
      <c r="CH137" s="460"/>
      <c r="CI137" s="460"/>
      <c r="CJ137" s="460"/>
      <c r="CK137" s="460"/>
      <c r="CL137" s="460"/>
      <c r="CM137" s="461"/>
      <c r="CN137" s="459"/>
      <c r="CO137" s="460"/>
      <c r="CP137" s="460"/>
      <c r="CQ137" s="460"/>
      <c r="CR137" s="460"/>
      <c r="CS137" s="460"/>
      <c r="CT137" s="460"/>
      <c r="CU137" s="461"/>
      <c r="CV137" s="455"/>
      <c r="CW137" s="462"/>
      <c r="CX137" s="463"/>
      <c r="CY137" s="463"/>
      <c r="CZ137" s="463"/>
      <c r="DA137" s="463"/>
      <c r="DB137" s="463"/>
      <c r="DC137" s="463"/>
      <c r="DD137" s="463"/>
      <c r="DE137" s="463"/>
      <c r="DF137" s="464"/>
      <c r="DG137" s="462"/>
      <c r="DH137" s="463"/>
      <c r="DI137" s="463"/>
      <c r="DJ137" s="463"/>
      <c r="DK137" s="463"/>
      <c r="DL137" s="463"/>
      <c r="DM137" s="463"/>
      <c r="DN137" s="464"/>
      <c r="DO137" s="462"/>
      <c r="DP137" s="463"/>
      <c r="DQ137" s="463"/>
      <c r="DR137" s="463"/>
      <c r="DS137" s="463"/>
      <c r="DT137" s="463"/>
      <c r="DU137" s="463"/>
      <c r="DV137" s="464"/>
      <c r="DW137" s="465"/>
    </row>
    <row r="138" spans="1:127" s="303" customFormat="1" ht="40.5" customHeight="1">
      <c r="A138" s="657"/>
      <c r="B138" s="603"/>
      <c r="C138" s="393" t="s">
        <v>1048</v>
      </c>
      <c r="D138" s="394">
        <f>LARGE(B138:B146,1)</f>
        <v>5</v>
      </c>
      <c r="E138" s="604" t="s">
        <v>1049</v>
      </c>
      <c r="F138" s="394">
        <f>COUNTIF(L139:P146,E138)</f>
        <v>0</v>
      </c>
      <c r="G138" s="396" t="s">
        <v>1038</v>
      </c>
      <c r="H138" s="394">
        <f>COUNTIF(L139:P146,G138)</f>
        <v>3</v>
      </c>
      <c r="I138" s="396" t="s">
        <v>1039</v>
      </c>
      <c r="J138" s="394">
        <f>COUNTIF(L139:P146,I138)</f>
        <v>3</v>
      </c>
      <c r="K138" s="396" t="s">
        <v>1040</v>
      </c>
      <c r="L138" s="394">
        <f>COUNTIF(L139:P146,K138)</f>
        <v>5</v>
      </c>
      <c r="M138" s="396" t="s">
        <v>1041</v>
      </c>
      <c r="N138" s="394">
        <f>COUNTIF(L139:P146,M138)</f>
        <v>5</v>
      </c>
      <c r="O138" s="396" t="s">
        <v>1042</v>
      </c>
      <c r="P138" s="397">
        <f>COUNTIF(L139:P146,O138)</f>
        <v>5</v>
      </c>
      <c r="Q138" s="1351"/>
      <c r="R138" s="1353"/>
      <c r="S138" s="1337"/>
      <c r="T138" s="466"/>
      <c r="U138" s="467"/>
      <c r="V138" s="467"/>
      <c r="W138" s="467"/>
      <c r="X138" s="467"/>
      <c r="Y138" s="467"/>
      <c r="Z138" s="467"/>
      <c r="AA138" s="467"/>
      <c r="AB138" s="467"/>
      <c r="AC138" s="468"/>
      <c r="AD138" s="466"/>
      <c r="AE138" s="467"/>
      <c r="AF138" s="467"/>
      <c r="AG138" s="467"/>
      <c r="AH138" s="467"/>
      <c r="AI138" s="467"/>
      <c r="AJ138" s="467"/>
      <c r="AK138" s="468"/>
      <c r="AL138" s="466"/>
      <c r="AM138" s="467"/>
      <c r="AN138" s="467"/>
      <c r="AO138" s="467"/>
      <c r="AP138" s="467"/>
      <c r="AQ138" s="467"/>
      <c r="AR138" s="467"/>
      <c r="AS138" s="468"/>
      <c r="AT138" s="469"/>
      <c r="AU138" s="470"/>
      <c r="AV138" s="471"/>
      <c r="AW138" s="471"/>
      <c r="AX138" s="471"/>
      <c r="AY138" s="471"/>
      <c r="AZ138" s="471"/>
      <c r="BA138" s="471"/>
      <c r="BB138" s="471"/>
      <c r="BC138" s="471"/>
      <c r="BD138" s="472"/>
      <c r="BE138" s="470"/>
      <c r="BF138" s="471"/>
      <c r="BG138" s="471"/>
      <c r="BH138" s="471"/>
      <c r="BI138" s="471"/>
      <c r="BJ138" s="471"/>
      <c r="BK138" s="471"/>
      <c r="BL138" s="472"/>
      <c r="BM138" s="470"/>
      <c r="BN138" s="471"/>
      <c r="BO138" s="471"/>
      <c r="BP138" s="471"/>
      <c r="BQ138" s="471"/>
      <c r="BR138" s="471"/>
      <c r="BS138" s="471"/>
      <c r="BT138" s="472"/>
      <c r="BU138" s="469"/>
      <c r="BV138" s="473"/>
      <c r="BW138" s="474"/>
      <c r="BX138" s="474"/>
      <c r="BY138" s="474"/>
      <c r="BZ138" s="474"/>
      <c r="CA138" s="474"/>
      <c r="CB138" s="474"/>
      <c r="CC138" s="474"/>
      <c r="CD138" s="474"/>
      <c r="CE138" s="475"/>
      <c r="CF138" s="473"/>
      <c r="CG138" s="474"/>
      <c r="CH138" s="474"/>
      <c r="CI138" s="474"/>
      <c r="CJ138" s="474"/>
      <c r="CK138" s="474"/>
      <c r="CL138" s="474"/>
      <c r="CM138" s="475"/>
      <c r="CN138" s="473"/>
      <c r="CO138" s="474"/>
      <c r="CP138" s="474"/>
      <c r="CQ138" s="474"/>
      <c r="CR138" s="474"/>
      <c r="CS138" s="474"/>
      <c r="CT138" s="474"/>
      <c r="CU138" s="475"/>
      <c r="CV138" s="469"/>
      <c r="CW138" s="476"/>
      <c r="CX138" s="477"/>
      <c r="CY138" s="477"/>
      <c r="CZ138" s="477"/>
      <c r="DA138" s="477"/>
      <c r="DB138" s="477"/>
      <c r="DC138" s="477"/>
      <c r="DD138" s="477"/>
      <c r="DE138" s="477"/>
      <c r="DF138" s="478"/>
      <c r="DG138" s="476"/>
      <c r="DH138" s="477"/>
      <c r="DI138" s="477"/>
      <c r="DJ138" s="477"/>
      <c r="DK138" s="477"/>
      <c r="DL138" s="477"/>
      <c r="DM138" s="477"/>
      <c r="DN138" s="478"/>
      <c r="DO138" s="476"/>
      <c r="DP138" s="477"/>
      <c r="DQ138" s="477"/>
      <c r="DR138" s="477"/>
      <c r="DS138" s="477"/>
      <c r="DT138" s="477"/>
      <c r="DU138" s="477"/>
      <c r="DV138" s="478"/>
      <c r="DW138" s="479"/>
    </row>
    <row r="139" spans="1:127" s="303" customFormat="1" ht="40.5" customHeight="1">
      <c r="A139" s="643"/>
      <c r="B139" s="411"/>
      <c r="C139" s="644" t="s">
        <v>399</v>
      </c>
      <c r="D139" s="645"/>
      <c r="E139" s="646"/>
      <c r="F139" s="647"/>
      <c r="G139" s="646"/>
      <c r="H139" s="648"/>
      <c r="I139" s="649"/>
      <c r="J139" s="611"/>
      <c r="K139" s="612"/>
      <c r="L139" s="650"/>
      <c r="M139" s="650"/>
      <c r="N139" s="651"/>
      <c r="O139" s="652"/>
      <c r="P139" s="652"/>
      <c r="Q139" s="653"/>
      <c r="R139" s="585"/>
      <c r="S139" s="585"/>
      <c r="T139" s="617"/>
      <c r="U139" s="618"/>
      <c r="V139" s="618"/>
      <c r="W139" s="618"/>
      <c r="X139" s="618"/>
      <c r="Y139" s="618"/>
      <c r="Z139" s="618"/>
      <c r="AA139" s="618"/>
      <c r="AB139" s="618"/>
      <c r="AC139" s="619"/>
      <c r="AD139" s="617"/>
      <c r="AE139" s="618"/>
      <c r="AF139" s="618"/>
      <c r="AG139" s="618"/>
      <c r="AH139" s="618"/>
      <c r="AI139" s="618"/>
      <c r="AJ139" s="618"/>
      <c r="AK139" s="619"/>
      <c r="AL139" s="617"/>
      <c r="AM139" s="618"/>
      <c r="AN139" s="618"/>
      <c r="AO139" s="618"/>
      <c r="AP139" s="618"/>
      <c r="AQ139" s="618"/>
      <c r="AR139" s="618"/>
      <c r="AS139" s="619"/>
      <c r="AT139" s="620"/>
      <c r="AU139" s="621"/>
      <c r="AV139" s="622"/>
      <c r="AW139" s="622"/>
      <c r="AX139" s="622"/>
      <c r="AY139" s="622"/>
      <c r="AZ139" s="622"/>
      <c r="BA139" s="622"/>
      <c r="BB139" s="622"/>
      <c r="BC139" s="622"/>
      <c r="BD139" s="623"/>
      <c r="BE139" s="621"/>
      <c r="BF139" s="622"/>
      <c r="BG139" s="622"/>
      <c r="BH139" s="622"/>
      <c r="BI139" s="622"/>
      <c r="BJ139" s="622"/>
      <c r="BK139" s="622"/>
      <c r="BL139" s="623"/>
      <c r="BM139" s="621"/>
      <c r="BN139" s="622"/>
      <c r="BO139" s="622"/>
      <c r="BP139" s="622"/>
      <c r="BQ139" s="622"/>
      <c r="BR139" s="622"/>
      <c r="BS139" s="622"/>
      <c r="BT139" s="623"/>
      <c r="BU139" s="620"/>
      <c r="BV139" s="624"/>
      <c r="BW139" s="625"/>
      <c r="BX139" s="625"/>
      <c r="BY139" s="625"/>
      <c r="BZ139" s="625"/>
      <c r="CA139" s="625"/>
      <c r="CB139" s="625"/>
      <c r="CC139" s="625"/>
      <c r="CD139" s="625"/>
      <c r="CE139" s="626"/>
      <c r="CF139" s="624"/>
      <c r="CG139" s="625"/>
      <c r="CH139" s="625"/>
      <c r="CI139" s="625"/>
      <c r="CJ139" s="625"/>
      <c r="CK139" s="625"/>
      <c r="CL139" s="625"/>
      <c r="CM139" s="626"/>
      <c r="CN139" s="624"/>
      <c r="CO139" s="625"/>
      <c r="CP139" s="625"/>
      <c r="CQ139" s="625"/>
      <c r="CR139" s="625"/>
      <c r="CS139" s="625"/>
      <c r="CT139" s="625"/>
      <c r="CU139" s="626"/>
      <c r="CV139" s="620"/>
      <c r="CW139" s="627"/>
      <c r="CX139" s="628"/>
      <c r="CY139" s="628"/>
      <c r="CZ139" s="628"/>
      <c r="DA139" s="628"/>
      <c r="DB139" s="628"/>
      <c r="DC139" s="628"/>
      <c r="DD139" s="628"/>
      <c r="DE139" s="628"/>
      <c r="DF139" s="629"/>
      <c r="DG139" s="627"/>
      <c r="DH139" s="628"/>
      <c r="DI139" s="628"/>
      <c r="DJ139" s="628"/>
      <c r="DK139" s="628"/>
      <c r="DL139" s="628"/>
      <c r="DM139" s="628"/>
      <c r="DN139" s="629"/>
      <c r="DO139" s="627"/>
      <c r="DP139" s="628"/>
      <c r="DQ139" s="628"/>
      <c r="DR139" s="628"/>
      <c r="DS139" s="628"/>
      <c r="DT139" s="628"/>
      <c r="DU139" s="628"/>
      <c r="DV139" s="629"/>
      <c r="DW139" s="516"/>
    </row>
    <row r="140" spans="1:127" ht="40.5" customHeight="1">
      <c r="A140" s="643">
        <v>1</v>
      </c>
      <c r="B140" s="411">
        <v>1</v>
      </c>
      <c r="C140" s="412" t="s">
        <v>445</v>
      </c>
      <c r="D140" s="413" t="s">
        <v>265</v>
      </c>
      <c r="E140" s="414" t="s">
        <v>1052</v>
      </c>
      <c r="F140" s="415">
        <v>1.337</v>
      </c>
      <c r="G140" s="416" t="s">
        <v>841</v>
      </c>
      <c r="H140" s="654" t="s">
        <v>446</v>
      </c>
      <c r="I140" s="418" t="s">
        <v>386</v>
      </c>
      <c r="J140" s="655" t="s">
        <v>1054</v>
      </c>
      <c r="K140" s="488" t="s">
        <v>1055</v>
      </c>
      <c r="L140" s="444" t="s">
        <v>1038</v>
      </c>
      <c r="M140" s="444" t="s">
        <v>1039</v>
      </c>
      <c r="N140" s="445" t="s">
        <v>1040</v>
      </c>
      <c r="O140" s="446" t="s">
        <v>1041</v>
      </c>
      <c r="P140" s="571" t="s">
        <v>1042</v>
      </c>
      <c r="Q140" s="425"/>
      <c r="R140" s="426"/>
      <c r="S140" s="448"/>
      <c r="T140" s="428"/>
      <c r="U140" s="429"/>
      <c r="V140" s="430"/>
      <c r="W140" s="429"/>
      <c r="X140" s="430"/>
      <c r="Y140" s="429"/>
      <c r="Z140" s="430"/>
      <c r="AA140" s="429"/>
      <c r="AB140" s="430"/>
      <c r="AC140" s="431"/>
      <c r="AD140" s="428"/>
      <c r="AE140" s="429"/>
      <c r="AF140" s="430"/>
      <c r="AG140" s="429"/>
      <c r="AH140" s="430"/>
      <c r="AI140" s="429"/>
      <c r="AJ140" s="430"/>
      <c r="AK140" s="431"/>
      <c r="AL140" s="428"/>
      <c r="AM140" s="429"/>
      <c r="AN140" s="430"/>
      <c r="AO140" s="429"/>
      <c r="AP140" s="430"/>
      <c r="AQ140" s="429"/>
      <c r="AR140" s="430"/>
      <c r="AS140" s="431"/>
      <c r="AT140" s="272"/>
      <c r="AU140" s="432"/>
      <c r="AV140" s="433"/>
      <c r="AW140" s="434"/>
      <c r="AX140" s="433"/>
      <c r="AY140" s="434"/>
      <c r="AZ140" s="433"/>
      <c r="BA140" s="434"/>
      <c r="BB140" s="433"/>
      <c r="BC140" s="434"/>
      <c r="BD140" s="435"/>
      <c r="BE140" s="432"/>
      <c r="BF140" s="433"/>
      <c r="BG140" s="434"/>
      <c r="BH140" s="433"/>
      <c r="BI140" s="434"/>
      <c r="BJ140" s="433"/>
      <c r="BK140" s="434"/>
      <c r="BL140" s="435"/>
      <c r="BM140" s="432"/>
      <c r="BN140" s="433"/>
      <c r="BO140" s="434"/>
      <c r="BP140" s="433"/>
      <c r="BQ140" s="434"/>
      <c r="BR140" s="433"/>
      <c r="BS140" s="434"/>
      <c r="BT140" s="435"/>
      <c r="BU140" s="272"/>
      <c r="BV140" s="436"/>
      <c r="BW140" s="437"/>
      <c r="BX140" s="438"/>
      <c r="BY140" s="437"/>
      <c r="BZ140" s="438"/>
      <c r="CA140" s="437"/>
      <c r="CB140" s="438"/>
      <c r="CC140" s="437"/>
      <c r="CD140" s="438"/>
      <c r="CE140" s="439"/>
      <c r="CF140" s="436"/>
      <c r="CG140" s="437"/>
      <c r="CH140" s="438"/>
      <c r="CI140" s="437"/>
      <c r="CJ140" s="438"/>
      <c r="CK140" s="437"/>
      <c r="CL140" s="438"/>
      <c r="CM140" s="439"/>
      <c r="CN140" s="436"/>
      <c r="CO140" s="437"/>
      <c r="CP140" s="438"/>
      <c r="CQ140" s="437"/>
      <c r="CR140" s="438"/>
      <c r="CS140" s="437"/>
      <c r="CT140" s="438"/>
      <c r="CU140" s="439"/>
      <c r="CV140" s="272"/>
      <c r="CW140" s="440"/>
      <c r="CX140" s="441"/>
      <c r="CY140" s="442"/>
      <c r="CZ140" s="441"/>
      <c r="DA140" s="442"/>
      <c r="DB140" s="441"/>
      <c r="DC140" s="442"/>
      <c r="DD140" s="441"/>
      <c r="DE140" s="442"/>
      <c r="DF140" s="443"/>
      <c r="DG140" s="440"/>
      <c r="DH140" s="441"/>
      <c r="DI140" s="442"/>
      <c r="DJ140" s="441"/>
      <c r="DK140" s="442"/>
      <c r="DL140" s="441"/>
      <c r="DM140" s="442"/>
      <c r="DN140" s="443"/>
      <c r="DO140" s="440"/>
      <c r="DP140" s="441"/>
      <c r="DQ140" s="442"/>
      <c r="DR140" s="441"/>
      <c r="DS140" s="442"/>
      <c r="DT140" s="441"/>
      <c r="DU140" s="442"/>
      <c r="DV140" s="443"/>
      <c r="DW140" s="272"/>
    </row>
    <row r="141" spans="1:127" s="303" customFormat="1" ht="40.5" customHeight="1">
      <c r="A141" s="643"/>
      <c r="B141" s="411"/>
      <c r="C141" s="644" t="s">
        <v>286</v>
      </c>
      <c r="D141" s="645"/>
      <c r="E141" s="646"/>
      <c r="F141" s="647"/>
      <c r="G141" s="646"/>
      <c r="H141" s="648"/>
      <c r="I141" s="649"/>
      <c r="J141" s="611"/>
      <c r="K141" s="612"/>
      <c r="L141" s="650"/>
      <c r="M141" s="650"/>
      <c r="N141" s="651"/>
      <c r="O141" s="652"/>
      <c r="P141" s="652"/>
      <c r="Q141" s="653"/>
      <c r="R141" s="585"/>
      <c r="S141" s="585"/>
      <c r="T141" s="617"/>
      <c r="U141" s="618"/>
      <c r="V141" s="618"/>
      <c r="W141" s="618"/>
      <c r="X141" s="618"/>
      <c r="Y141" s="618"/>
      <c r="Z141" s="618"/>
      <c r="AA141" s="618"/>
      <c r="AB141" s="618"/>
      <c r="AC141" s="619"/>
      <c r="AD141" s="617"/>
      <c r="AE141" s="618"/>
      <c r="AF141" s="618"/>
      <c r="AG141" s="618"/>
      <c r="AH141" s="618"/>
      <c r="AI141" s="618"/>
      <c r="AJ141" s="618"/>
      <c r="AK141" s="619"/>
      <c r="AL141" s="617"/>
      <c r="AM141" s="618"/>
      <c r="AN141" s="618"/>
      <c r="AO141" s="618"/>
      <c r="AP141" s="618"/>
      <c r="AQ141" s="618"/>
      <c r="AR141" s="618"/>
      <c r="AS141" s="619"/>
      <c r="AT141" s="620"/>
      <c r="AU141" s="621"/>
      <c r="AV141" s="622"/>
      <c r="AW141" s="622"/>
      <c r="AX141" s="622"/>
      <c r="AY141" s="622"/>
      <c r="AZ141" s="622"/>
      <c r="BA141" s="622"/>
      <c r="BB141" s="622"/>
      <c r="BC141" s="622"/>
      <c r="BD141" s="623"/>
      <c r="BE141" s="621"/>
      <c r="BF141" s="622"/>
      <c r="BG141" s="622"/>
      <c r="BH141" s="622"/>
      <c r="BI141" s="622"/>
      <c r="BJ141" s="622"/>
      <c r="BK141" s="622"/>
      <c r="BL141" s="623"/>
      <c r="BM141" s="621"/>
      <c r="BN141" s="622"/>
      <c r="BO141" s="622"/>
      <c r="BP141" s="622"/>
      <c r="BQ141" s="622"/>
      <c r="BR141" s="622"/>
      <c r="BS141" s="622"/>
      <c r="BT141" s="623"/>
      <c r="BU141" s="620"/>
      <c r="BV141" s="624"/>
      <c r="BW141" s="625"/>
      <c r="BX141" s="625"/>
      <c r="BY141" s="625"/>
      <c r="BZ141" s="625"/>
      <c r="CA141" s="625"/>
      <c r="CB141" s="625"/>
      <c r="CC141" s="625"/>
      <c r="CD141" s="625"/>
      <c r="CE141" s="626"/>
      <c r="CF141" s="624"/>
      <c r="CG141" s="625"/>
      <c r="CH141" s="625"/>
      <c r="CI141" s="625"/>
      <c r="CJ141" s="625"/>
      <c r="CK141" s="625"/>
      <c r="CL141" s="625"/>
      <c r="CM141" s="626"/>
      <c r="CN141" s="624"/>
      <c r="CO141" s="625"/>
      <c r="CP141" s="625"/>
      <c r="CQ141" s="625"/>
      <c r="CR141" s="625"/>
      <c r="CS141" s="625"/>
      <c r="CT141" s="625"/>
      <c r="CU141" s="626"/>
      <c r="CV141" s="620"/>
      <c r="CW141" s="627"/>
      <c r="CX141" s="628"/>
      <c r="CY141" s="628"/>
      <c r="CZ141" s="628"/>
      <c r="DA141" s="628"/>
      <c r="DB141" s="628"/>
      <c r="DC141" s="628"/>
      <c r="DD141" s="628"/>
      <c r="DE141" s="628"/>
      <c r="DF141" s="629"/>
      <c r="DG141" s="627"/>
      <c r="DH141" s="628"/>
      <c r="DI141" s="628"/>
      <c r="DJ141" s="628"/>
      <c r="DK141" s="628"/>
      <c r="DL141" s="628"/>
      <c r="DM141" s="628"/>
      <c r="DN141" s="629"/>
      <c r="DO141" s="627"/>
      <c r="DP141" s="628"/>
      <c r="DQ141" s="628"/>
      <c r="DR141" s="628"/>
      <c r="DS141" s="628"/>
      <c r="DT141" s="628"/>
      <c r="DU141" s="628"/>
      <c r="DV141" s="629"/>
      <c r="DW141" s="516"/>
    </row>
    <row r="142" spans="1:127" ht="40.5" customHeight="1">
      <c r="A142" s="656"/>
      <c r="B142" s="411">
        <f>LARGE(B$140:B141,1)+1</f>
        <v>2</v>
      </c>
      <c r="C142" s="412" t="s">
        <v>447</v>
      </c>
      <c r="D142" s="413"/>
      <c r="E142" s="414" t="s">
        <v>1269</v>
      </c>
      <c r="F142" s="415">
        <v>7.25</v>
      </c>
      <c r="G142" s="416" t="s">
        <v>841</v>
      </c>
      <c r="H142" s="654">
        <v>41755</v>
      </c>
      <c r="I142" s="418" t="s">
        <v>386</v>
      </c>
      <c r="J142" s="655" t="s">
        <v>1054</v>
      </c>
      <c r="K142" s="570" t="s">
        <v>1141</v>
      </c>
      <c r="L142" s="444" t="s">
        <v>1038</v>
      </c>
      <c r="M142" s="444" t="s">
        <v>1039</v>
      </c>
      <c r="N142" s="445" t="s">
        <v>1040</v>
      </c>
      <c r="O142" s="446" t="s">
        <v>1041</v>
      </c>
      <c r="P142" s="571" t="s">
        <v>1042</v>
      </c>
      <c r="Q142" s="425"/>
      <c r="R142" s="426"/>
      <c r="S142" s="448"/>
      <c r="T142" s="428"/>
      <c r="U142" s="429"/>
      <c r="V142" s="430"/>
      <c r="W142" s="429"/>
      <c r="X142" s="430"/>
      <c r="Y142" s="429"/>
      <c r="Z142" s="430"/>
      <c r="AA142" s="429"/>
      <c r="AB142" s="430"/>
      <c r="AC142" s="431"/>
      <c r="AD142" s="428"/>
      <c r="AE142" s="429"/>
      <c r="AF142" s="430"/>
      <c r="AG142" s="429"/>
      <c r="AH142" s="430"/>
      <c r="AI142" s="429"/>
      <c r="AJ142" s="430"/>
      <c r="AK142" s="431"/>
      <c r="AL142" s="428"/>
      <c r="AM142" s="429"/>
      <c r="AN142" s="430"/>
      <c r="AO142" s="429"/>
      <c r="AP142" s="430"/>
      <c r="AQ142" s="429"/>
      <c r="AR142" s="430"/>
      <c r="AS142" s="431"/>
      <c r="AT142" s="272"/>
      <c r="AU142" s="432"/>
      <c r="AV142" s="433"/>
      <c r="AW142" s="434"/>
      <c r="AX142" s="433"/>
      <c r="AY142" s="434"/>
      <c r="AZ142" s="433"/>
      <c r="BA142" s="434"/>
      <c r="BB142" s="433"/>
      <c r="BC142" s="434"/>
      <c r="BD142" s="435"/>
      <c r="BE142" s="432"/>
      <c r="BF142" s="433"/>
      <c r="BG142" s="434"/>
      <c r="BH142" s="433"/>
      <c r="BI142" s="434"/>
      <c r="BJ142" s="433"/>
      <c r="BK142" s="434"/>
      <c r="BL142" s="435"/>
      <c r="BM142" s="432"/>
      <c r="BN142" s="433"/>
      <c r="BO142" s="434"/>
      <c r="BP142" s="433"/>
      <c r="BQ142" s="434"/>
      <c r="BR142" s="433"/>
      <c r="BS142" s="434"/>
      <c r="BT142" s="435"/>
      <c r="BU142" s="272"/>
      <c r="BV142" s="436"/>
      <c r="BW142" s="437"/>
      <c r="BX142" s="438"/>
      <c r="BY142" s="437"/>
      <c r="BZ142" s="438"/>
      <c r="CA142" s="437"/>
      <c r="CB142" s="438"/>
      <c r="CC142" s="437"/>
      <c r="CD142" s="438"/>
      <c r="CE142" s="439"/>
      <c r="CF142" s="436"/>
      <c r="CG142" s="437"/>
      <c r="CH142" s="438"/>
      <c r="CI142" s="437"/>
      <c r="CJ142" s="438"/>
      <c r="CK142" s="437"/>
      <c r="CL142" s="438"/>
      <c r="CM142" s="439"/>
      <c r="CN142" s="436"/>
      <c r="CO142" s="437"/>
      <c r="CP142" s="438"/>
      <c r="CQ142" s="437"/>
      <c r="CR142" s="438"/>
      <c r="CS142" s="437"/>
      <c r="CT142" s="438"/>
      <c r="CU142" s="439"/>
      <c r="CV142" s="272"/>
      <c r="CW142" s="440"/>
      <c r="CX142" s="441"/>
      <c r="CY142" s="442"/>
      <c r="CZ142" s="441"/>
      <c r="DA142" s="442"/>
      <c r="DB142" s="441"/>
      <c r="DC142" s="442"/>
      <c r="DD142" s="441"/>
      <c r="DE142" s="442"/>
      <c r="DF142" s="443"/>
      <c r="DG142" s="440"/>
      <c r="DH142" s="441"/>
      <c r="DI142" s="442"/>
      <c r="DJ142" s="441"/>
      <c r="DK142" s="442"/>
      <c r="DL142" s="441"/>
      <c r="DM142" s="442"/>
      <c r="DN142" s="443"/>
      <c r="DO142" s="440"/>
      <c r="DP142" s="441"/>
      <c r="DQ142" s="442"/>
      <c r="DR142" s="441"/>
      <c r="DS142" s="442"/>
      <c r="DT142" s="441"/>
      <c r="DU142" s="442"/>
      <c r="DV142" s="443"/>
      <c r="DW142" s="272"/>
    </row>
    <row r="143" spans="1:127" ht="40.5" customHeight="1">
      <c r="A143" s="656"/>
      <c r="B143" s="411">
        <f>LARGE(B$140:B142,1)+1</f>
        <v>3</v>
      </c>
      <c r="C143" s="412" t="s">
        <v>448</v>
      </c>
      <c r="D143" s="413"/>
      <c r="E143" s="414" t="s">
        <v>1269</v>
      </c>
      <c r="F143" s="415">
        <v>9.49</v>
      </c>
      <c r="G143" s="416" t="s">
        <v>841</v>
      </c>
      <c r="H143" s="654">
        <v>39682</v>
      </c>
      <c r="I143" s="418" t="s">
        <v>386</v>
      </c>
      <c r="J143" s="655" t="s">
        <v>1054</v>
      </c>
      <c r="K143" s="570" t="s">
        <v>1141</v>
      </c>
      <c r="L143" s="444" t="s">
        <v>1038</v>
      </c>
      <c r="M143" s="444" t="s">
        <v>1039</v>
      </c>
      <c r="N143" s="445" t="s">
        <v>1040</v>
      </c>
      <c r="O143" s="446" t="s">
        <v>1041</v>
      </c>
      <c r="P143" s="571" t="s">
        <v>1042</v>
      </c>
      <c r="Q143" s="425"/>
      <c r="R143" s="426"/>
      <c r="S143" s="448"/>
      <c r="T143" s="428"/>
      <c r="U143" s="429"/>
      <c r="V143" s="430"/>
      <c r="W143" s="429"/>
      <c r="X143" s="430"/>
      <c r="Y143" s="429"/>
      <c r="Z143" s="430"/>
      <c r="AA143" s="429"/>
      <c r="AB143" s="430"/>
      <c r="AC143" s="431"/>
      <c r="AD143" s="428"/>
      <c r="AE143" s="429"/>
      <c r="AF143" s="430"/>
      <c r="AG143" s="429"/>
      <c r="AH143" s="430"/>
      <c r="AI143" s="429"/>
      <c r="AJ143" s="430"/>
      <c r="AK143" s="431"/>
      <c r="AL143" s="428"/>
      <c r="AM143" s="429"/>
      <c r="AN143" s="430"/>
      <c r="AO143" s="429"/>
      <c r="AP143" s="430"/>
      <c r="AQ143" s="429"/>
      <c r="AR143" s="430"/>
      <c r="AS143" s="431"/>
      <c r="AT143" s="272"/>
      <c r="AU143" s="432"/>
      <c r="AV143" s="433"/>
      <c r="AW143" s="434"/>
      <c r="AX143" s="433"/>
      <c r="AY143" s="434"/>
      <c r="AZ143" s="433"/>
      <c r="BA143" s="434"/>
      <c r="BB143" s="433"/>
      <c r="BC143" s="434"/>
      <c r="BD143" s="435"/>
      <c r="BE143" s="432"/>
      <c r="BF143" s="433"/>
      <c r="BG143" s="434"/>
      <c r="BH143" s="433"/>
      <c r="BI143" s="434"/>
      <c r="BJ143" s="433"/>
      <c r="BK143" s="434"/>
      <c r="BL143" s="435"/>
      <c r="BM143" s="432"/>
      <c r="BN143" s="433"/>
      <c r="BO143" s="434"/>
      <c r="BP143" s="433"/>
      <c r="BQ143" s="434"/>
      <c r="BR143" s="433"/>
      <c r="BS143" s="434"/>
      <c r="BT143" s="435"/>
      <c r="BU143" s="272"/>
      <c r="BV143" s="436"/>
      <c r="BW143" s="437"/>
      <c r="BX143" s="438"/>
      <c r="BY143" s="437"/>
      <c r="BZ143" s="438"/>
      <c r="CA143" s="437"/>
      <c r="CB143" s="438"/>
      <c r="CC143" s="437"/>
      <c r="CD143" s="438"/>
      <c r="CE143" s="439"/>
      <c r="CF143" s="436"/>
      <c r="CG143" s="437"/>
      <c r="CH143" s="438"/>
      <c r="CI143" s="437"/>
      <c r="CJ143" s="438"/>
      <c r="CK143" s="437"/>
      <c r="CL143" s="438"/>
      <c r="CM143" s="439"/>
      <c r="CN143" s="436"/>
      <c r="CO143" s="437"/>
      <c r="CP143" s="438"/>
      <c r="CQ143" s="437"/>
      <c r="CR143" s="438"/>
      <c r="CS143" s="437"/>
      <c r="CT143" s="438"/>
      <c r="CU143" s="439"/>
      <c r="CV143" s="272"/>
      <c r="CW143" s="440"/>
      <c r="CX143" s="441"/>
      <c r="CY143" s="442"/>
      <c r="CZ143" s="441"/>
      <c r="DA143" s="442"/>
      <c r="DB143" s="441"/>
      <c r="DC143" s="442"/>
      <c r="DD143" s="441"/>
      <c r="DE143" s="442"/>
      <c r="DF143" s="443"/>
      <c r="DG143" s="440"/>
      <c r="DH143" s="441"/>
      <c r="DI143" s="442"/>
      <c r="DJ143" s="441"/>
      <c r="DK143" s="442"/>
      <c r="DL143" s="441"/>
      <c r="DM143" s="442"/>
      <c r="DN143" s="443"/>
      <c r="DO143" s="440"/>
      <c r="DP143" s="441"/>
      <c r="DQ143" s="442"/>
      <c r="DR143" s="441"/>
      <c r="DS143" s="442"/>
      <c r="DT143" s="441"/>
      <c r="DU143" s="442"/>
      <c r="DV143" s="443"/>
      <c r="DW143" s="272"/>
    </row>
    <row r="144" spans="1:127" s="303" customFormat="1" ht="40.5" customHeight="1">
      <c r="A144" s="643"/>
      <c r="B144" s="411"/>
      <c r="C144" s="644" t="s">
        <v>259</v>
      </c>
      <c r="D144" s="645"/>
      <c r="E144" s="646"/>
      <c r="F144" s="647"/>
      <c r="G144" s="646"/>
      <c r="H144" s="648"/>
      <c r="I144" s="649"/>
      <c r="J144" s="611"/>
      <c r="K144" s="612"/>
      <c r="L144" s="650"/>
      <c r="M144" s="650"/>
      <c r="N144" s="651"/>
      <c r="O144" s="652"/>
      <c r="P144" s="652"/>
      <c r="Q144" s="653"/>
      <c r="R144" s="585"/>
      <c r="S144" s="585"/>
      <c r="T144" s="617"/>
      <c r="U144" s="618"/>
      <c r="V144" s="618"/>
      <c r="W144" s="618"/>
      <c r="X144" s="618"/>
      <c r="Y144" s="618"/>
      <c r="Z144" s="618"/>
      <c r="AA144" s="618"/>
      <c r="AB144" s="618"/>
      <c r="AC144" s="619"/>
      <c r="AD144" s="617"/>
      <c r="AE144" s="618"/>
      <c r="AF144" s="618"/>
      <c r="AG144" s="618"/>
      <c r="AH144" s="618"/>
      <c r="AI144" s="618"/>
      <c r="AJ144" s="618"/>
      <c r="AK144" s="619"/>
      <c r="AL144" s="617"/>
      <c r="AM144" s="618"/>
      <c r="AN144" s="618"/>
      <c r="AO144" s="618"/>
      <c r="AP144" s="618"/>
      <c r="AQ144" s="618"/>
      <c r="AR144" s="618"/>
      <c r="AS144" s="619"/>
      <c r="AT144" s="620"/>
      <c r="AU144" s="621"/>
      <c r="AV144" s="622"/>
      <c r="AW144" s="622"/>
      <c r="AX144" s="622"/>
      <c r="AY144" s="622"/>
      <c r="AZ144" s="622"/>
      <c r="BA144" s="622"/>
      <c r="BB144" s="622"/>
      <c r="BC144" s="622"/>
      <c r="BD144" s="623"/>
      <c r="BE144" s="621"/>
      <c r="BF144" s="622"/>
      <c r="BG144" s="622"/>
      <c r="BH144" s="622"/>
      <c r="BI144" s="622"/>
      <c r="BJ144" s="622"/>
      <c r="BK144" s="622"/>
      <c r="BL144" s="623"/>
      <c r="BM144" s="621"/>
      <c r="BN144" s="622"/>
      <c r="BO144" s="622"/>
      <c r="BP144" s="622"/>
      <c r="BQ144" s="622"/>
      <c r="BR144" s="622"/>
      <c r="BS144" s="622"/>
      <c r="BT144" s="623"/>
      <c r="BU144" s="620"/>
      <c r="BV144" s="624"/>
      <c r="BW144" s="625"/>
      <c r="BX144" s="625"/>
      <c r="BY144" s="625"/>
      <c r="BZ144" s="625"/>
      <c r="CA144" s="625"/>
      <c r="CB144" s="625"/>
      <c r="CC144" s="625"/>
      <c r="CD144" s="625"/>
      <c r="CE144" s="626"/>
      <c r="CF144" s="624"/>
      <c r="CG144" s="625"/>
      <c r="CH144" s="625"/>
      <c r="CI144" s="625"/>
      <c r="CJ144" s="625"/>
      <c r="CK144" s="625"/>
      <c r="CL144" s="625"/>
      <c r="CM144" s="626"/>
      <c r="CN144" s="624"/>
      <c r="CO144" s="625"/>
      <c r="CP144" s="625"/>
      <c r="CQ144" s="625"/>
      <c r="CR144" s="625"/>
      <c r="CS144" s="625"/>
      <c r="CT144" s="625"/>
      <c r="CU144" s="626"/>
      <c r="CV144" s="620"/>
      <c r="CW144" s="627"/>
      <c r="CX144" s="628"/>
      <c r="CY144" s="628"/>
      <c r="CZ144" s="628"/>
      <c r="DA144" s="628"/>
      <c r="DB144" s="628"/>
      <c r="DC144" s="628"/>
      <c r="DD144" s="628"/>
      <c r="DE144" s="628"/>
      <c r="DF144" s="629"/>
      <c r="DG144" s="627"/>
      <c r="DH144" s="628"/>
      <c r="DI144" s="628"/>
      <c r="DJ144" s="628"/>
      <c r="DK144" s="628"/>
      <c r="DL144" s="628"/>
      <c r="DM144" s="628"/>
      <c r="DN144" s="629"/>
      <c r="DO144" s="627"/>
      <c r="DP144" s="628"/>
      <c r="DQ144" s="628"/>
      <c r="DR144" s="628"/>
      <c r="DS144" s="628"/>
      <c r="DT144" s="628"/>
      <c r="DU144" s="628"/>
      <c r="DV144" s="629"/>
      <c r="DW144" s="516"/>
    </row>
    <row r="145" spans="1:127" ht="40.5" customHeight="1">
      <c r="A145" s="656"/>
      <c r="B145" s="411">
        <f>LARGE(B$140:B144,1)+1</f>
        <v>4</v>
      </c>
      <c r="C145" s="412" t="s">
        <v>449</v>
      </c>
      <c r="D145" s="413" t="s">
        <v>261</v>
      </c>
      <c r="E145" s="414" t="s">
        <v>1257</v>
      </c>
      <c r="F145" s="415">
        <v>7</v>
      </c>
      <c r="G145" s="416" t="s">
        <v>841</v>
      </c>
      <c r="H145" s="654">
        <v>71015</v>
      </c>
      <c r="I145" s="418" t="s">
        <v>386</v>
      </c>
      <c r="J145" s="655" t="s">
        <v>1054</v>
      </c>
      <c r="K145" s="570" t="s">
        <v>1141</v>
      </c>
      <c r="L145" s="444"/>
      <c r="M145" s="444"/>
      <c r="N145" s="445" t="s">
        <v>1040</v>
      </c>
      <c r="O145" s="446" t="s">
        <v>1041</v>
      </c>
      <c r="P145" s="571" t="s">
        <v>1042</v>
      </c>
      <c r="Q145" s="425"/>
      <c r="R145" s="426"/>
      <c r="S145" s="448"/>
      <c r="T145" s="428"/>
      <c r="U145" s="429"/>
      <c r="V145" s="430"/>
      <c r="W145" s="429"/>
      <c r="X145" s="430"/>
      <c r="Y145" s="429"/>
      <c r="Z145" s="430"/>
      <c r="AA145" s="429"/>
      <c r="AB145" s="430"/>
      <c r="AC145" s="431"/>
      <c r="AD145" s="428"/>
      <c r="AE145" s="429"/>
      <c r="AF145" s="430"/>
      <c r="AG145" s="429"/>
      <c r="AH145" s="430"/>
      <c r="AI145" s="429"/>
      <c r="AJ145" s="430"/>
      <c r="AK145" s="431"/>
      <c r="AL145" s="428"/>
      <c r="AM145" s="429"/>
      <c r="AN145" s="430"/>
      <c r="AO145" s="429"/>
      <c r="AP145" s="430"/>
      <c r="AQ145" s="429"/>
      <c r="AR145" s="430"/>
      <c r="AS145" s="431"/>
      <c r="AT145" s="272"/>
      <c r="AU145" s="432"/>
      <c r="AV145" s="433"/>
      <c r="AW145" s="434"/>
      <c r="AX145" s="433"/>
      <c r="AY145" s="434"/>
      <c r="AZ145" s="433"/>
      <c r="BA145" s="434"/>
      <c r="BB145" s="433"/>
      <c r="BC145" s="434"/>
      <c r="BD145" s="435"/>
      <c r="BE145" s="432"/>
      <c r="BF145" s="433"/>
      <c r="BG145" s="434"/>
      <c r="BH145" s="433"/>
      <c r="BI145" s="434"/>
      <c r="BJ145" s="433"/>
      <c r="BK145" s="434"/>
      <c r="BL145" s="435"/>
      <c r="BM145" s="432"/>
      <c r="BN145" s="433"/>
      <c r="BO145" s="434"/>
      <c r="BP145" s="433"/>
      <c r="BQ145" s="434"/>
      <c r="BR145" s="433"/>
      <c r="BS145" s="434"/>
      <c r="BT145" s="435"/>
      <c r="BU145" s="272"/>
      <c r="BV145" s="436"/>
      <c r="BW145" s="437"/>
      <c r="BX145" s="438"/>
      <c r="BY145" s="437"/>
      <c r="BZ145" s="438"/>
      <c r="CA145" s="437"/>
      <c r="CB145" s="438"/>
      <c r="CC145" s="437"/>
      <c r="CD145" s="438"/>
      <c r="CE145" s="439"/>
      <c r="CF145" s="436"/>
      <c r="CG145" s="437"/>
      <c r="CH145" s="438"/>
      <c r="CI145" s="437"/>
      <c r="CJ145" s="438"/>
      <c r="CK145" s="437"/>
      <c r="CL145" s="438"/>
      <c r="CM145" s="439"/>
      <c r="CN145" s="436"/>
      <c r="CO145" s="437"/>
      <c r="CP145" s="438"/>
      <c r="CQ145" s="437"/>
      <c r="CR145" s="438"/>
      <c r="CS145" s="437"/>
      <c r="CT145" s="438"/>
      <c r="CU145" s="439"/>
      <c r="CV145" s="272"/>
      <c r="CW145" s="440"/>
      <c r="CX145" s="441"/>
      <c r="CY145" s="442"/>
      <c r="CZ145" s="441"/>
      <c r="DA145" s="442"/>
      <c r="DB145" s="441"/>
      <c r="DC145" s="442"/>
      <c r="DD145" s="441"/>
      <c r="DE145" s="442"/>
      <c r="DF145" s="443"/>
      <c r="DG145" s="440"/>
      <c r="DH145" s="441"/>
      <c r="DI145" s="442"/>
      <c r="DJ145" s="441"/>
      <c r="DK145" s="442"/>
      <c r="DL145" s="441"/>
      <c r="DM145" s="442"/>
      <c r="DN145" s="443"/>
      <c r="DO145" s="440"/>
      <c r="DP145" s="441"/>
      <c r="DQ145" s="442"/>
      <c r="DR145" s="441"/>
      <c r="DS145" s="442"/>
      <c r="DT145" s="441"/>
      <c r="DU145" s="442"/>
      <c r="DV145" s="443"/>
      <c r="DW145" s="272"/>
    </row>
    <row r="146" spans="1:127" ht="40.5" customHeight="1">
      <c r="A146" s="656"/>
      <c r="B146" s="411">
        <f>LARGE(B$140:B145,1)+1</f>
        <v>5</v>
      </c>
      <c r="C146" s="412" t="s">
        <v>450</v>
      </c>
      <c r="D146" s="413">
        <v>2</v>
      </c>
      <c r="E146" s="414" t="s">
        <v>1257</v>
      </c>
      <c r="F146" s="415">
        <v>5.99</v>
      </c>
      <c r="G146" s="416" t="s">
        <v>841</v>
      </c>
      <c r="H146" s="654"/>
      <c r="I146" s="418" t="s">
        <v>386</v>
      </c>
      <c r="J146" s="655" t="s">
        <v>1054</v>
      </c>
      <c r="K146" s="570" t="s">
        <v>1141</v>
      </c>
      <c r="L146" s="444"/>
      <c r="M146" s="444"/>
      <c r="N146" s="445" t="s">
        <v>1040</v>
      </c>
      <c r="O146" s="446" t="s">
        <v>1041</v>
      </c>
      <c r="P146" s="571" t="s">
        <v>1042</v>
      </c>
      <c r="Q146" s="425"/>
      <c r="R146" s="426"/>
      <c r="S146" s="448"/>
      <c r="T146" s="428"/>
      <c r="U146" s="429"/>
      <c r="V146" s="430"/>
      <c r="W146" s="429"/>
      <c r="X146" s="430"/>
      <c r="Y146" s="429"/>
      <c r="Z146" s="430"/>
      <c r="AA146" s="429"/>
      <c r="AB146" s="430"/>
      <c r="AC146" s="431"/>
      <c r="AD146" s="428"/>
      <c r="AE146" s="429"/>
      <c r="AF146" s="430"/>
      <c r="AG146" s="429"/>
      <c r="AH146" s="430"/>
      <c r="AI146" s="429"/>
      <c r="AJ146" s="430"/>
      <c r="AK146" s="431"/>
      <c r="AL146" s="428"/>
      <c r="AM146" s="429"/>
      <c r="AN146" s="430"/>
      <c r="AO146" s="429"/>
      <c r="AP146" s="430"/>
      <c r="AQ146" s="429"/>
      <c r="AR146" s="430"/>
      <c r="AS146" s="431"/>
      <c r="AT146" s="272"/>
      <c r="AU146" s="432"/>
      <c r="AV146" s="433"/>
      <c r="AW146" s="434"/>
      <c r="AX146" s="433"/>
      <c r="AY146" s="434"/>
      <c r="AZ146" s="433"/>
      <c r="BA146" s="434"/>
      <c r="BB146" s="433"/>
      <c r="BC146" s="434"/>
      <c r="BD146" s="435"/>
      <c r="BE146" s="432"/>
      <c r="BF146" s="433"/>
      <c r="BG146" s="434"/>
      <c r="BH146" s="433"/>
      <c r="BI146" s="434"/>
      <c r="BJ146" s="433"/>
      <c r="BK146" s="434"/>
      <c r="BL146" s="435"/>
      <c r="BM146" s="432"/>
      <c r="BN146" s="433"/>
      <c r="BO146" s="434"/>
      <c r="BP146" s="433"/>
      <c r="BQ146" s="434"/>
      <c r="BR146" s="433"/>
      <c r="BS146" s="434"/>
      <c r="BT146" s="435"/>
      <c r="BU146" s="272"/>
      <c r="BV146" s="436"/>
      <c r="BW146" s="437"/>
      <c r="BX146" s="438"/>
      <c r="BY146" s="437"/>
      <c r="BZ146" s="438"/>
      <c r="CA146" s="437"/>
      <c r="CB146" s="438"/>
      <c r="CC146" s="437"/>
      <c r="CD146" s="438"/>
      <c r="CE146" s="439"/>
      <c r="CF146" s="436"/>
      <c r="CG146" s="437"/>
      <c r="CH146" s="438"/>
      <c r="CI146" s="437"/>
      <c r="CJ146" s="438"/>
      <c r="CK146" s="437"/>
      <c r="CL146" s="438"/>
      <c r="CM146" s="439"/>
      <c r="CN146" s="436"/>
      <c r="CO146" s="437"/>
      <c r="CP146" s="438"/>
      <c r="CQ146" s="437"/>
      <c r="CR146" s="438"/>
      <c r="CS146" s="437"/>
      <c r="CT146" s="438"/>
      <c r="CU146" s="439"/>
      <c r="CV146" s="272"/>
      <c r="CW146" s="440"/>
      <c r="CX146" s="441"/>
      <c r="CY146" s="442"/>
      <c r="CZ146" s="441"/>
      <c r="DA146" s="442"/>
      <c r="DB146" s="441"/>
      <c r="DC146" s="442"/>
      <c r="DD146" s="441"/>
      <c r="DE146" s="442"/>
      <c r="DF146" s="443"/>
      <c r="DG146" s="440"/>
      <c r="DH146" s="441"/>
      <c r="DI146" s="442"/>
      <c r="DJ146" s="441"/>
      <c r="DK146" s="442"/>
      <c r="DL146" s="441"/>
      <c r="DM146" s="442"/>
      <c r="DN146" s="443"/>
      <c r="DO146" s="440"/>
      <c r="DP146" s="441"/>
      <c r="DQ146" s="442"/>
      <c r="DR146" s="441"/>
      <c r="DS146" s="442"/>
      <c r="DT146" s="441"/>
      <c r="DU146" s="442"/>
      <c r="DV146" s="443"/>
      <c r="DW146" s="272"/>
    </row>
    <row r="147" spans="1:127" s="303" customFormat="1" ht="40.5" customHeight="1">
      <c r="A147" s="657"/>
      <c r="B147" s="596">
        <v>10</v>
      </c>
      <c r="C147" s="597" t="s">
        <v>359</v>
      </c>
      <c r="D147" s="598"/>
      <c r="E147" s="599"/>
      <c r="F147" s="598"/>
      <c r="G147" s="600"/>
      <c r="H147" s="599"/>
      <c r="I147" s="601"/>
      <c r="J147" s="598"/>
      <c r="K147" s="598"/>
      <c r="L147" s="598"/>
      <c r="M147" s="598"/>
      <c r="N147" s="598"/>
      <c r="O147" s="598"/>
      <c r="P147" s="602"/>
      <c r="Q147" s="1350" t="s">
        <v>1323</v>
      </c>
      <c r="R147" s="1352" t="s">
        <v>1324</v>
      </c>
      <c r="S147" s="1336" t="s">
        <v>1325</v>
      </c>
      <c r="T147" s="452"/>
      <c r="U147" s="453"/>
      <c r="V147" s="453"/>
      <c r="W147" s="453"/>
      <c r="X147" s="453"/>
      <c r="Y147" s="453"/>
      <c r="Z147" s="453"/>
      <c r="AA147" s="453"/>
      <c r="AB147" s="453"/>
      <c r="AC147" s="454"/>
      <c r="AD147" s="452"/>
      <c r="AE147" s="453"/>
      <c r="AF147" s="453"/>
      <c r="AG147" s="453"/>
      <c r="AH147" s="453"/>
      <c r="AI147" s="453"/>
      <c r="AJ147" s="453"/>
      <c r="AK147" s="454"/>
      <c r="AL147" s="452"/>
      <c r="AM147" s="453"/>
      <c r="AN147" s="453"/>
      <c r="AO147" s="453"/>
      <c r="AP147" s="453"/>
      <c r="AQ147" s="453"/>
      <c r="AR147" s="453"/>
      <c r="AS147" s="454"/>
      <c r="AT147" s="455"/>
      <c r="AU147" s="456"/>
      <c r="AV147" s="457"/>
      <c r="AW147" s="457"/>
      <c r="AX147" s="457"/>
      <c r="AY147" s="457"/>
      <c r="AZ147" s="457"/>
      <c r="BA147" s="457"/>
      <c r="BB147" s="457"/>
      <c r="BC147" s="457"/>
      <c r="BD147" s="458"/>
      <c r="BE147" s="456"/>
      <c r="BF147" s="457"/>
      <c r="BG147" s="457"/>
      <c r="BH147" s="457"/>
      <c r="BI147" s="457"/>
      <c r="BJ147" s="457"/>
      <c r="BK147" s="457"/>
      <c r="BL147" s="458"/>
      <c r="BM147" s="456"/>
      <c r="BN147" s="457"/>
      <c r="BO147" s="457"/>
      <c r="BP147" s="457"/>
      <c r="BQ147" s="457"/>
      <c r="BR147" s="457"/>
      <c r="BS147" s="457"/>
      <c r="BT147" s="458"/>
      <c r="BU147" s="455"/>
      <c r="BV147" s="459"/>
      <c r="BW147" s="460"/>
      <c r="BX147" s="460"/>
      <c r="BY147" s="460"/>
      <c r="BZ147" s="460"/>
      <c r="CA147" s="460"/>
      <c r="CB147" s="460"/>
      <c r="CC147" s="460"/>
      <c r="CD147" s="460"/>
      <c r="CE147" s="461"/>
      <c r="CF147" s="459"/>
      <c r="CG147" s="460"/>
      <c r="CH147" s="460"/>
      <c r="CI147" s="460"/>
      <c r="CJ147" s="460"/>
      <c r="CK147" s="460"/>
      <c r="CL147" s="460"/>
      <c r="CM147" s="461"/>
      <c r="CN147" s="459"/>
      <c r="CO147" s="460"/>
      <c r="CP147" s="460"/>
      <c r="CQ147" s="460"/>
      <c r="CR147" s="460"/>
      <c r="CS147" s="460"/>
      <c r="CT147" s="460"/>
      <c r="CU147" s="461"/>
      <c r="CV147" s="455"/>
      <c r="CW147" s="462"/>
      <c r="CX147" s="463"/>
      <c r="CY147" s="463"/>
      <c r="CZ147" s="463"/>
      <c r="DA147" s="463"/>
      <c r="DB147" s="463"/>
      <c r="DC147" s="463"/>
      <c r="DD147" s="463"/>
      <c r="DE147" s="463"/>
      <c r="DF147" s="464"/>
      <c r="DG147" s="462"/>
      <c r="DH147" s="463"/>
      <c r="DI147" s="463"/>
      <c r="DJ147" s="463"/>
      <c r="DK147" s="463"/>
      <c r="DL147" s="463"/>
      <c r="DM147" s="463"/>
      <c r="DN147" s="464"/>
      <c r="DO147" s="462"/>
      <c r="DP147" s="463"/>
      <c r="DQ147" s="463"/>
      <c r="DR147" s="463"/>
      <c r="DS147" s="463"/>
      <c r="DT147" s="463"/>
      <c r="DU147" s="463"/>
      <c r="DV147" s="464"/>
      <c r="DW147" s="465"/>
    </row>
    <row r="148" spans="1:127" s="303" customFormat="1" ht="40.5" customHeight="1">
      <c r="A148" s="657"/>
      <c r="B148" s="603"/>
      <c r="C148" s="393" t="s">
        <v>1048</v>
      </c>
      <c r="D148" s="394">
        <f>LARGE(B149:B156,1)</f>
        <v>8</v>
      </c>
      <c r="E148" s="604" t="s">
        <v>1049</v>
      </c>
      <c r="F148" s="394">
        <f>COUNTIF(L149:P156,E148)</f>
        <v>0</v>
      </c>
      <c r="G148" s="396" t="s">
        <v>1038</v>
      </c>
      <c r="H148" s="394">
        <f>COUNTIF(L149:P156,G148)</f>
        <v>7</v>
      </c>
      <c r="I148" s="396" t="s">
        <v>1039</v>
      </c>
      <c r="J148" s="394">
        <f>COUNTIF(L149:P156,I148)</f>
        <v>7</v>
      </c>
      <c r="K148" s="396" t="s">
        <v>1040</v>
      </c>
      <c r="L148" s="394">
        <f>COUNTIF(L149:P156,K148)</f>
        <v>7</v>
      </c>
      <c r="M148" s="396" t="s">
        <v>1041</v>
      </c>
      <c r="N148" s="394">
        <f>COUNTIF(L149:P156,M148)</f>
        <v>8</v>
      </c>
      <c r="O148" s="396" t="s">
        <v>1042</v>
      </c>
      <c r="P148" s="397">
        <f>COUNTIF(L149:P156,O148)</f>
        <v>7</v>
      </c>
      <c r="Q148" s="1351"/>
      <c r="R148" s="1353"/>
      <c r="S148" s="1337"/>
      <c r="T148" s="466"/>
      <c r="U148" s="467"/>
      <c r="V148" s="467"/>
      <c r="W148" s="467"/>
      <c r="X148" s="467"/>
      <c r="Y148" s="467"/>
      <c r="Z148" s="467"/>
      <c r="AA148" s="467"/>
      <c r="AB148" s="467"/>
      <c r="AC148" s="468"/>
      <c r="AD148" s="466"/>
      <c r="AE148" s="467"/>
      <c r="AF148" s="467"/>
      <c r="AG148" s="467"/>
      <c r="AH148" s="467"/>
      <c r="AI148" s="467"/>
      <c r="AJ148" s="467"/>
      <c r="AK148" s="468"/>
      <c r="AL148" s="466"/>
      <c r="AM148" s="467"/>
      <c r="AN148" s="467"/>
      <c r="AO148" s="467"/>
      <c r="AP148" s="467"/>
      <c r="AQ148" s="467"/>
      <c r="AR148" s="467"/>
      <c r="AS148" s="468"/>
      <c r="AT148" s="469"/>
      <c r="AU148" s="470"/>
      <c r="AV148" s="471"/>
      <c r="AW148" s="471"/>
      <c r="AX148" s="471"/>
      <c r="AY148" s="471"/>
      <c r="AZ148" s="471"/>
      <c r="BA148" s="471"/>
      <c r="BB148" s="471"/>
      <c r="BC148" s="471"/>
      <c r="BD148" s="472"/>
      <c r="BE148" s="470"/>
      <c r="BF148" s="471"/>
      <c r="BG148" s="471"/>
      <c r="BH148" s="471"/>
      <c r="BI148" s="471"/>
      <c r="BJ148" s="471"/>
      <c r="BK148" s="471"/>
      <c r="BL148" s="472"/>
      <c r="BM148" s="470"/>
      <c r="BN148" s="471"/>
      <c r="BO148" s="471"/>
      <c r="BP148" s="471"/>
      <c r="BQ148" s="471"/>
      <c r="BR148" s="471"/>
      <c r="BS148" s="471"/>
      <c r="BT148" s="472"/>
      <c r="BU148" s="469"/>
      <c r="BV148" s="473"/>
      <c r="BW148" s="474"/>
      <c r="BX148" s="474"/>
      <c r="BY148" s="474"/>
      <c r="BZ148" s="474"/>
      <c r="CA148" s="474"/>
      <c r="CB148" s="474"/>
      <c r="CC148" s="474"/>
      <c r="CD148" s="474"/>
      <c r="CE148" s="475"/>
      <c r="CF148" s="473"/>
      <c r="CG148" s="474"/>
      <c r="CH148" s="474"/>
      <c r="CI148" s="474"/>
      <c r="CJ148" s="474"/>
      <c r="CK148" s="474"/>
      <c r="CL148" s="474"/>
      <c r="CM148" s="475"/>
      <c r="CN148" s="473"/>
      <c r="CO148" s="474"/>
      <c r="CP148" s="474"/>
      <c r="CQ148" s="474"/>
      <c r="CR148" s="474"/>
      <c r="CS148" s="474"/>
      <c r="CT148" s="474"/>
      <c r="CU148" s="475"/>
      <c r="CV148" s="469"/>
      <c r="CW148" s="476"/>
      <c r="CX148" s="477"/>
      <c r="CY148" s="477"/>
      <c r="CZ148" s="477"/>
      <c r="DA148" s="477"/>
      <c r="DB148" s="477"/>
      <c r="DC148" s="477"/>
      <c r="DD148" s="477"/>
      <c r="DE148" s="477"/>
      <c r="DF148" s="478"/>
      <c r="DG148" s="476"/>
      <c r="DH148" s="477"/>
      <c r="DI148" s="477"/>
      <c r="DJ148" s="477"/>
      <c r="DK148" s="477"/>
      <c r="DL148" s="477"/>
      <c r="DM148" s="477"/>
      <c r="DN148" s="478"/>
      <c r="DO148" s="476"/>
      <c r="DP148" s="477"/>
      <c r="DQ148" s="477"/>
      <c r="DR148" s="477"/>
      <c r="DS148" s="477"/>
      <c r="DT148" s="477"/>
      <c r="DU148" s="477"/>
      <c r="DV148" s="478"/>
      <c r="DW148" s="479"/>
    </row>
    <row r="149" spans="1:127" ht="40.5" customHeight="1">
      <c r="A149" s="643">
        <v>1</v>
      </c>
      <c r="B149" s="411">
        <v>1</v>
      </c>
      <c r="C149" s="412" t="s">
        <v>451</v>
      </c>
      <c r="D149" s="413"/>
      <c r="E149" s="414" t="s">
        <v>1297</v>
      </c>
      <c r="F149" s="415">
        <v>1.98</v>
      </c>
      <c r="G149" s="416" t="s">
        <v>841</v>
      </c>
      <c r="H149" s="654">
        <v>72525</v>
      </c>
      <c r="I149" s="418" t="s">
        <v>386</v>
      </c>
      <c r="J149" s="655" t="s">
        <v>1131</v>
      </c>
      <c r="K149" s="570" t="s">
        <v>1141</v>
      </c>
      <c r="L149" s="444" t="s">
        <v>1038</v>
      </c>
      <c r="M149" s="444" t="s">
        <v>1039</v>
      </c>
      <c r="N149" s="445" t="s">
        <v>1040</v>
      </c>
      <c r="O149" s="446" t="s">
        <v>1041</v>
      </c>
      <c r="P149" s="571" t="s">
        <v>1042</v>
      </c>
      <c r="Q149" s="425"/>
      <c r="R149" s="426"/>
      <c r="S149" s="448"/>
      <c r="T149" s="428"/>
      <c r="U149" s="429"/>
      <c r="V149" s="430"/>
      <c r="W149" s="429"/>
      <c r="X149" s="430"/>
      <c r="Y149" s="429"/>
      <c r="Z149" s="430"/>
      <c r="AA149" s="429"/>
      <c r="AB149" s="430"/>
      <c r="AC149" s="431"/>
      <c r="AD149" s="428"/>
      <c r="AE149" s="429"/>
      <c r="AF149" s="430"/>
      <c r="AG149" s="429"/>
      <c r="AH149" s="430"/>
      <c r="AI149" s="429"/>
      <c r="AJ149" s="430"/>
      <c r="AK149" s="431"/>
      <c r="AL149" s="428"/>
      <c r="AM149" s="429"/>
      <c r="AN149" s="430"/>
      <c r="AO149" s="429"/>
      <c r="AP149" s="430"/>
      <c r="AQ149" s="429"/>
      <c r="AR149" s="430"/>
      <c r="AS149" s="431"/>
      <c r="AT149" s="272"/>
      <c r="AU149" s="432"/>
      <c r="AV149" s="433"/>
      <c r="AW149" s="434"/>
      <c r="AX149" s="433"/>
      <c r="AY149" s="434"/>
      <c r="AZ149" s="433"/>
      <c r="BA149" s="434"/>
      <c r="BB149" s="433"/>
      <c r="BC149" s="434"/>
      <c r="BD149" s="435"/>
      <c r="BE149" s="432"/>
      <c r="BF149" s="433"/>
      <c r="BG149" s="434"/>
      <c r="BH149" s="433"/>
      <c r="BI149" s="434"/>
      <c r="BJ149" s="433"/>
      <c r="BK149" s="434"/>
      <c r="BL149" s="435"/>
      <c r="BM149" s="432"/>
      <c r="BN149" s="433"/>
      <c r="BO149" s="434"/>
      <c r="BP149" s="433"/>
      <c r="BQ149" s="434"/>
      <c r="BR149" s="433"/>
      <c r="BS149" s="434"/>
      <c r="BT149" s="435"/>
      <c r="BU149" s="272"/>
      <c r="BV149" s="436"/>
      <c r="BW149" s="437"/>
      <c r="BX149" s="438"/>
      <c r="BY149" s="437"/>
      <c r="BZ149" s="438"/>
      <c r="CA149" s="437"/>
      <c r="CB149" s="438"/>
      <c r="CC149" s="437"/>
      <c r="CD149" s="438"/>
      <c r="CE149" s="439"/>
      <c r="CF149" s="436"/>
      <c r="CG149" s="437"/>
      <c r="CH149" s="438"/>
      <c r="CI149" s="437"/>
      <c r="CJ149" s="438"/>
      <c r="CK149" s="437"/>
      <c r="CL149" s="438"/>
      <c r="CM149" s="439"/>
      <c r="CN149" s="436"/>
      <c r="CO149" s="437"/>
      <c r="CP149" s="438"/>
      <c r="CQ149" s="437"/>
      <c r="CR149" s="438"/>
      <c r="CS149" s="437"/>
      <c r="CT149" s="438"/>
      <c r="CU149" s="439"/>
      <c r="CV149" s="272"/>
      <c r="CW149" s="440"/>
      <c r="CX149" s="441"/>
      <c r="CY149" s="442"/>
      <c r="CZ149" s="441"/>
      <c r="DA149" s="442"/>
      <c r="DB149" s="441"/>
      <c r="DC149" s="442"/>
      <c r="DD149" s="441"/>
      <c r="DE149" s="442"/>
      <c r="DF149" s="443"/>
      <c r="DG149" s="440"/>
      <c r="DH149" s="441"/>
      <c r="DI149" s="442"/>
      <c r="DJ149" s="441"/>
      <c r="DK149" s="442"/>
      <c r="DL149" s="441"/>
      <c r="DM149" s="442"/>
      <c r="DN149" s="443"/>
      <c r="DO149" s="440"/>
      <c r="DP149" s="441"/>
      <c r="DQ149" s="442"/>
      <c r="DR149" s="441"/>
      <c r="DS149" s="442"/>
      <c r="DT149" s="441"/>
      <c r="DU149" s="442"/>
      <c r="DV149" s="443"/>
      <c r="DW149" s="272"/>
    </row>
    <row r="150" spans="1:127" ht="40.5" customHeight="1">
      <c r="A150" s="643">
        <v>1</v>
      </c>
      <c r="B150" s="411">
        <f>LARGE(B$149:B149,1)+1</f>
        <v>2</v>
      </c>
      <c r="C150" s="412" t="s">
        <v>452</v>
      </c>
      <c r="D150" s="413" t="s">
        <v>1297</v>
      </c>
      <c r="E150" s="414"/>
      <c r="F150" s="415">
        <v>0.64600000000000002</v>
      </c>
      <c r="G150" s="416" t="s">
        <v>841</v>
      </c>
      <c r="H150" s="654">
        <v>71806</v>
      </c>
      <c r="I150" s="418" t="s">
        <v>386</v>
      </c>
      <c r="J150" s="655" t="s">
        <v>1131</v>
      </c>
      <c r="K150" s="570" t="s">
        <v>1141</v>
      </c>
      <c r="L150" s="444" t="s">
        <v>1038</v>
      </c>
      <c r="M150" s="444" t="s">
        <v>1039</v>
      </c>
      <c r="N150" s="445" t="s">
        <v>1040</v>
      </c>
      <c r="O150" s="446" t="s">
        <v>1041</v>
      </c>
      <c r="P150" s="571" t="s">
        <v>1042</v>
      </c>
      <c r="Q150" s="425"/>
      <c r="R150" s="426"/>
      <c r="S150" s="448"/>
      <c r="T150" s="428"/>
      <c r="U150" s="429"/>
      <c r="V150" s="430"/>
      <c r="W150" s="429"/>
      <c r="X150" s="430"/>
      <c r="Y150" s="429"/>
      <c r="Z150" s="430"/>
      <c r="AA150" s="429"/>
      <c r="AB150" s="430"/>
      <c r="AC150" s="431"/>
      <c r="AD150" s="428"/>
      <c r="AE150" s="429"/>
      <c r="AF150" s="430"/>
      <c r="AG150" s="429"/>
      <c r="AH150" s="430"/>
      <c r="AI150" s="429"/>
      <c r="AJ150" s="430"/>
      <c r="AK150" s="431"/>
      <c r="AL150" s="428"/>
      <c r="AM150" s="429"/>
      <c r="AN150" s="430"/>
      <c r="AO150" s="429"/>
      <c r="AP150" s="430"/>
      <c r="AQ150" s="429"/>
      <c r="AR150" s="430"/>
      <c r="AS150" s="431"/>
      <c r="AT150" s="272"/>
      <c r="AU150" s="432"/>
      <c r="AV150" s="433"/>
      <c r="AW150" s="434"/>
      <c r="AX150" s="433"/>
      <c r="AY150" s="434"/>
      <c r="AZ150" s="433"/>
      <c r="BA150" s="434"/>
      <c r="BB150" s="433"/>
      <c r="BC150" s="434"/>
      <c r="BD150" s="435"/>
      <c r="BE150" s="432"/>
      <c r="BF150" s="433"/>
      <c r="BG150" s="434"/>
      <c r="BH150" s="433"/>
      <c r="BI150" s="434"/>
      <c r="BJ150" s="433"/>
      <c r="BK150" s="434"/>
      <c r="BL150" s="435"/>
      <c r="BM150" s="432"/>
      <c r="BN150" s="433"/>
      <c r="BO150" s="434"/>
      <c r="BP150" s="433"/>
      <c r="BQ150" s="434"/>
      <c r="BR150" s="433"/>
      <c r="BS150" s="434"/>
      <c r="BT150" s="435"/>
      <c r="BU150" s="272"/>
      <c r="BV150" s="436"/>
      <c r="BW150" s="437"/>
      <c r="BX150" s="438"/>
      <c r="BY150" s="437"/>
      <c r="BZ150" s="438"/>
      <c r="CA150" s="437"/>
      <c r="CB150" s="438"/>
      <c r="CC150" s="437"/>
      <c r="CD150" s="438"/>
      <c r="CE150" s="439"/>
      <c r="CF150" s="436"/>
      <c r="CG150" s="437"/>
      <c r="CH150" s="438"/>
      <c r="CI150" s="437"/>
      <c r="CJ150" s="438"/>
      <c r="CK150" s="437"/>
      <c r="CL150" s="438"/>
      <c r="CM150" s="439"/>
      <c r="CN150" s="436"/>
      <c r="CO150" s="437"/>
      <c r="CP150" s="438"/>
      <c r="CQ150" s="437"/>
      <c r="CR150" s="438"/>
      <c r="CS150" s="437"/>
      <c r="CT150" s="438"/>
      <c r="CU150" s="439"/>
      <c r="CV150" s="272"/>
      <c r="CW150" s="440"/>
      <c r="CX150" s="441"/>
      <c r="CY150" s="442"/>
      <c r="CZ150" s="441"/>
      <c r="DA150" s="442"/>
      <c r="DB150" s="441"/>
      <c r="DC150" s="442"/>
      <c r="DD150" s="441"/>
      <c r="DE150" s="442"/>
      <c r="DF150" s="443"/>
      <c r="DG150" s="440"/>
      <c r="DH150" s="441"/>
      <c r="DI150" s="442"/>
      <c r="DJ150" s="441"/>
      <c r="DK150" s="442"/>
      <c r="DL150" s="441"/>
      <c r="DM150" s="442"/>
      <c r="DN150" s="443"/>
      <c r="DO150" s="440"/>
      <c r="DP150" s="441"/>
      <c r="DQ150" s="442"/>
      <c r="DR150" s="441"/>
      <c r="DS150" s="442"/>
      <c r="DT150" s="441"/>
      <c r="DU150" s="442"/>
      <c r="DV150" s="443"/>
      <c r="DW150" s="272"/>
    </row>
    <row r="151" spans="1:127" ht="40.5" customHeight="1">
      <c r="A151" s="643">
        <v>1</v>
      </c>
      <c r="B151" s="411">
        <f>LARGE(B$149:B150,1)+1</f>
        <v>3</v>
      </c>
      <c r="C151" s="412" t="s">
        <v>453</v>
      </c>
      <c r="D151" s="413"/>
      <c r="E151" s="414" t="s">
        <v>1139</v>
      </c>
      <c r="F151" s="415">
        <v>5.1050000000000004</v>
      </c>
      <c r="G151" s="416" t="s">
        <v>841</v>
      </c>
      <c r="H151" s="654">
        <v>44153</v>
      </c>
      <c r="I151" s="418" t="s">
        <v>386</v>
      </c>
      <c r="J151" s="655" t="s">
        <v>1140</v>
      </c>
      <c r="K151" s="570" t="s">
        <v>1141</v>
      </c>
      <c r="L151" s="444" t="s">
        <v>1038</v>
      </c>
      <c r="M151" s="444" t="s">
        <v>1039</v>
      </c>
      <c r="N151" s="445"/>
      <c r="O151" s="446" t="s">
        <v>1041</v>
      </c>
      <c r="P151" s="571"/>
      <c r="Q151" s="425"/>
      <c r="R151" s="426"/>
      <c r="S151" s="448"/>
      <c r="T151" s="428"/>
      <c r="U151" s="429"/>
      <c r="V151" s="430"/>
      <c r="W151" s="429"/>
      <c r="X151" s="430"/>
      <c r="Y151" s="429"/>
      <c r="Z151" s="430"/>
      <c r="AA151" s="429"/>
      <c r="AB151" s="430"/>
      <c r="AC151" s="431"/>
      <c r="AD151" s="428"/>
      <c r="AE151" s="429"/>
      <c r="AF151" s="430"/>
      <c r="AG151" s="429"/>
      <c r="AH151" s="430"/>
      <c r="AI151" s="429"/>
      <c r="AJ151" s="430"/>
      <c r="AK151" s="431"/>
      <c r="AL151" s="428"/>
      <c r="AM151" s="429"/>
      <c r="AN151" s="430"/>
      <c r="AO151" s="429"/>
      <c r="AP151" s="430"/>
      <c r="AQ151" s="429"/>
      <c r="AR151" s="430"/>
      <c r="AS151" s="431"/>
      <c r="AT151" s="272"/>
      <c r="AU151" s="432"/>
      <c r="AV151" s="433"/>
      <c r="AW151" s="434"/>
      <c r="AX151" s="433"/>
      <c r="AY151" s="434"/>
      <c r="AZ151" s="433"/>
      <c r="BA151" s="434"/>
      <c r="BB151" s="433"/>
      <c r="BC151" s="434"/>
      <c r="BD151" s="435"/>
      <c r="BE151" s="432"/>
      <c r="BF151" s="433"/>
      <c r="BG151" s="434"/>
      <c r="BH151" s="433"/>
      <c r="BI151" s="434"/>
      <c r="BJ151" s="433"/>
      <c r="BK151" s="434"/>
      <c r="BL151" s="435"/>
      <c r="BM151" s="432"/>
      <c r="BN151" s="433"/>
      <c r="BO151" s="434"/>
      <c r="BP151" s="433"/>
      <c r="BQ151" s="434"/>
      <c r="BR151" s="433"/>
      <c r="BS151" s="434"/>
      <c r="BT151" s="435"/>
      <c r="BU151" s="272"/>
      <c r="BV151" s="436"/>
      <c r="BW151" s="437"/>
      <c r="BX151" s="438"/>
      <c r="BY151" s="437"/>
      <c r="BZ151" s="438"/>
      <c r="CA151" s="437"/>
      <c r="CB151" s="438"/>
      <c r="CC151" s="437"/>
      <c r="CD151" s="438"/>
      <c r="CE151" s="439"/>
      <c r="CF151" s="436"/>
      <c r="CG151" s="437"/>
      <c r="CH151" s="438"/>
      <c r="CI151" s="437"/>
      <c r="CJ151" s="438"/>
      <c r="CK151" s="437"/>
      <c r="CL151" s="438"/>
      <c r="CM151" s="439"/>
      <c r="CN151" s="436"/>
      <c r="CO151" s="437"/>
      <c r="CP151" s="438"/>
      <c r="CQ151" s="437"/>
      <c r="CR151" s="438"/>
      <c r="CS151" s="437"/>
      <c r="CT151" s="438"/>
      <c r="CU151" s="439"/>
      <c r="CV151" s="272"/>
      <c r="CW151" s="440"/>
      <c r="CX151" s="441"/>
      <c r="CY151" s="442"/>
      <c r="CZ151" s="441"/>
      <c r="DA151" s="442"/>
      <c r="DB151" s="441"/>
      <c r="DC151" s="442"/>
      <c r="DD151" s="441"/>
      <c r="DE151" s="442"/>
      <c r="DF151" s="443"/>
      <c r="DG151" s="440"/>
      <c r="DH151" s="441"/>
      <c r="DI151" s="442"/>
      <c r="DJ151" s="441"/>
      <c r="DK151" s="442"/>
      <c r="DL151" s="441"/>
      <c r="DM151" s="442"/>
      <c r="DN151" s="443"/>
      <c r="DO151" s="440"/>
      <c r="DP151" s="441"/>
      <c r="DQ151" s="442"/>
      <c r="DR151" s="441"/>
      <c r="DS151" s="442"/>
      <c r="DT151" s="441"/>
      <c r="DU151" s="442"/>
      <c r="DV151" s="443"/>
      <c r="DW151" s="272"/>
    </row>
    <row r="152" spans="1:127" ht="40.5" customHeight="1">
      <c r="A152" s="643">
        <v>1</v>
      </c>
      <c r="B152" s="411">
        <f>LARGE(B$149:B151,1)+1</f>
        <v>4</v>
      </c>
      <c r="C152" s="412" t="s">
        <v>454</v>
      </c>
      <c r="D152" s="413" t="s">
        <v>455</v>
      </c>
      <c r="E152" s="414" t="s">
        <v>277</v>
      </c>
      <c r="F152" s="415">
        <v>3.9</v>
      </c>
      <c r="G152" s="416" t="s">
        <v>841</v>
      </c>
      <c r="H152" s="654">
        <v>43297</v>
      </c>
      <c r="I152" s="418" t="s">
        <v>386</v>
      </c>
      <c r="J152" s="655" t="s">
        <v>1131</v>
      </c>
      <c r="K152" s="570" t="s">
        <v>1141</v>
      </c>
      <c r="L152" s="444" t="s">
        <v>1038</v>
      </c>
      <c r="M152" s="444" t="s">
        <v>1039</v>
      </c>
      <c r="N152" s="445" t="s">
        <v>1040</v>
      </c>
      <c r="O152" s="446" t="s">
        <v>1041</v>
      </c>
      <c r="P152" s="571" t="s">
        <v>1042</v>
      </c>
      <c r="Q152" s="425"/>
      <c r="R152" s="426"/>
      <c r="S152" s="448"/>
      <c r="T152" s="428"/>
      <c r="U152" s="429"/>
      <c r="V152" s="430"/>
      <c r="W152" s="429"/>
      <c r="X152" s="430"/>
      <c r="Y152" s="429"/>
      <c r="Z152" s="430"/>
      <c r="AA152" s="429"/>
      <c r="AB152" s="430"/>
      <c r="AC152" s="431"/>
      <c r="AD152" s="428"/>
      <c r="AE152" s="429"/>
      <c r="AF152" s="430"/>
      <c r="AG152" s="429"/>
      <c r="AH152" s="430"/>
      <c r="AI152" s="429"/>
      <c r="AJ152" s="430"/>
      <c r="AK152" s="431"/>
      <c r="AL152" s="428"/>
      <c r="AM152" s="429"/>
      <c r="AN152" s="430"/>
      <c r="AO152" s="429"/>
      <c r="AP152" s="430"/>
      <c r="AQ152" s="429"/>
      <c r="AR152" s="430"/>
      <c r="AS152" s="431"/>
      <c r="AT152" s="272"/>
      <c r="AU152" s="432"/>
      <c r="AV152" s="433"/>
      <c r="AW152" s="434"/>
      <c r="AX152" s="433"/>
      <c r="AY152" s="434"/>
      <c r="AZ152" s="433"/>
      <c r="BA152" s="434"/>
      <c r="BB152" s="433"/>
      <c r="BC152" s="434"/>
      <c r="BD152" s="435"/>
      <c r="BE152" s="432"/>
      <c r="BF152" s="433"/>
      <c r="BG152" s="434"/>
      <c r="BH152" s="433"/>
      <c r="BI152" s="434"/>
      <c r="BJ152" s="433"/>
      <c r="BK152" s="434"/>
      <c r="BL152" s="435"/>
      <c r="BM152" s="432"/>
      <c r="BN152" s="433"/>
      <c r="BO152" s="434"/>
      <c r="BP152" s="433"/>
      <c r="BQ152" s="434"/>
      <c r="BR152" s="433"/>
      <c r="BS152" s="434"/>
      <c r="BT152" s="435"/>
      <c r="BU152" s="272"/>
      <c r="BV152" s="436"/>
      <c r="BW152" s="437"/>
      <c r="BX152" s="438"/>
      <c r="BY152" s="437"/>
      <c r="BZ152" s="438"/>
      <c r="CA152" s="437"/>
      <c r="CB152" s="438"/>
      <c r="CC152" s="437"/>
      <c r="CD152" s="438"/>
      <c r="CE152" s="439"/>
      <c r="CF152" s="436"/>
      <c r="CG152" s="437"/>
      <c r="CH152" s="438"/>
      <c r="CI152" s="437"/>
      <c r="CJ152" s="438"/>
      <c r="CK152" s="437"/>
      <c r="CL152" s="438"/>
      <c r="CM152" s="439"/>
      <c r="CN152" s="436"/>
      <c r="CO152" s="437"/>
      <c r="CP152" s="438"/>
      <c r="CQ152" s="437"/>
      <c r="CR152" s="438"/>
      <c r="CS152" s="437"/>
      <c r="CT152" s="438"/>
      <c r="CU152" s="439"/>
      <c r="CV152" s="272"/>
      <c r="CW152" s="440"/>
      <c r="CX152" s="441"/>
      <c r="CY152" s="442"/>
      <c r="CZ152" s="441"/>
      <c r="DA152" s="442"/>
      <c r="DB152" s="441"/>
      <c r="DC152" s="442"/>
      <c r="DD152" s="441"/>
      <c r="DE152" s="442"/>
      <c r="DF152" s="443"/>
      <c r="DG152" s="440"/>
      <c r="DH152" s="441"/>
      <c r="DI152" s="442"/>
      <c r="DJ152" s="441"/>
      <c r="DK152" s="442"/>
      <c r="DL152" s="441"/>
      <c r="DM152" s="442"/>
      <c r="DN152" s="443"/>
      <c r="DO152" s="440"/>
      <c r="DP152" s="441"/>
      <c r="DQ152" s="442"/>
      <c r="DR152" s="441"/>
      <c r="DS152" s="442"/>
      <c r="DT152" s="441"/>
      <c r="DU152" s="442"/>
      <c r="DV152" s="443"/>
      <c r="DW152" s="272"/>
    </row>
    <row r="153" spans="1:127" ht="40.5" customHeight="1">
      <c r="A153" s="643">
        <v>1</v>
      </c>
      <c r="B153" s="411">
        <f>LARGE(B$149:B152,1)+1</f>
        <v>5</v>
      </c>
      <c r="C153" s="412" t="s">
        <v>456</v>
      </c>
      <c r="D153" s="413" t="s">
        <v>455</v>
      </c>
      <c r="E153" s="414" t="s">
        <v>277</v>
      </c>
      <c r="F153" s="415">
        <v>3.85</v>
      </c>
      <c r="G153" s="416" t="s">
        <v>841</v>
      </c>
      <c r="H153" s="654">
        <v>43294</v>
      </c>
      <c r="I153" s="418" t="s">
        <v>386</v>
      </c>
      <c r="J153" s="655" t="s">
        <v>1131</v>
      </c>
      <c r="K153" s="570" t="s">
        <v>1141</v>
      </c>
      <c r="L153" s="444" t="s">
        <v>1038</v>
      </c>
      <c r="M153" s="444" t="s">
        <v>1039</v>
      </c>
      <c r="N153" s="445" t="s">
        <v>1040</v>
      </c>
      <c r="O153" s="446" t="s">
        <v>1041</v>
      </c>
      <c r="P153" s="571" t="s">
        <v>1042</v>
      </c>
      <c r="Q153" s="425"/>
      <c r="R153" s="426"/>
      <c r="S153" s="448"/>
      <c r="T153" s="428"/>
      <c r="U153" s="429"/>
      <c r="V153" s="430"/>
      <c r="W153" s="429"/>
      <c r="X153" s="430"/>
      <c r="Y153" s="429"/>
      <c r="Z153" s="430"/>
      <c r="AA153" s="429"/>
      <c r="AB153" s="430"/>
      <c r="AC153" s="431"/>
      <c r="AD153" s="428"/>
      <c r="AE153" s="429"/>
      <c r="AF153" s="430"/>
      <c r="AG153" s="429"/>
      <c r="AH153" s="430"/>
      <c r="AI153" s="429"/>
      <c r="AJ153" s="430"/>
      <c r="AK153" s="431"/>
      <c r="AL153" s="428"/>
      <c r="AM153" s="429"/>
      <c r="AN153" s="430"/>
      <c r="AO153" s="429"/>
      <c r="AP153" s="430"/>
      <c r="AQ153" s="429"/>
      <c r="AR153" s="430"/>
      <c r="AS153" s="431"/>
      <c r="AT153" s="272"/>
      <c r="AU153" s="432"/>
      <c r="AV153" s="433"/>
      <c r="AW153" s="434"/>
      <c r="AX153" s="433"/>
      <c r="AY153" s="434"/>
      <c r="AZ153" s="433"/>
      <c r="BA153" s="434"/>
      <c r="BB153" s="433"/>
      <c r="BC153" s="434"/>
      <c r="BD153" s="435"/>
      <c r="BE153" s="432"/>
      <c r="BF153" s="433"/>
      <c r="BG153" s="434"/>
      <c r="BH153" s="433"/>
      <c r="BI153" s="434"/>
      <c r="BJ153" s="433"/>
      <c r="BK153" s="434"/>
      <c r="BL153" s="435"/>
      <c r="BM153" s="432"/>
      <c r="BN153" s="433"/>
      <c r="BO153" s="434"/>
      <c r="BP153" s="433"/>
      <c r="BQ153" s="434"/>
      <c r="BR153" s="433"/>
      <c r="BS153" s="434"/>
      <c r="BT153" s="435"/>
      <c r="BU153" s="272"/>
      <c r="BV153" s="436"/>
      <c r="BW153" s="437"/>
      <c r="BX153" s="438"/>
      <c r="BY153" s="437"/>
      <c r="BZ153" s="438"/>
      <c r="CA153" s="437"/>
      <c r="CB153" s="438"/>
      <c r="CC153" s="437"/>
      <c r="CD153" s="438"/>
      <c r="CE153" s="439"/>
      <c r="CF153" s="436"/>
      <c r="CG153" s="437"/>
      <c r="CH153" s="438"/>
      <c r="CI153" s="437"/>
      <c r="CJ153" s="438"/>
      <c r="CK153" s="437"/>
      <c r="CL153" s="438"/>
      <c r="CM153" s="439"/>
      <c r="CN153" s="436"/>
      <c r="CO153" s="437"/>
      <c r="CP153" s="438"/>
      <c r="CQ153" s="437"/>
      <c r="CR153" s="438"/>
      <c r="CS153" s="437"/>
      <c r="CT153" s="438"/>
      <c r="CU153" s="439"/>
      <c r="CV153" s="272"/>
      <c r="CW153" s="440"/>
      <c r="CX153" s="441"/>
      <c r="CY153" s="442"/>
      <c r="CZ153" s="441"/>
      <c r="DA153" s="442"/>
      <c r="DB153" s="441"/>
      <c r="DC153" s="442"/>
      <c r="DD153" s="441"/>
      <c r="DE153" s="442"/>
      <c r="DF153" s="443"/>
      <c r="DG153" s="440"/>
      <c r="DH153" s="441"/>
      <c r="DI153" s="442"/>
      <c r="DJ153" s="441"/>
      <c r="DK153" s="442"/>
      <c r="DL153" s="441"/>
      <c r="DM153" s="442"/>
      <c r="DN153" s="443"/>
      <c r="DO153" s="440"/>
      <c r="DP153" s="441"/>
      <c r="DQ153" s="442"/>
      <c r="DR153" s="441"/>
      <c r="DS153" s="442"/>
      <c r="DT153" s="441"/>
      <c r="DU153" s="442"/>
      <c r="DV153" s="443"/>
      <c r="DW153" s="272"/>
    </row>
    <row r="154" spans="1:127" ht="40.5" customHeight="1">
      <c r="A154" s="643">
        <v>1</v>
      </c>
      <c r="B154" s="411">
        <f>LARGE(B$149:B153,1)+1</f>
        <v>6</v>
      </c>
      <c r="C154" s="412" t="s">
        <v>612</v>
      </c>
      <c r="D154" s="413" t="s">
        <v>417</v>
      </c>
      <c r="E154" s="414" t="s">
        <v>613</v>
      </c>
      <c r="F154" s="415">
        <v>0.61699999999999999</v>
      </c>
      <c r="G154" s="416" t="s">
        <v>841</v>
      </c>
      <c r="H154" s="654">
        <v>43118</v>
      </c>
      <c r="I154" s="418" t="s">
        <v>386</v>
      </c>
      <c r="J154" s="655" t="s">
        <v>1131</v>
      </c>
      <c r="K154" s="662" t="s">
        <v>423</v>
      </c>
      <c r="L154" s="444" t="s">
        <v>1038</v>
      </c>
      <c r="M154" s="444" t="s">
        <v>1039</v>
      </c>
      <c r="N154" s="445" t="s">
        <v>1040</v>
      </c>
      <c r="O154" s="446" t="s">
        <v>1041</v>
      </c>
      <c r="P154" s="571" t="s">
        <v>1042</v>
      </c>
      <c r="Q154" s="425"/>
      <c r="R154" s="426"/>
      <c r="S154" s="448"/>
      <c r="T154" s="428"/>
      <c r="U154" s="429"/>
      <c r="V154" s="430"/>
      <c r="W154" s="429"/>
      <c r="X154" s="430"/>
      <c r="Y154" s="429"/>
      <c r="Z154" s="430"/>
      <c r="AA154" s="429"/>
      <c r="AB154" s="430"/>
      <c r="AC154" s="431"/>
      <c r="AD154" s="428"/>
      <c r="AE154" s="429"/>
      <c r="AF154" s="430"/>
      <c r="AG154" s="429"/>
      <c r="AH154" s="430"/>
      <c r="AI154" s="429"/>
      <c r="AJ154" s="430"/>
      <c r="AK154" s="431"/>
      <c r="AL154" s="428"/>
      <c r="AM154" s="429"/>
      <c r="AN154" s="430"/>
      <c r="AO154" s="429"/>
      <c r="AP154" s="430"/>
      <c r="AQ154" s="429"/>
      <c r="AR154" s="430"/>
      <c r="AS154" s="431"/>
      <c r="AT154" s="272"/>
      <c r="AU154" s="432"/>
      <c r="AV154" s="433"/>
      <c r="AW154" s="434"/>
      <c r="AX154" s="433"/>
      <c r="AY154" s="434"/>
      <c r="AZ154" s="433"/>
      <c r="BA154" s="434"/>
      <c r="BB154" s="433"/>
      <c r="BC154" s="434"/>
      <c r="BD154" s="435"/>
      <c r="BE154" s="432"/>
      <c r="BF154" s="433"/>
      <c r="BG154" s="434"/>
      <c r="BH154" s="433"/>
      <c r="BI154" s="434"/>
      <c r="BJ154" s="433"/>
      <c r="BK154" s="434"/>
      <c r="BL154" s="435"/>
      <c r="BM154" s="432"/>
      <c r="BN154" s="433"/>
      <c r="BO154" s="434"/>
      <c r="BP154" s="433"/>
      <c r="BQ154" s="434"/>
      <c r="BR154" s="433"/>
      <c r="BS154" s="434"/>
      <c r="BT154" s="435"/>
      <c r="BU154" s="272"/>
      <c r="BV154" s="436"/>
      <c r="BW154" s="437"/>
      <c r="BX154" s="438"/>
      <c r="BY154" s="437"/>
      <c r="BZ154" s="438"/>
      <c r="CA154" s="437"/>
      <c r="CB154" s="438"/>
      <c r="CC154" s="437"/>
      <c r="CD154" s="438"/>
      <c r="CE154" s="439"/>
      <c r="CF154" s="436"/>
      <c r="CG154" s="437"/>
      <c r="CH154" s="438"/>
      <c r="CI154" s="437"/>
      <c r="CJ154" s="438"/>
      <c r="CK154" s="437"/>
      <c r="CL154" s="438"/>
      <c r="CM154" s="439"/>
      <c r="CN154" s="436"/>
      <c r="CO154" s="437"/>
      <c r="CP154" s="438"/>
      <c r="CQ154" s="437"/>
      <c r="CR154" s="438"/>
      <c r="CS154" s="437"/>
      <c r="CT154" s="438"/>
      <c r="CU154" s="439"/>
      <c r="CV154" s="272"/>
      <c r="CW154" s="440"/>
      <c r="CX154" s="441"/>
      <c r="CY154" s="442"/>
      <c r="CZ154" s="441"/>
      <c r="DA154" s="442"/>
      <c r="DB154" s="441"/>
      <c r="DC154" s="442"/>
      <c r="DD154" s="441"/>
      <c r="DE154" s="442"/>
      <c r="DF154" s="443"/>
      <c r="DG154" s="440"/>
      <c r="DH154" s="441"/>
      <c r="DI154" s="442"/>
      <c r="DJ154" s="441"/>
      <c r="DK154" s="442"/>
      <c r="DL154" s="441"/>
      <c r="DM154" s="442"/>
      <c r="DN154" s="443"/>
      <c r="DO154" s="440"/>
      <c r="DP154" s="441"/>
      <c r="DQ154" s="442"/>
      <c r="DR154" s="441"/>
      <c r="DS154" s="442"/>
      <c r="DT154" s="441"/>
      <c r="DU154" s="442"/>
      <c r="DV154" s="443"/>
      <c r="DW154" s="272"/>
    </row>
    <row r="155" spans="1:127" ht="40.5" customHeight="1">
      <c r="A155" s="643">
        <v>1</v>
      </c>
      <c r="B155" s="411">
        <f>LARGE(B$149:B154,1)+1</f>
        <v>7</v>
      </c>
      <c r="C155" s="412" t="s">
        <v>614</v>
      </c>
      <c r="D155" s="413"/>
      <c r="E155" s="414" t="s">
        <v>615</v>
      </c>
      <c r="F155" s="415">
        <v>5.91</v>
      </c>
      <c r="G155" s="416" t="s">
        <v>841</v>
      </c>
      <c r="H155" s="654">
        <v>67539</v>
      </c>
      <c r="I155" s="418" t="s">
        <v>386</v>
      </c>
      <c r="J155" s="655" t="s">
        <v>1131</v>
      </c>
      <c r="K155" s="570" t="s">
        <v>1141</v>
      </c>
      <c r="L155" s="444" t="s">
        <v>1038</v>
      </c>
      <c r="M155" s="444" t="s">
        <v>1039</v>
      </c>
      <c r="N155" s="445" t="s">
        <v>1040</v>
      </c>
      <c r="O155" s="446" t="s">
        <v>1041</v>
      </c>
      <c r="P155" s="571" t="s">
        <v>1042</v>
      </c>
      <c r="Q155" s="425"/>
      <c r="R155" s="426"/>
      <c r="S155" s="448"/>
      <c r="T155" s="428"/>
      <c r="U155" s="429"/>
      <c r="V155" s="430"/>
      <c r="W155" s="429"/>
      <c r="X155" s="430"/>
      <c r="Y155" s="429"/>
      <c r="Z155" s="430"/>
      <c r="AA155" s="429"/>
      <c r="AB155" s="430"/>
      <c r="AC155" s="431"/>
      <c r="AD155" s="428"/>
      <c r="AE155" s="429"/>
      <c r="AF155" s="430"/>
      <c r="AG155" s="429"/>
      <c r="AH155" s="430"/>
      <c r="AI155" s="429"/>
      <c r="AJ155" s="430"/>
      <c r="AK155" s="431"/>
      <c r="AL155" s="428"/>
      <c r="AM155" s="429"/>
      <c r="AN155" s="430"/>
      <c r="AO155" s="429"/>
      <c r="AP155" s="430"/>
      <c r="AQ155" s="429"/>
      <c r="AR155" s="430"/>
      <c r="AS155" s="431"/>
      <c r="AT155" s="272"/>
      <c r="AU155" s="432"/>
      <c r="AV155" s="433"/>
      <c r="AW155" s="434"/>
      <c r="AX155" s="433"/>
      <c r="AY155" s="434"/>
      <c r="AZ155" s="433"/>
      <c r="BA155" s="434"/>
      <c r="BB155" s="433"/>
      <c r="BC155" s="434"/>
      <c r="BD155" s="435"/>
      <c r="BE155" s="432"/>
      <c r="BF155" s="433"/>
      <c r="BG155" s="434"/>
      <c r="BH155" s="433"/>
      <c r="BI155" s="434"/>
      <c r="BJ155" s="433"/>
      <c r="BK155" s="434"/>
      <c r="BL155" s="435"/>
      <c r="BM155" s="432"/>
      <c r="BN155" s="433"/>
      <c r="BO155" s="434"/>
      <c r="BP155" s="433"/>
      <c r="BQ155" s="434"/>
      <c r="BR155" s="433"/>
      <c r="BS155" s="434"/>
      <c r="BT155" s="435"/>
      <c r="BU155" s="272"/>
      <c r="BV155" s="436"/>
      <c r="BW155" s="437"/>
      <c r="BX155" s="438"/>
      <c r="BY155" s="437"/>
      <c r="BZ155" s="438"/>
      <c r="CA155" s="437"/>
      <c r="CB155" s="438"/>
      <c r="CC155" s="437"/>
      <c r="CD155" s="438"/>
      <c r="CE155" s="439"/>
      <c r="CF155" s="436"/>
      <c r="CG155" s="437"/>
      <c r="CH155" s="438"/>
      <c r="CI155" s="437"/>
      <c r="CJ155" s="438"/>
      <c r="CK155" s="437"/>
      <c r="CL155" s="438"/>
      <c r="CM155" s="439"/>
      <c r="CN155" s="436"/>
      <c r="CO155" s="437"/>
      <c r="CP155" s="438"/>
      <c r="CQ155" s="437"/>
      <c r="CR155" s="438"/>
      <c r="CS155" s="437"/>
      <c r="CT155" s="438"/>
      <c r="CU155" s="439"/>
      <c r="CV155" s="272"/>
      <c r="CW155" s="440"/>
      <c r="CX155" s="441"/>
      <c r="CY155" s="442"/>
      <c r="CZ155" s="441"/>
      <c r="DA155" s="442"/>
      <c r="DB155" s="441"/>
      <c r="DC155" s="442"/>
      <c r="DD155" s="441"/>
      <c r="DE155" s="442"/>
      <c r="DF155" s="443"/>
      <c r="DG155" s="440"/>
      <c r="DH155" s="441"/>
      <c r="DI155" s="442"/>
      <c r="DJ155" s="441"/>
      <c r="DK155" s="442"/>
      <c r="DL155" s="441"/>
      <c r="DM155" s="442"/>
      <c r="DN155" s="443"/>
      <c r="DO155" s="440"/>
      <c r="DP155" s="441"/>
      <c r="DQ155" s="442"/>
      <c r="DR155" s="441"/>
      <c r="DS155" s="442"/>
      <c r="DT155" s="441"/>
      <c r="DU155" s="442"/>
      <c r="DV155" s="443"/>
      <c r="DW155" s="272"/>
    </row>
    <row r="156" spans="1:127" ht="40.5" customHeight="1">
      <c r="A156" s="643">
        <v>1</v>
      </c>
      <c r="B156" s="411">
        <f>LARGE(B$149:B155,1)+1</f>
        <v>8</v>
      </c>
      <c r="C156" s="412" t="s">
        <v>616</v>
      </c>
      <c r="D156" s="413"/>
      <c r="E156" s="414" t="s">
        <v>617</v>
      </c>
      <c r="F156" s="415">
        <v>3.33</v>
      </c>
      <c r="G156" s="416" t="s">
        <v>841</v>
      </c>
      <c r="H156" s="654">
        <v>6779</v>
      </c>
      <c r="I156" s="418" t="s">
        <v>386</v>
      </c>
      <c r="J156" s="655" t="s">
        <v>1131</v>
      </c>
      <c r="K156" s="570" t="s">
        <v>1141</v>
      </c>
      <c r="L156" s="444"/>
      <c r="M156" s="444"/>
      <c r="N156" s="445" t="s">
        <v>1040</v>
      </c>
      <c r="O156" s="446" t="s">
        <v>1041</v>
      </c>
      <c r="P156" s="571" t="s">
        <v>1042</v>
      </c>
      <c r="Q156" s="425"/>
      <c r="R156" s="426"/>
      <c r="S156" s="448"/>
      <c r="T156" s="428"/>
      <c r="U156" s="429"/>
      <c r="V156" s="430"/>
      <c r="W156" s="429"/>
      <c r="X156" s="430"/>
      <c r="Y156" s="429"/>
      <c r="Z156" s="430"/>
      <c r="AA156" s="429"/>
      <c r="AB156" s="430"/>
      <c r="AC156" s="431"/>
      <c r="AD156" s="428"/>
      <c r="AE156" s="429"/>
      <c r="AF156" s="430"/>
      <c r="AG156" s="429"/>
      <c r="AH156" s="430"/>
      <c r="AI156" s="429"/>
      <c r="AJ156" s="430"/>
      <c r="AK156" s="431"/>
      <c r="AL156" s="428"/>
      <c r="AM156" s="429"/>
      <c r="AN156" s="430"/>
      <c r="AO156" s="429"/>
      <c r="AP156" s="430"/>
      <c r="AQ156" s="429"/>
      <c r="AR156" s="430"/>
      <c r="AS156" s="431"/>
      <c r="AT156" s="272"/>
      <c r="AU156" s="432"/>
      <c r="AV156" s="433"/>
      <c r="AW156" s="434"/>
      <c r="AX156" s="433"/>
      <c r="AY156" s="434"/>
      <c r="AZ156" s="433"/>
      <c r="BA156" s="434"/>
      <c r="BB156" s="433"/>
      <c r="BC156" s="434"/>
      <c r="BD156" s="435"/>
      <c r="BE156" s="432"/>
      <c r="BF156" s="433"/>
      <c r="BG156" s="434"/>
      <c r="BH156" s="433"/>
      <c r="BI156" s="434"/>
      <c r="BJ156" s="433"/>
      <c r="BK156" s="434"/>
      <c r="BL156" s="435"/>
      <c r="BM156" s="432"/>
      <c r="BN156" s="433"/>
      <c r="BO156" s="434"/>
      <c r="BP156" s="433"/>
      <c r="BQ156" s="434"/>
      <c r="BR156" s="433"/>
      <c r="BS156" s="434"/>
      <c r="BT156" s="435"/>
      <c r="BU156" s="272"/>
      <c r="BV156" s="436"/>
      <c r="BW156" s="437"/>
      <c r="BX156" s="438"/>
      <c r="BY156" s="437"/>
      <c r="BZ156" s="438"/>
      <c r="CA156" s="437"/>
      <c r="CB156" s="438"/>
      <c r="CC156" s="437"/>
      <c r="CD156" s="438"/>
      <c r="CE156" s="439"/>
      <c r="CF156" s="436"/>
      <c r="CG156" s="437"/>
      <c r="CH156" s="438"/>
      <c r="CI156" s="437"/>
      <c r="CJ156" s="438"/>
      <c r="CK156" s="437"/>
      <c r="CL156" s="438"/>
      <c r="CM156" s="439"/>
      <c r="CN156" s="436"/>
      <c r="CO156" s="437"/>
      <c r="CP156" s="438"/>
      <c r="CQ156" s="437"/>
      <c r="CR156" s="438"/>
      <c r="CS156" s="437"/>
      <c r="CT156" s="438"/>
      <c r="CU156" s="439"/>
      <c r="CV156" s="272"/>
      <c r="CW156" s="440"/>
      <c r="CX156" s="441"/>
      <c r="CY156" s="442"/>
      <c r="CZ156" s="441"/>
      <c r="DA156" s="442"/>
      <c r="DB156" s="441"/>
      <c r="DC156" s="442"/>
      <c r="DD156" s="441"/>
      <c r="DE156" s="442"/>
      <c r="DF156" s="443"/>
      <c r="DG156" s="440"/>
      <c r="DH156" s="441"/>
      <c r="DI156" s="442"/>
      <c r="DJ156" s="441"/>
      <c r="DK156" s="442"/>
      <c r="DL156" s="441"/>
      <c r="DM156" s="442"/>
      <c r="DN156" s="443"/>
      <c r="DO156" s="440"/>
      <c r="DP156" s="441"/>
      <c r="DQ156" s="442"/>
      <c r="DR156" s="441"/>
      <c r="DS156" s="442"/>
      <c r="DT156" s="441"/>
      <c r="DU156" s="442"/>
      <c r="DV156" s="443"/>
      <c r="DW156" s="272"/>
    </row>
    <row r="157" spans="1:127" s="303" customFormat="1" ht="40.5" customHeight="1">
      <c r="A157" s="657"/>
      <c r="B157" s="596">
        <v>11</v>
      </c>
      <c r="C157" s="597" t="s">
        <v>360</v>
      </c>
      <c r="D157" s="598"/>
      <c r="E157" s="599"/>
      <c r="F157" s="598"/>
      <c r="G157" s="600"/>
      <c r="H157" s="599"/>
      <c r="I157" s="601"/>
      <c r="J157" s="598"/>
      <c r="K157" s="598"/>
      <c r="L157" s="598"/>
      <c r="M157" s="598"/>
      <c r="N157" s="598"/>
      <c r="O157" s="598"/>
      <c r="P157" s="602"/>
      <c r="Q157" s="1350" t="s">
        <v>1323</v>
      </c>
      <c r="R157" s="1352" t="s">
        <v>1324</v>
      </c>
      <c r="S157" s="1336" t="s">
        <v>1325</v>
      </c>
      <c r="T157" s="452"/>
      <c r="U157" s="453"/>
      <c r="V157" s="453"/>
      <c r="W157" s="453"/>
      <c r="X157" s="453"/>
      <c r="Y157" s="453"/>
      <c r="Z157" s="453"/>
      <c r="AA157" s="453"/>
      <c r="AB157" s="453"/>
      <c r="AC157" s="454"/>
      <c r="AD157" s="452"/>
      <c r="AE157" s="453"/>
      <c r="AF157" s="453"/>
      <c r="AG157" s="453"/>
      <c r="AH157" s="453"/>
      <c r="AI157" s="453"/>
      <c r="AJ157" s="453"/>
      <c r="AK157" s="454"/>
      <c r="AL157" s="452"/>
      <c r="AM157" s="453"/>
      <c r="AN157" s="453"/>
      <c r="AO157" s="453"/>
      <c r="AP157" s="453"/>
      <c r="AQ157" s="453"/>
      <c r="AR157" s="453"/>
      <c r="AS157" s="454"/>
      <c r="AT157" s="455"/>
      <c r="AU157" s="456"/>
      <c r="AV157" s="457"/>
      <c r="AW157" s="457"/>
      <c r="AX157" s="457"/>
      <c r="AY157" s="457"/>
      <c r="AZ157" s="457"/>
      <c r="BA157" s="457"/>
      <c r="BB157" s="457"/>
      <c r="BC157" s="457"/>
      <c r="BD157" s="458"/>
      <c r="BE157" s="456"/>
      <c r="BF157" s="457"/>
      <c r="BG157" s="457"/>
      <c r="BH157" s="457"/>
      <c r="BI157" s="457"/>
      <c r="BJ157" s="457"/>
      <c r="BK157" s="457"/>
      <c r="BL157" s="458"/>
      <c r="BM157" s="456"/>
      <c r="BN157" s="457"/>
      <c r="BO157" s="457"/>
      <c r="BP157" s="457"/>
      <c r="BQ157" s="457"/>
      <c r="BR157" s="457"/>
      <c r="BS157" s="457"/>
      <c r="BT157" s="458"/>
      <c r="BU157" s="455"/>
      <c r="BV157" s="459"/>
      <c r="BW157" s="460"/>
      <c r="BX157" s="460"/>
      <c r="BY157" s="460"/>
      <c r="BZ157" s="460"/>
      <c r="CA157" s="460"/>
      <c r="CB157" s="460"/>
      <c r="CC157" s="460"/>
      <c r="CD157" s="460"/>
      <c r="CE157" s="461"/>
      <c r="CF157" s="459"/>
      <c r="CG157" s="460"/>
      <c r="CH157" s="460"/>
      <c r="CI157" s="460"/>
      <c r="CJ157" s="460"/>
      <c r="CK157" s="460"/>
      <c r="CL157" s="460"/>
      <c r="CM157" s="461"/>
      <c r="CN157" s="459"/>
      <c r="CO157" s="460"/>
      <c r="CP157" s="460"/>
      <c r="CQ157" s="460"/>
      <c r="CR157" s="460"/>
      <c r="CS157" s="460"/>
      <c r="CT157" s="460"/>
      <c r="CU157" s="461"/>
      <c r="CV157" s="455"/>
      <c r="CW157" s="462"/>
      <c r="CX157" s="463"/>
      <c r="CY157" s="463"/>
      <c r="CZ157" s="463"/>
      <c r="DA157" s="463"/>
      <c r="DB157" s="463"/>
      <c r="DC157" s="463"/>
      <c r="DD157" s="463"/>
      <c r="DE157" s="463"/>
      <c r="DF157" s="464"/>
      <c r="DG157" s="462"/>
      <c r="DH157" s="463"/>
      <c r="DI157" s="463"/>
      <c r="DJ157" s="463"/>
      <c r="DK157" s="463"/>
      <c r="DL157" s="463"/>
      <c r="DM157" s="463"/>
      <c r="DN157" s="464"/>
      <c r="DO157" s="462"/>
      <c r="DP157" s="463"/>
      <c r="DQ157" s="463"/>
      <c r="DR157" s="463"/>
      <c r="DS157" s="463"/>
      <c r="DT157" s="463"/>
      <c r="DU157" s="463"/>
      <c r="DV157" s="464"/>
      <c r="DW157" s="465"/>
    </row>
    <row r="158" spans="1:127" s="303" customFormat="1" ht="40.5" customHeight="1">
      <c r="A158" s="657"/>
      <c r="B158" s="603"/>
      <c r="C158" s="393" t="s">
        <v>1048</v>
      </c>
      <c r="D158" s="394">
        <f>LARGE(B159:B179,1)</f>
        <v>16</v>
      </c>
      <c r="E158" s="604" t="s">
        <v>1049</v>
      </c>
      <c r="F158" s="394">
        <f>COUNTIF(L159:P179,E158)</f>
        <v>0</v>
      </c>
      <c r="G158" s="396" t="s">
        <v>1038</v>
      </c>
      <c r="H158" s="394">
        <f>COUNTIF(L159:P179,G158)</f>
        <v>9</v>
      </c>
      <c r="I158" s="396" t="s">
        <v>1039</v>
      </c>
      <c r="J158" s="394">
        <f>COUNTIF(L159:P179,I158)</f>
        <v>9</v>
      </c>
      <c r="K158" s="396" t="s">
        <v>1040</v>
      </c>
      <c r="L158" s="394">
        <f>COUNTIF(L159:P179,K158)</f>
        <v>12</v>
      </c>
      <c r="M158" s="396" t="s">
        <v>1041</v>
      </c>
      <c r="N158" s="394">
        <f>COUNTIF(L159:P179,M158)</f>
        <v>16</v>
      </c>
      <c r="O158" s="396" t="s">
        <v>1042</v>
      </c>
      <c r="P158" s="397">
        <f>COUNTIF(L159:P179,O158)</f>
        <v>13</v>
      </c>
      <c r="Q158" s="1351"/>
      <c r="R158" s="1353"/>
      <c r="S158" s="1337"/>
      <c r="T158" s="466"/>
      <c r="U158" s="467"/>
      <c r="V158" s="467"/>
      <c r="W158" s="467"/>
      <c r="X158" s="467"/>
      <c r="Y158" s="467"/>
      <c r="Z158" s="467"/>
      <c r="AA158" s="467"/>
      <c r="AB158" s="467"/>
      <c r="AC158" s="468"/>
      <c r="AD158" s="466"/>
      <c r="AE158" s="467"/>
      <c r="AF158" s="467"/>
      <c r="AG158" s="467"/>
      <c r="AH158" s="467"/>
      <c r="AI158" s="467"/>
      <c r="AJ158" s="467"/>
      <c r="AK158" s="468"/>
      <c r="AL158" s="466"/>
      <c r="AM158" s="467"/>
      <c r="AN158" s="467"/>
      <c r="AO158" s="467"/>
      <c r="AP158" s="467"/>
      <c r="AQ158" s="467"/>
      <c r="AR158" s="467"/>
      <c r="AS158" s="468"/>
      <c r="AT158" s="469"/>
      <c r="AU158" s="470"/>
      <c r="AV158" s="471"/>
      <c r="AW158" s="471"/>
      <c r="AX158" s="471"/>
      <c r="AY158" s="471"/>
      <c r="AZ158" s="471"/>
      <c r="BA158" s="471"/>
      <c r="BB158" s="471"/>
      <c r="BC158" s="471"/>
      <c r="BD158" s="472"/>
      <c r="BE158" s="470"/>
      <c r="BF158" s="471"/>
      <c r="BG158" s="471"/>
      <c r="BH158" s="471"/>
      <c r="BI158" s="471"/>
      <c r="BJ158" s="471"/>
      <c r="BK158" s="471"/>
      <c r="BL158" s="472"/>
      <c r="BM158" s="470"/>
      <c r="BN158" s="471"/>
      <c r="BO158" s="471"/>
      <c r="BP158" s="471"/>
      <c r="BQ158" s="471"/>
      <c r="BR158" s="471"/>
      <c r="BS158" s="471"/>
      <c r="BT158" s="472"/>
      <c r="BU158" s="469"/>
      <c r="BV158" s="473"/>
      <c r="BW158" s="474"/>
      <c r="BX158" s="474"/>
      <c r="BY158" s="474"/>
      <c r="BZ158" s="474"/>
      <c r="CA158" s="474"/>
      <c r="CB158" s="474"/>
      <c r="CC158" s="474"/>
      <c r="CD158" s="474"/>
      <c r="CE158" s="475"/>
      <c r="CF158" s="473"/>
      <c r="CG158" s="474"/>
      <c r="CH158" s="474"/>
      <c r="CI158" s="474"/>
      <c r="CJ158" s="474"/>
      <c r="CK158" s="474"/>
      <c r="CL158" s="474"/>
      <c r="CM158" s="475"/>
      <c r="CN158" s="473"/>
      <c r="CO158" s="474"/>
      <c r="CP158" s="474"/>
      <c r="CQ158" s="474"/>
      <c r="CR158" s="474"/>
      <c r="CS158" s="474"/>
      <c r="CT158" s="474"/>
      <c r="CU158" s="475"/>
      <c r="CV158" s="469"/>
      <c r="CW158" s="476"/>
      <c r="CX158" s="477"/>
      <c r="CY158" s="477"/>
      <c r="CZ158" s="477"/>
      <c r="DA158" s="477"/>
      <c r="DB158" s="477"/>
      <c r="DC158" s="477"/>
      <c r="DD158" s="477"/>
      <c r="DE158" s="477"/>
      <c r="DF158" s="478"/>
      <c r="DG158" s="476"/>
      <c r="DH158" s="477"/>
      <c r="DI158" s="477"/>
      <c r="DJ158" s="477"/>
      <c r="DK158" s="477"/>
      <c r="DL158" s="477"/>
      <c r="DM158" s="477"/>
      <c r="DN158" s="478"/>
      <c r="DO158" s="476"/>
      <c r="DP158" s="477"/>
      <c r="DQ158" s="477"/>
      <c r="DR158" s="477"/>
      <c r="DS158" s="477"/>
      <c r="DT158" s="477"/>
      <c r="DU158" s="477"/>
      <c r="DV158" s="478"/>
      <c r="DW158" s="479"/>
    </row>
    <row r="159" spans="1:127" s="303" customFormat="1" ht="40.5" customHeight="1">
      <c r="A159" s="643"/>
      <c r="B159" s="411"/>
      <c r="C159" s="644" t="s">
        <v>618</v>
      </c>
      <c r="D159" s="645"/>
      <c r="E159" s="646"/>
      <c r="F159" s="647"/>
      <c r="G159" s="646"/>
      <c r="H159" s="648"/>
      <c r="I159" s="649"/>
      <c r="J159" s="611"/>
      <c r="K159" s="612"/>
      <c r="L159" s="650"/>
      <c r="M159" s="650"/>
      <c r="N159" s="651"/>
      <c r="O159" s="652"/>
      <c r="P159" s="652"/>
      <c r="Q159" s="653"/>
      <c r="R159" s="585"/>
      <c r="S159" s="585"/>
      <c r="T159" s="617"/>
      <c r="U159" s="618"/>
      <c r="V159" s="618"/>
      <c r="W159" s="618"/>
      <c r="X159" s="618"/>
      <c r="Y159" s="618"/>
      <c r="Z159" s="618"/>
      <c r="AA159" s="618"/>
      <c r="AB159" s="618"/>
      <c r="AC159" s="619"/>
      <c r="AD159" s="617"/>
      <c r="AE159" s="618"/>
      <c r="AF159" s="618"/>
      <c r="AG159" s="618"/>
      <c r="AH159" s="618"/>
      <c r="AI159" s="618"/>
      <c r="AJ159" s="618"/>
      <c r="AK159" s="619"/>
      <c r="AL159" s="617"/>
      <c r="AM159" s="618"/>
      <c r="AN159" s="618"/>
      <c r="AO159" s="618"/>
      <c r="AP159" s="618"/>
      <c r="AQ159" s="618"/>
      <c r="AR159" s="618"/>
      <c r="AS159" s="619"/>
      <c r="AT159" s="620"/>
      <c r="AU159" s="621"/>
      <c r="AV159" s="622"/>
      <c r="AW159" s="622"/>
      <c r="AX159" s="622"/>
      <c r="AY159" s="622"/>
      <c r="AZ159" s="622"/>
      <c r="BA159" s="622"/>
      <c r="BB159" s="622"/>
      <c r="BC159" s="622"/>
      <c r="BD159" s="623"/>
      <c r="BE159" s="621"/>
      <c r="BF159" s="622"/>
      <c r="BG159" s="622"/>
      <c r="BH159" s="622"/>
      <c r="BI159" s="622"/>
      <c r="BJ159" s="622"/>
      <c r="BK159" s="622"/>
      <c r="BL159" s="623"/>
      <c r="BM159" s="621"/>
      <c r="BN159" s="622"/>
      <c r="BO159" s="622"/>
      <c r="BP159" s="622"/>
      <c r="BQ159" s="622"/>
      <c r="BR159" s="622"/>
      <c r="BS159" s="622"/>
      <c r="BT159" s="623"/>
      <c r="BU159" s="620"/>
      <c r="BV159" s="624"/>
      <c r="BW159" s="625"/>
      <c r="BX159" s="625"/>
      <c r="BY159" s="625"/>
      <c r="BZ159" s="625"/>
      <c r="CA159" s="625"/>
      <c r="CB159" s="625"/>
      <c r="CC159" s="625"/>
      <c r="CD159" s="625"/>
      <c r="CE159" s="626"/>
      <c r="CF159" s="624"/>
      <c r="CG159" s="625"/>
      <c r="CH159" s="625"/>
      <c r="CI159" s="625"/>
      <c r="CJ159" s="625"/>
      <c r="CK159" s="625"/>
      <c r="CL159" s="625"/>
      <c r="CM159" s="626"/>
      <c r="CN159" s="624"/>
      <c r="CO159" s="625"/>
      <c r="CP159" s="625"/>
      <c r="CQ159" s="625"/>
      <c r="CR159" s="625"/>
      <c r="CS159" s="625"/>
      <c r="CT159" s="625"/>
      <c r="CU159" s="626"/>
      <c r="CV159" s="620"/>
      <c r="CW159" s="627"/>
      <c r="CX159" s="628"/>
      <c r="CY159" s="628"/>
      <c r="CZ159" s="628"/>
      <c r="DA159" s="628"/>
      <c r="DB159" s="628"/>
      <c r="DC159" s="628"/>
      <c r="DD159" s="628"/>
      <c r="DE159" s="628"/>
      <c r="DF159" s="629"/>
      <c r="DG159" s="627"/>
      <c r="DH159" s="628"/>
      <c r="DI159" s="628"/>
      <c r="DJ159" s="628"/>
      <c r="DK159" s="628"/>
      <c r="DL159" s="628"/>
      <c r="DM159" s="628"/>
      <c r="DN159" s="629"/>
      <c r="DO159" s="627"/>
      <c r="DP159" s="628"/>
      <c r="DQ159" s="628"/>
      <c r="DR159" s="628"/>
      <c r="DS159" s="628"/>
      <c r="DT159" s="628"/>
      <c r="DU159" s="628"/>
      <c r="DV159" s="629"/>
      <c r="DW159" s="516"/>
    </row>
    <row r="160" spans="1:127" ht="40.5" customHeight="1">
      <c r="A160" s="643">
        <v>1</v>
      </c>
      <c r="B160" s="411">
        <v>1</v>
      </c>
      <c r="C160" s="412" t="s">
        <v>619</v>
      </c>
      <c r="D160" s="413" t="s">
        <v>620</v>
      </c>
      <c r="E160" s="414" t="s">
        <v>332</v>
      </c>
      <c r="F160" s="415">
        <v>0.65800000000000003</v>
      </c>
      <c r="G160" s="416" t="s">
        <v>841</v>
      </c>
      <c r="H160" s="654" t="s">
        <v>621</v>
      </c>
      <c r="I160" s="418" t="s">
        <v>386</v>
      </c>
      <c r="J160" s="655" t="s">
        <v>1131</v>
      </c>
      <c r="K160" s="488" t="s">
        <v>1055</v>
      </c>
      <c r="L160" s="444" t="s">
        <v>1038</v>
      </c>
      <c r="M160" s="444" t="s">
        <v>1039</v>
      </c>
      <c r="N160" s="445" t="s">
        <v>1040</v>
      </c>
      <c r="O160" s="446" t="s">
        <v>1041</v>
      </c>
      <c r="P160" s="571" t="s">
        <v>1042</v>
      </c>
      <c r="Q160" s="425"/>
      <c r="R160" s="426"/>
      <c r="S160" s="448"/>
      <c r="T160" s="428"/>
      <c r="U160" s="429"/>
      <c r="V160" s="430"/>
      <c r="W160" s="429"/>
      <c r="X160" s="430"/>
      <c r="Y160" s="429"/>
      <c r="Z160" s="430"/>
      <c r="AA160" s="429"/>
      <c r="AB160" s="430"/>
      <c r="AC160" s="431"/>
      <c r="AD160" s="428"/>
      <c r="AE160" s="429"/>
      <c r="AF160" s="430"/>
      <c r="AG160" s="429"/>
      <c r="AH160" s="430"/>
      <c r="AI160" s="429"/>
      <c r="AJ160" s="430"/>
      <c r="AK160" s="431"/>
      <c r="AL160" s="428"/>
      <c r="AM160" s="429"/>
      <c r="AN160" s="430"/>
      <c r="AO160" s="429"/>
      <c r="AP160" s="430"/>
      <c r="AQ160" s="429"/>
      <c r="AR160" s="430"/>
      <c r="AS160" s="431"/>
      <c r="AT160" s="272"/>
      <c r="AU160" s="432"/>
      <c r="AV160" s="433"/>
      <c r="AW160" s="434"/>
      <c r="AX160" s="433"/>
      <c r="AY160" s="434"/>
      <c r="AZ160" s="433"/>
      <c r="BA160" s="434"/>
      <c r="BB160" s="433"/>
      <c r="BC160" s="434"/>
      <c r="BD160" s="435"/>
      <c r="BE160" s="432"/>
      <c r="BF160" s="433"/>
      <c r="BG160" s="434"/>
      <c r="BH160" s="433"/>
      <c r="BI160" s="434"/>
      <c r="BJ160" s="433"/>
      <c r="BK160" s="434"/>
      <c r="BL160" s="435"/>
      <c r="BM160" s="432"/>
      <c r="BN160" s="433"/>
      <c r="BO160" s="434"/>
      <c r="BP160" s="433"/>
      <c r="BQ160" s="434"/>
      <c r="BR160" s="433"/>
      <c r="BS160" s="434"/>
      <c r="BT160" s="435"/>
      <c r="BU160" s="272"/>
      <c r="BV160" s="436"/>
      <c r="BW160" s="437"/>
      <c r="BX160" s="438"/>
      <c r="BY160" s="437"/>
      <c r="BZ160" s="438"/>
      <c r="CA160" s="437"/>
      <c r="CB160" s="438"/>
      <c r="CC160" s="437"/>
      <c r="CD160" s="438"/>
      <c r="CE160" s="439"/>
      <c r="CF160" s="436"/>
      <c r="CG160" s="437"/>
      <c r="CH160" s="438"/>
      <c r="CI160" s="437"/>
      <c r="CJ160" s="438"/>
      <c r="CK160" s="437"/>
      <c r="CL160" s="438"/>
      <c r="CM160" s="439"/>
      <c r="CN160" s="436"/>
      <c r="CO160" s="437"/>
      <c r="CP160" s="438"/>
      <c r="CQ160" s="437"/>
      <c r="CR160" s="438"/>
      <c r="CS160" s="437"/>
      <c r="CT160" s="438"/>
      <c r="CU160" s="439"/>
      <c r="CV160" s="272"/>
      <c r="CW160" s="440"/>
      <c r="CX160" s="441"/>
      <c r="CY160" s="442"/>
      <c r="CZ160" s="441"/>
      <c r="DA160" s="442"/>
      <c r="DB160" s="441"/>
      <c r="DC160" s="442"/>
      <c r="DD160" s="441"/>
      <c r="DE160" s="442"/>
      <c r="DF160" s="443"/>
      <c r="DG160" s="440"/>
      <c r="DH160" s="441"/>
      <c r="DI160" s="442"/>
      <c r="DJ160" s="441"/>
      <c r="DK160" s="442"/>
      <c r="DL160" s="441"/>
      <c r="DM160" s="442"/>
      <c r="DN160" s="443"/>
      <c r="DO160" s="440"/>
      <c r="DP160" s="441"/>
      <c r="DQ160" s="442"/>
      <c r="DR160" s="441"/>
      <c r="DS160" s="442"/>
      <c r="DT160" s="441"/>
      <c r="DU160" s="442"/>
      <c r="DV160" s="443"/>
      <c r="DW160" s="272"/>
    </row>
    <row r="161" spans="1:127" ht="40.5" customHeight="1">
      <c r="A161" s="643">
        <v>1</v>
      </c>
      <c r="B161" s="411">
        <f>LARGE(B$160:B160,1)+1</f>
        <v>2</v>
      </c>
      <c r="C161" s="412" t="s">
        <v>622</v>
      </c>
      <c r="D161" s="413" t="s">
        <v>409</v>
      </c>
      <c r="E161" s="414" t="s">
        <v>332</v>
      </c>
      <c r="F161" s="415">
        <v>0.65800000000000003</v>
      </c>
      <c r="G161" s="416" t="s">
        <v>841</v>
      </c>
      <c r="H161" s="654">
        <v>2781</v>
      </c>
      <c r="I161" s="418" t="s">
        <v>386</v>
      </c>
      <c r="J161" s="655" t="s">
        <v>1131</v>
      </c>
      <c r="K161" s="488" t="s">
        <v>1055</v>
      </c>
      <c r="L161" s="444" t="s">
        <v>1038</v>
      </c>
      <c r="M161" s="444" t="s">
        <v>1039</v>
      </c>
      <c r="N161" s="445" t="s">
        <v>1040</v>
      </c>
      <c r="O161" s="446" t="s">
        <v>1041</v>
      </c>
      <c r="P161" s="571" t="s">
        <v>1042</v>
      </c>
      <c r="Q161" s="425"/>
      <c r="R161" s="426"/>
      <c r="S161" s="448"/>
      <c r="T161" s="428"/>
      <c r="U161" s="429"/>
      <c r="V161" s="430"/>
      <c r="W161" s="429"/>
      <c r="X161" s="430"/>
      <c r="Y161" s="429"/>
      <c r="Z161" s="430"/>
      <c r="AA161" s="429"/>
      <c r="AB161" s="430"/>
      <c r="AC161" s="431"/>
      <c r="AD161" s="428"/>
      <c r="AE161" s="429"/>
      <c r="AF161" s="430"/>
      <c r="AG161" s="429"/>
      <c r="AH161" s="430"/>
      <c r="AI161" s="429"/>
      <c r="AJ161" s="430"/>
      <c r="AK161" s="431"/>
      <c r="AL161" s="428"/>
      <c r="AM161" s="429"/>
      <c r="AN161" s="430"/>
      <c r="AO161" s="429"/>
      <c r="AP161" s="430"/>
      <c r="AQ161" s="429"/>
      <c r="AR161" s="430"/>
      <c r="AS161" s="431"/>
      <c r="AT161" s="272"/>
      <c r="AU161" s="432"/>
      <c r="AV161" s="433"/>
      <c r="AW161" s="434"/>
      <c r="AX161" s="433"/>
      <c r="AY161" s="434"/>
      <c r="AZ161" s="433"/>
      <c r="BA161" s="434"/>
      <c r="BB161" s="433"/>
      <c r="BC161" s="434"/>
      <c r="BD161" s="435"/>
      <c r="BE161" s="432"/>
      <c r="BF161" s="433"/>
      <c r="BG161" s="434"/>
      <c r="BH161" s="433"/>
      <c r="BI161" s="434"/>
      <c r="BJ161" s="433"/>
      <c r="BK161" s="434"/>
      <c r="BL161" s="435"/>
      <c r="BM161" s="432"/>
      <c r="BN161" s="433"/>
      <c r="BO161" s="434"/>
      <c r="BP161" s="433"/>
      <c r="BQ161" s="434"/>
      <c r="BR161" s="433"/>
      <c r="BS161" s="434"/>
      <c r="BT161" s="435"/>
      <c r="BU161" s="272"/>
      <c r="BV161" s="436"/>
      <c r="BW161" s="437"/>
      <c r="BX161" s="438"/>
      <c r="BY161" s="437"/>
      <c r="BZ161" s="438"/>
      <c r="CA161" s="437"/>
      <c r="CB161" s="438"/>
      <c r="CC161" s="437"/>
      <c r="CD161" s="438"/>
      <c r="CE161" s="439"/>
      <c r="CF161" s="436"/>
      <c r="CG161" s="437"/>
      <c r="CH161" s="438"/>
      <c r="CI161" s="437"/>
      <c r="CJ161" s="438"/>
      <c r="CK161" s="437"/>
      <c r="CL161" s="438"/>
      <c r="CM161" s="439"/>
      <c r="CN161" s="436"/>
      <c r="CO161" s="437"/>
      <c r="CP161" s="438"/>
      <c r="CQ161" s="437"/>
      <c r="CR161" s="438"/>
      <c r="CS161" s="437"/>
      <c r="CT161" s="438"/>
      <c r="CU161" s="439"/>
      <c r="CV161" s="272"/>
      <c r="CW161" s="440"/>
      <c r="CX161" s="441"/>
      <c r="CY161" s="442"/>
      <c r="CZ161" s="441"/>
      <c r="DA161" s="442"/>
      <c r="DB161" s="441"/>
      <c r="DC161" s="442"/>
      <c r="DD161" s="441"/>
      <c r="DE161" s="442"/>
      <c r="DF161" s="443"/>
      <c r="DG161" s="440"/>
      <c r="DH161" s="441"/>
      <c r="DI161" s="442"/>
      <c r="DJ161" s="441"/>
      <c r="DK161" s="442"/>
      <c r="DL161" s="441"/>
      <c r="DM161" s="442"/>
      <c r="DN161" s="443"/>
      <c r="DO161" s="440"/>
      <c r="DP161" s="441"/>
      <c r="DQ161" s="442"/>
      <c r="DR161" s="441"/>
      <c r="DS161" s="442"/>
      <c r="DT161" s="441"/>
      <c r="DU161" s="442"/>
      <c r="DV161" s="443"/>
      <c r="DW161" s="272"/>
    </row>
    <row r="162" spans="1:127" ht="40.5" customHeight="1">
      <c r="A162" s="643">
        <v>1</v>
      </c>
      <c r="B162" s="411">
        <f>LARGE(B$160:B161,1)+1</f>
        <v>3</v>
      </c>
      <c r="C162" s="412" t="s">
        <v>623</v>
      </c>
      <c r="D162" s="413" t="s">
        <v>624</v>
      </c>
      <c r="E162" s="414" t="s">
        <v>332</v>
      </c>
      <c r="F162" s="415">
        <v>6.36</v>
      </c>
      <c r="G162" s="416" t="s">
        <v>841</v>
      </c>
      <c r="H162" s="654"/>
      <c r="I162" s="418" t="s">
        <v>386</v>
      </c>
      <c r="J162" s="655" t="s">
        <v>1131</v>
      </c>
      <c r="K162" s="662" t="s">
        <v>423</v>
      </c>
      <c r="L162" s="444" t="s">
        <v>1038</v>
      </c>
      <c r="M162" s="444" t="s">
        <v>1039</v>
      </c>
      <c r="N162" s="445" t="s">
        <v>1040</v>
      </c>
      <c r="O162" s="446" t="s">
        <v>1041</v>
      </c>
      <c r="P162" s="571" t="s">
        <v>1042</v>
      </c>
      <c r="Q162" s="425"/>
      <c r="R162" s="426"/>
      <c r="S162" s="448"/>
      <c r="T162" s="428"/>
      <c r="U162" s="429"/>
      <c r="V162" s="430"/>
      <c r="W162" s="429"/>
      <c r="X162" s="430"/>
      <c r="Y162" s="429"/>
      <c r="Z162" s="430"/>
      <c r="AA162" s="429"/>
      <c r="AB162" s="430"/>
      <c r="AC162" s="431"/>
      <c r="AD162" s="428"/>
      <c r="AE162" s="429"/>
      <c r="AF162" s="430"/>
      <c r="AG162" s="429"/>
      <c r="AH162" s="430"/>
      <c r="AI162" s="429"/>
      <c r="AJ162" s="430"/>
      <c r="AK162" s="431"/>
      <c r="AL162" s="428"/>
      <c r="AM162" s="429"/>
      <c r="AN162" s="430"/>
      <c r="AO162" s="429"/>
      <c r="AP162" s="430"/>
      <c r="AQ162" s="429"/>
      <c r="AR162" s="430"/>
      <c r="AS162" s="431"/>
      <c r="AT162" s="272"/>
      <c r="AU162" s="432"/>
      <c r="AV162" s="433"/>
      <c r="AW162" s="434"/>
      <c r="AX162" s="433"/>
      <c r="AY162" s="434"/>
      <c r="AZ162" s="433"/>
      <c r="BA162" s="434"/>
      <c r="BB162" s="433"/>
      <c r="BC162" s="434"/>
      <c r="BD162" s="435"/>
      <c r="BE162" s="432"/>
      <c r="BF162" s="433"/>
      <c r="BG162" s="434"/>
      <c r="BH162" s="433"/>
      <c r="BI162" s="434"/>
      <c r="BJ162" s="433"/>
      <c r="BK162" s="434"/>
      <c r="BL162" s="435"/>
      <c r="BM162" s="432"/>
      <c r="BN162" s="433"/>
      <c r="BO162" s="434"/>
      <c r="BP162" s="433"/>
      <c r="BQ162" s="434"/>
      <c r="BR162" s="433"/>
      <c r="BS162" s="434"/>
      <c r="BT162" s="435"/>
      <c r="BU162" s="272"/>
      <c r="BV162" s="436"/>
      <c r="BW162" s="437"/>
      <c r="BX162" s="438"/>
      <c r="BY162" s="437"/>
      <c r="BZ162" s="438"/>
      <c r="CA162" s="437"/>
      <c r="CB162" s="438"/>
      <c r="CC162" s="437"/>
      <c r="CD162" s="438"/>
      <c r="CE162" s="439"/>
      <c r="CF162" s="436"/>
      <c r="CG162" s="437"/>
      <c r="CH162" s="438"/>
      <c r="CI162" s="437"/>
      <c r="CJ162" s="438"/>
      <c r="CK162" s="437"/>
      <c r="CL162" s="438"/>
      <c r="CM162" s="439"/>
      <c r="CN162" s="436"/>
      <c r="CO162" s="437"/>
      <c r="CP162" s="438"/>
      <c r="CQ162" s="437"/>
      <c r="CR162" s="438"/>
      <c r="CS162" s="437"/>
      <c r="CT162" s="438"/>
      <c r="CU162" s="439"/>
      <c r="CV162" s="272"/>
      <c r="CW162" s="440"/>
      <c r="CX162" s="441"/>
      <c r="CY162" s="442"/>
      <c r="CZ162" s="441"/>
      <c r="DA162" s="442"/>
      <c r="DB162" s="441"/>
      <c r="DC162" s="442"/>
      <c r="DD162" s="441"/>
      <c r="DE162" s="442"/>
      <c r="DF162" s="443"/>
      <c r="DG162" s="440"/>
      <c r="DH162" s="441"/>
      <c r="DI162" s="442"/>
      <c r="DJ162" s="441"/>
      <c r="DK162" s="442"/>
      <c r="DL162" s="441"/>
      <c r="DM162" s="442"/>
      <c r="DN162" s="443"/>
      <c r="DO162" s="440"/>
      <c r="DP162" s="441"/>
      <c r="DQ162" s="442"/>
      <c r="DR162" s="441"/>
      <c r="DS162" s="442"/>
      <c r="DT162" s="441"/>
      <c r="DU162" s="442"/>
      <c r="DV162" s="443"/>
      <c r="DW162" s="272"/>
    </row>
    <row r="163" spans="1:127" ht="40.5" customHeight="1">
      <c r="A163" s="643">
        <v>1</v>
      </c>
      <c r="B163" s="411">
        <f>LARGE(B$160:B162,1)+1</f>
        <v>4</v>
      </c>
      <c r="C163" s="412" t="s">
        <v>625</v>
      </c>
      <c r="D163" s="413"/>
      <c r="E163" s="414" t="s">
        <v>1150</v>
      </c>
      <c r="F163" s="415">
        <v>4.3</v>
      </c>
      <c r="G163" s="416" t="s">
        <v>841</v>
      </c>
      <c r="H163" s="654">
        <v>36689</v>
      </c>
      <c r="I163" s="418" t="s">
        <v>386</v>
      </c>
      <c r="J163" s="655" t="s">
        <v>1131</v>
      </c>
      <c r="K163" s="488" t="s">
        <v>1055</v>
      </c>
      <c r="L163" s="444" t="s">
        <v>1038</v>
      </c>
      <c r="M163" s="444" t="s">
        <v>1039</v>
      </c>
      <c r="N163" s="445" t="s">
        <v>1040</v>
      </c>
      <c r="O163" s="446" t="s">
        <v>1041</v>
      </c>
      <c r="P163" s="571" t="s">
        <v>1042</v>
      </c>
      <c r="Q163" s="425"/>
      <c r="R163" s="426"/>
      <c r="S163" s="448"/>
      <c r="T163" s="428"/>
      <c r="U163" s="429"/>
      <c r="V163" s="430"/>
      <c r="W163" s="429"/>
      <c r="X163" s="430"/>
      <c r="Y163" s="429"/>
      <c r="Z163" s="430"/>
      <c r="AA163" s="429"/>
      <c r="AB163" s="430"/>
      <c r="AC163" s="431"/>
      <c r="AD163" s="428"/>
      <c r="AE163" s="429"/>
      <c r="AF163" s="430"/>
      <c r="AG163" s="429"/>
      <c r="AH163" s="430"/>
      <c r="AI163" s="429"/>
      <c r="AJ163" s="430"/>
      <c r="AK163" s="431"/>
      <c r="AL163" s="428"/>
      <c r="AM163" s="429"/>
      <c r="AN163" s="430"/>
      <c r="AO163" s="429"/>
      <c r="AP163" s="430"/>
      <c r="AQ163" s="429"/>
      <c r="AR163" s="430"/>
      <c r="AS163" s="431"/>
      <c r="AT163" s="272"/>
      <c r="AU163" s="432"/>
      <c r="AV163" s="433"/>
      <c r="AW163" s="434"/>
      <c r="AX163" s="433"/>
      <c r="AY163" s="434"/>
      <c r="AZ163" s="433"/>
      <c r="BA163" s="434"/>
      <c r="BB163" s="433"/>
      <c r="BC163" s="434"/>
      <c r="BD163" s="435"/>
      <c r="BE163" s="432"/>
      <c r="BF163" s="433"/>
      <c r="BG163" s="434"/>
      <c r="BH163" s="433"/>
      <c r="BI163" s="434"/>
      <c r="BJ163" s="433"/>
      <c r="BK163" s="434"/>
      <c r="BL163" s="435"/>
      <c r="BM163" s="432"/>
      <c r="BN163" s="433"/>
      <c r="BO163" s="434"/>
      <c r="BP163" s="433"/>
      <c r="BQ163" s="434"/>
      <c r="BR163" s="433"/>
      <c r="BS163" s="434"/>
      <c r="BT163" s="435"/>
      <c r="BU163" s="272"/>
      <c r="BV163" s="436"/>
      <c r="BW163" s="437"/>
      <c r="BX163" s="438"/>
      <c r="BY163" s="437"/>
      <c r="BZ163" s="438"/>
      <c r="CA163" s="437"/>
      <c r="CB163" s="438"/>
      <c r="CC163" s="437"/>
      <c r="CD163" s="438"/>
      <c r="CE163" s="439"/>
      <c r="CF163" s="436"/>
      <c r="CG163" s="437"/>
      <c r="CH163" s="438"/>
      <c r="CI163" s="437"/>
      <c r="CJ163" s="438"/>
      <c r="CK163" s="437"/>
      <c r="CL163" s="438"/>
      <c r="CM163" s="439"/>
      <c r="CN163" s="436"/>
      <c r="CO163" s="437"/>
      <c r="CP163" s="438"/>
      <c r="CQ163" s="437"/>
      <c r="CR163" s="438"/>
      <c r="CS163" s="437"/>
      <c r="CT163" s="438"/>
      <c r="CU163" s="439"/>
      <c r="CV163" s="272"/>
      <c r="CW163" s="440"/>
      <c r="CX163" s="441"/>
      <c r="CY163" s="442"/>
      <c r="CZ163" s="441"/>
      <c r="DA163" s="442"/>
      <c r="DB163" s="441"/>
      <c r="DC163" s="442"/>
      <c r="DD163" s="441"/>
      <c r="DE163" s="442"/>
      <c r="DF163" s="443"/>
      <c r="DG163" s="440"/>
      <c r="DH163" s="441"/>
      <c r="DI163" s="442"/>
      <c r="DJ163" s="441"/>
      <c r="DK163" s="442"/>
      <c r="DL163" s="441"/>
      <c r="DM163" s="442"/>
      <c r="DN163" s="443"/>
      <c r="DO163" s="440"/>
      <c r="DP163" s="441"/>
      <c r="DQ163" s="442"/>
      <c r="DR163" s="441"/>
      <c r="DS163" s="442"/>
      <c r="DT163" s="441"/>
      <c r="DU163" s="442"/>
      <c r="DV163" s="443"/>
      <c r="DW163" s="272"/>
    </row>
    <row r="164" spans="1:127" ht="40.5" customHeight="1">
      <c r="A164" s="643">
        <v>1</v>
      </c>
      <c r="B164" s="411">
        <f>LARGE(B$160:B163,1)+1</f>
        <v>5</v>
      </c>
      <c r="C164" s="412" t="s">
        <v>626</v>
      </c>
      <c r="D164" s="413"/>
      <c r="E164" s="414" t="s">
        <v>1150</v>
      </c>
      <c r="F164" s="415">
        <v>7.8</v>
      </c>
      <c r="G164" s="416" t="s">
        <v>841</v>
      </c>
      <c r="H164" s="654">
        <v>584</v>
      </c>
      <c r="I164" s="418" t="s">
        <v>386</v>
      </c>
      <c r="J164" s="655" t="s">
        <v>1131</v>
      </c>
      <c r="K164" s="488" t="s">
        <v>1055</v>
      </c>
      <c r="L164" s="444"/>
      <c r="M164" s="444"/>
      <c r="N164" s="445" t="s">
        <v>1040</v>
      </c>
      <c r="O164" s="446" t="s">
        <v>1041</v>
      </c>
      <c r="P164" s="571"/>
      <c r="Q164" s="425"/>
      <c r="R164" s="426"/>
      <c r="S164" s="448"/>
      <c r="T164" s="428"/>
      <c r="U164" s="429"/>
      <c r="V164" s="430"/>
      <c r="W164" s="429"/>
      <c r="X164" s="430"/>
      <c r="Y164" s="429"/>
      <c r="Z164" s="430"/>
      <c r="AA164" s="429"/>
      <c r="AB164" s="430"/>
      <c r="AC164" s="431"/>
      <c r="AD164" s="428"/>
      <c r="AE164" s="429"/>
      <c r="AF164" s="430"/>
      <c r="AG164" s="429"/>
      <c r="AH164" s="430"/>
      <c r="AI164" s="429"/>
      <c r="AJ164" s="430"/>
      <c r="AK164" s="431"/>
      <c r="AL164" s="428"/>
      <c r="AM164" s="429"/>
      <c r="AN164" s="430"/>
      <c r="AO164" s="429"/>
      <c r="AP164" s="430"/>
      <c r="AQ164" s="429"/>
      <c r="AR164" s="430"/>
      <c r="AS164" s="431"/>
      <c r="AT164" s="272"/>
      <c r="AU164" s="432"/>
      <c r="AV164" s="433"/>
      <c r="AW164" s="434"/>
      <c r="AX164" s="433"/>
      <c r="AY164" s="434"/>
      <c r="AZ164" s="433"/>
      <c r="BA164" s="434"/>
      <c r="BB164" s="433"/>
      <c r="BC164" s="434"/>
      <c r="BD164" s="435"/>
      <c r="BE164" s="432"/>
      <c r="BF164" s="433"/>
      <c r="BG164" s="434"/>
      <c r="BH164" s="433"/>
      <c r="BI164" s="434"/>
      <c r="BJ164" s="433"/>
      <c r="BK164" s="434"/>
      <c r="BL164" s="435"/>
      <c r="BM164" s="432"/>
      <c r="BN164" s="433"/>
      <c r="BO164" s="434"/>
      <c r="BP164" s="433"/>
      <c r="BQ164" s="434"/>
      <c r="BR164" s="433"/>
      <c r="BS164" s="434"/>
      <c r="BT164" s="435"/>
      <c r="BU164" s="272"/>
      <c r="BV164" s="436"/>
      <c r="BW164" s="437"/>
      <c r="BX164" s="438"/>
      <c r="BY164" s="437"/>
      <c r="BZ164" s="438"/>
      <c r="CA164" s="437"/>
      <c r="CB164" s="438"/>
      <c r="CC164" s="437"/>
      <c r="CD164" s="438"/>
      <c r="CE164" s="439"/>
      <c r="CF164" s="436"/>
      <c r="CG164" s="437"/>
      <c r="CH164" s="438"/>
      <c r="CI164" s="437"/>
      <c r="CJ164" s="438"/>
      <c r="CK164" s="437"/>
      <c r="CL164" s="438"/>
      <c r="CM164" s="439"/>
      <c r="CN164" s="436"/>
      <c r="CO164" s="437"/>
      <c r="CP164" s="438"/>
      <c r="CQ164" s="437"/>
      <c r="CR164" s="438"/>
      <c r="CS164" s="437"/>
      <c r="CT164" s="438"/>
      <c r="CU164" s="439"/>
      <c r="CV164" s="272"/>
      <c r="CW164" s="440"/>
      <c r="CX164" s="441"/>
      <c r="CY164" s="442"/>
      <c r="CZ164" s="441"/>
      <c r="DA164" s="442"/>
      <c r="DB164" s="441"/>
      <c r="DC164" s="442"/>
      <c r="DD164" s="441"/>
      <c r="DE164" s="442"/>
      <c r="DF164" s="443"/>
      <c r="DG164" s="440"/>
      <c r="DH164" s="441"/>
      <c r="DI164" s="442"/>
      <c r="DJ164" s="441"/>
      <c r="DK164" s="442"/>
      <c r="DL164" s="441"/>
      <c r="DM164" s="442"/>
      <c r="DN164" s="443"/>
      <c r="DO164" s="440"/>
      <c r="DP164" s="441"/>
      <c r="DQ164" s="442"/>
      <c r="DR164" s="441"/>
      <c r="DS164" s="442"/>
      <c r="DT164" s="441"/>
      <c r="DU164" s="442"/>
      <c r="DV164" s="443"/>
      <c r="DW164" s="272"/>
    </row>
    <row r="165" spans="1:127" ht="40.5" customHeight="1">
      <c r="A165" s="643">
        <v>1</v>
      </c>
      <c r="B165" s="411">
        <f>LARGE(B$160:B164,1)+1</f>
        <v>6</v>
      </c>
      <c r="C165" s="412" t="s">
        <v>627</v>
      </c>
      <c r="D165" s="413" t="s">
        <v>628</v>
      </c>
      <c r="E165" s="414" t="s">
        <v>1150</v>
      </c>
      <c r="F165" s="415">
        <v>6.15</v>
      </c>
      <c r="G165" s="416" t="s">
        <v>841</v>
      </c>
      <c r="H165" s="654">
        <v>30144</v>
      </c>
      <c r="I165" s="418" t="s">
        <v>386</v>
      </c>
      <c r="J165" s="655" t="s">
        <v>1131</v>
      </c>
      <c r="K165" s="488" t="s">
        <v>1055</v>
      </c>
      <c r="L165" s="444" t="s">
        <v>1038</v>
      </c>
      <c r="M165" s="444" t="s">
        <v>1039</v>
      </c>
      <c r="N165" s="445" t="s">
        <v>1040</v>
      </c>
      <c r="O165" s="446" t="s">
        <v>1041</v>
      </c>
      <c r="P165" s="571" t="s">
        <v>1042</v>
      </c>
      <c r="Q165" s="425"/>
      <c r="R165" s="426"/>
      <c r="S165" s="448"/>
      <c r="T165" s="428"/>
      <c r="U165" s="429"/>
      <c r="V165" s="430"/>
      <c r="W165" s="429"/>
      <c r="X165" s="430"/>
      <c r="Y165" s="429"/>
      <c r="Z165" s="430"/>
      <c r="AA165" s="429"/>
      <c r="AB165" s="430"/>
      <c r="AC165" s="431"/>
      <c r="AD165" s="428"/>
      <c r="AE165" s="429"/>
      <c r="AF165" s="430"/>
      <c r="AG165" s="429"/>
      <c r="AH165" s="430"/>
      <c r="AI165" s="429"/>
      <c r="AJ165" s="430"/>
      <c r="AK165" s="431"/>
      <c r="AL165" s="428"/>
      <c r="AM165" s="429"/>
      <c r="AN165" s="430"/>
      <c r="AO165" s="429"/>
      <c r="AP165" s="430"/>
      <c r="AQ165" s="429"/>
      <c r="AR165" s="430"/>
      <c r="AS165" s="431"/>
      <c r="AT165" s="272"/>
      <c r="AU165" s="432"/>
      <c r="AV165" s="433"/>
      <c r="AW165" s="434"/>
      <c r="AX165" s="433"/>
      <c r="AY165" s="434"/>
      <c r="AZ165" s="433"/>
      <c r="BA165" s="434"/>
      <c r="BB165" s="433"/>
      <c r="BC165" s="434"/>
      <c r="BD165" s="435"/>
      <c r="BE165" s="432"/>
      <c r="BF165" s="433"/>
      <c r="BG165" s="434"/>
      <c r="BH165" s="433"/>
      <c r="BI165" s="434"/>
      <c r="BJ165" s="433"/>
      <c r="BK165" s="434"/>
      <c r="BL165" s="435"/>
      <c r="BM165" s="432"/>
      <c r="BN165" s="433"/>
      <c r="BO165" s="434"/>
      <c r="BP165" s="433"/>
      <c r="BQ165" s="434"/>
      <c r="BR165" s="433"/>
      <c r="BS165" s="434"/>
      <c r="BT165" s="435"/>
      <c r="BU165" s="272"/>
      <c r="BV165" s="436"/>
      <c r="BW165" s="437"/>
      <c r="BX165" s="438"/>
      <c r="BY165" s="437"/>
      <c r="BZ165" s="438"/>
      <c r="CA165" s="437"/>
      <c r="CB165" s="438"/>
      <c r="CC165" s="437"/>
      <c r="CD165" s="438"/>
      <c r="CE165" s="439"/>
      <c r="CF165" s="436"/>
      <c r="CG165" s="437"/>
      <c r="CH165" s="438"/>
      <c r="CI165" s="437"/>
      <c r="CJ165" s="438"/>
      <c r="CK165" s="437"/>
      <c r="CL165" s="438"/>
      <c r="CM165" s="439"/>
      <c r="CN165" s="436"/>
      <c r="CO165" s="437"/>
      <c r="CP165" s="438"/>
      <c r="CQ165" s="437"/>
      <c r="CR165" s="438"/>
      <c r="CS165" s="437"/>
      <c r="CT165" s="438"/>
      <c r="CU165" s="439"/>
      <c r="CV165" s="272"/>
      <c r="CW165" s="440"/>
      <c r="CX165" s="441"/>
      <c r="CY165" s="442"/>
      <c r="CZ165" s="441"/>
      <c r="DA165" s="442"/>
      <c r="DB165" s="441"/>
      <c r="DC165" s="442"/>
      <c r="DD165" s="441"/>
      <c r="DE165" s="442"/>
      <c r="DF165" s="443"/>
      <c r="DG165" s="440"/>
      <c r="DH165" s="441"/>
      <c r="DI165" s="442"/>
      <c r="DJ165" s="441"/>
      <c r="DK165" s="442"/>
      <c r="DL165" s="441"/>
      <c r="DM165" s="442"/>
      <c r="DN165" s="443"/>
      <c r="DO165" s="440"/>
      <c r="DP165" s="441"/>
      <c r="DQ165" s="442"/>
      <c r="DR165" s="441"/>
      <c r="DS165" s="442"/>
      <c r="DT165" s="441"/>
      <c r="DU165" s="442"/>
      <c r="DV165" s="443"/>
      <c r="DW165" s="272"/>
    </row>
    <row r="166" spans="1:127" s="303" customFormat="1" ht="40.5" customHeight="1">
      <c r="A166" s="643"/>
      <c r="B166" s="411"/>
      <c r="C166" s="644" t="s">
        <v>629</v>
      </c>
      <c r="D166" s="645"/>
      <c r="E166" s="646"/>
      <c r="F166" s="647"/>
      <c r="G166" s="646"/>
      <c r="H166" s="648"/>
      <c r="I166" s="649"/>
      <c r="J166" s="611"/>
      <c r="K166" s="612"/>
      <c r="L166" s="650"/>
      <c r="M166" s="650"/>
      <c r="N166" s="651"/>
      <c r="O166" s="652"/>
      <c r="P166" s="652"/>
      <c r="Q166" s="653"/>
      <c r="R166" s="585"/>
      <c r="S166" s="585"/>
      <c r="T166" s="617"/>
      <c r="U166" s="618"/>
      <c r="V166" s="618"/>
      <c r="W166" s="618"/>
      <c r="X166" s="618"/>
      <c r="Y166" s="618"/>
      <c r="Z166" s="618"/>
      <c r="AA166" s="618"/>
      <c r="AB166" s="618"/>
      <c r="AC166" s="619"/>
      <c r="AD166" s="617"/>
      <c r="AE166" s="618"/>
      <c r="AF166" s="618"/>
      <c r="AG166" s="618"/>
      <c r="AH166" s="618"/>
      <c r="AI166" s="618"/>
      <c r="AJ166" s="618"/>
      <c r="AK166" s="619"/>
      <c r="AL166" s="617"/>
      <c r="AM166" s="618"/>
      <c r="AN166" s="618"/>
      <c r="AO166" s="618"/>
      <c r="AP166" s="618"/>
      <c r="AQ166" s="618"/>
      <c r="AR166" s="618"/>
      <c r="AS166" s="619"/>
      <c r="AT166" s="620"/>
      <c r="AU166" s="621"/>
      <c r="AV166" s="622"/>
      <c r="AW166" s="622"/>
      <c r="AX166" s="622"/>
      <c r="AY166" s="622"/>
      <c r="AZ166" s="622"/>
      <c r="BA166" s="622"/>
      <c r="BB166" s="622"/>
      <c r="BC166" s="622"/>
      <c r="BD166" s="623"/>
      <c r="BE166" s="621"/>
      <c r="BF166" s="622"/>
      <c r="BG166" s="622"/>
      <c r="BH166" s="622"/>
      <c r="BI166" s="622"/>
      <c r="BJ166" s="622"/>
      <c r="BK166" s="622"/>
      <c r="BL166" s="623"/>
      <c r="BM166" s="621"/>
      <c r="BN166" s="622"/>
      <c r="BO166" s="622"/>
      <c r="BP166" s="622"/>
      <c r="BQ166" s="622"/>
      <c r="BR166" s="622"/>
      <c r="BS166" s="622"/>
      <c r="BT166" s="623"/>
      <c r="BU166" s="620"/>
      <c r="BV166" s="624"/>
      <c r="BW166" s="625"/>
      <c r="BX166" s="625"/>
      <c r="BY166" s="625"/>
      <c r="BZ166" s="625"/>
      <c r="CA166" s="625"/>
      <c r="CB166" s="625"/>
      <c r="CC166" s="625"/>
      <c r="CD166" s="625"/>
      <c r="CE166" s="626"/>
      <c r="CF166" s="624"/>
      <c r="CG166" s="625"/>
      <c r="CH166" s="625"/>
      <c r="CI166" s="625"/>
      <c r="CJ166" s="625"/>
      <c r="CK166" s="625"/>
      <c r="CL166" s="625"/>
      <c r="CM166" s="626"/>
      <c r="CN166" s="624"/>
      <c r="CO166" s="625"/>
      <c r="CP166" s="625"/>
      <c r="CQ166" s="625"/>
      <c r="CR166" s="625"/>
      <c r="CS166" s="625"/>
      <c r="CT166" s="625"/>
      <c r="CU166" s="626"/>
      <c r="CV166" s="620"/>
      <c r="CW166" s="627"/>
      <c r="CX166" s="628"/>
      <c r="CY166" s="628"/>
      <c r="CZ166" s="628"/>
      <c r="DA166" s="628"/>
      <c r="DB166" s="628"/>
      <c r="DC166" s="628"/>
      <c r="DD166" s="628"/>
      <c r="DE166" s="628"/>
      <c r="DF166" s="629"/>
      <c r="DG166" s="627"/>
      <c r="DH166" s="628"/>
      <c r="DI166" s="628"/>
      <c r="DJ166" s="628"/>
      <c r="DK166" s="628"/>
      <c r="DL166" s="628"/>
      <c r="DM166" s="628"/>
      <c r="DN166" s="629"/>
      <c r="DO166" s="627"/>
      <c r="DP166" s="628"/>
      <c r="DQ166" s="628"/>
      <c r="DR166" s="628"/>
      <c r="DS166" s="628"/>
      <c r="DT166" s="628"/>
      <c r="DU166" s="628"/>
      <c r="DV166" s="629"/>
      <c r="DW166" s="516"/>
    </row>
    <row r="167" spans="1:127" ht="40.5" customHeight="1">
      <c r="A167" s="643">
        <v>1</v>
      </c>
      <c r="B167" s="411">
        <f>LARGE(B$160:B166,1)+1</f>
        <v>7</v>
      </c>
      <c r="C167" s="412" t="s">
        <v>1286</v>
      </c>
      <c r="D167" s="413" t="s">
        <v>1287</v>
      </c>
      <c r="E167" s="414" t="s">
        <v>1288</v>
      </c>
      <c r="F167" s="415">
        <v>4.9466666666666663</v>
      </c>
      <c r="G167" s="416" t="s">
        <v>841</v>
      </c>
      <c r="H167" s="654">
        <v>44541</v>
      </c>
      <c r="I167" s="418" t="s">
        <v>386</v>
      </c>
      <c r="J167" s="655" t="s">
        <v>1131</v>
      </c>
      <c r="K167" s="570" t="s">
        <v>1141</v>
      </c>
      <c r="L167" s="444"/>
      <c r="M167" s="444"/>
      <c r="N167" s="445" t="s">
        <v>1040</v>
      </c>
      <c r="O167" s="446" t="s">
        <v>1041</v>
      </c>
      <c r="P167" s="571"/>
      <c r="Q167" s="425"/>
      <c r="R167" s="426"/>
      <c r="S167" s="448"/>
      <c r="T167" s="428"/>
      <c r="U167" s="429"/>
      <c r="V167" s="430"/>
      <c r="W167" s="429"/>
      <c r="X167" s="430"/>
      <c r="Y167" s="429"/>
      <c r="Z167" s="430"/>
      <c r="AA167" s="429"/>
      <c r="AB167" s="430"/>
      <c r="AC167" s="431"/>
      <c r="AD167" s="428"/>
      <c r="AE167" s="429"/>
      <c r="AF167" s="430"/>
      <c r="AG167" s="429"/>
      <c r="AH167" s="430"/>
      <c r="AI167" s="429"/>
      <c r="AJ167" s="430"/>
      <c r="AK167" s="431"/>
      <c r="AL167" s="428"/>
      <c r="AM167" s="429"/>
      <c r="AN167" s="430"/>
      <c r="AO167" s="429"/>
      <c r="AP167" s="430"/>
      <c r="AQ167" s="429"/>
      <c r="AR167" s="430"/>
      <c r="AS167" s="431"/>
      <c r="AT167" s="272"/>
      <c r="AU167" s="432"/>
      <c r="AV167" s="433"/>
      <c r="AW167" s="434"/>
      <c r="AX167" s="433"/>
      <c r="AY167" s="434"/>
      <c r="AZ167" s="433"/>
      <c r="BA167" s="434"/>
      <c r="BB167" s="433"/>
      <c r="BC167" s="434"/>
      <c r="BD167" s="435"/>
      <c r="BE167" s="432"/>
      <c r="BF167" s="433"/>
      <c r="BG167" s="434"/>
      <c r="BH167" s="433"/>
      <c r="BI167" s="434"/>
      <c r="BJ167" s="433"/>
      <c r="BK167" s="434"/>
      <c r="BL167" s="435"/>
      <c r="BM167" s="432"/>
      <c r="BN167" s="433"/>
      <c r="BO167" s="434"/>
      <c r="BP167" s="433"/>
      <c r="BQ167" s="434"/>
      <c r="BR167" s="433"/>
      <c r="BS167" s="434"/>
      <c r="BT167" s="435"/>
      <c r="BU167" s="272"/>
      <c r="BV167" s="436"/>
      <c r="BW167" s="437"/>
      <c r="BX167" s="438"/>
      <c r="BY167" s="437"/>
      <c r="BZ167" s="438"/>
      <c r="CA167" s="437"/>
      <c r="CB167" s="438"/>
      <c r="CC167" s="437"/>
      <c r="CD167" s="438"/>
      <c r="CE167" s="439"/>
      <c r="CF167" s="436"/>
      <c r="CG167" s="437"/>
      <c r="CH167" s="438"/>
      <c r="CI167" s="437"/>
      <c r="CJ167" s="438"/>
      <c r="CK167" s="437"/>
      <c r="CL167" s="438"/>
      <c r="CM167" s="439"/>
      <c r="CN167" s="436"/>
      <c r="CO167" s="437"/>
      <c r="CP167" s="438"/>
      <c r="CQ167" s="437"/>
      <c r="CR167" s="438"/>
      <c r="CS167" s="437"/>
      <c r="CT167" s="438"/>
      <c r="CU167" s="439"/>
      <c r="CV167" s="272"/>
      <c r="CW167" s="440"/>
      <c r="CX167" s="441"/>
      <c r="CY167" s="442"/>
      <c r="CZ167" s="441"/>
      <c r="DA167" s="442"/>
      <c r="DB167" s="441"/>
      <c r="DC167" s="442"/>
      <c r="DD167" s="441"/>
      <c r="DE167" s="442"/>
      <c r="DF167" s="443"/>
      <c r="DG167" s="440"/>
      <c r="DH167" s="441"/>
      <c r="DI167" s="442"/>
      <c r="DJ167" s="441"/>
      <c r="DK167" s="442"/>
      <c r="DL167" s="441"/>
      <c r="DM167" s="442"/>
      <c r="DN167" s="443"/>
      <c r="DO167" s="440"/>
      <c r="DP167" s="441"/>
      <c r="DQ167" s="442"/>
      <c r="DR167" s="441"/>
      <c r="DS167" s="442"/>
      <c r="DT167" s="441"/>
      <c r="DU167" s="442"/>
      <c r="DV167" s="443"/>
      <c r="DW167" s="272"/>
    </row>
    <row r="168" spans="1:127" s="303" customFormat="1" ht="40.5" customHeight="1">
      <c r="A168" s="643"/>
      <c r="B168" s="411"/>
      <c r="C168" s="644" t="s">
        <v>630</v>
      </c>
      <c r="D168" s="645"/>
      <c r="E168" s="646"/>
      <c r="F168" s="647"/>
      <c r="G168" s="646"/>
      <c r="H168" s="648"/>
      <c r="I168" s="649"/>
      <c r="J168" s="611"/>
      <c r="K168" s="612"/>
      <c r="L168" s="650"/>
      <c r="M168" s="650"/>
      <c r="N168" s="651"/>
      <c r="O168" s="652"/>
      <c r="P168" s="652"/>
      <c r="Q168" s="653"/>
      <c r="R168" s="585"/>
      <c r="S168" s="585"/>
      <c r="T168" s="617"/>
      <c r="U168" s="618"/>
      <c r="V168" s="618"/>
      <c r="W168" s="618"/>
      <c r="X168" s="618"/>
      <c r="Y168" s="618"/>
      <c r="Z168" s="618"/>
      <c r="AA168" s="618"/>
      <c r="AB168" s="618"/>
      <c r="AC168" s="619"/>
      <c r="AD168" s="617"/>
      <c r="AE168" s="618"/>
      <c r="AF168" s="618"/>
      <c r="AG168" s="618"/>
      <c r="AH168" s="618"/>
      <c r="AI168" s="618"/>
      <c r="AJ168" s="618"/>
      <c r="AK168" s="619"/>
      <c r="AL168" s="617"/>
      <c r="AM168" s="618"/>
      <c r="AN168" s="618"/>
      <c r="AO168" s="618"/>
      <c r="AP168" s="618"/>
      <c r="AQ168" s="618"/>
      <c r="AR168" s="618"/>
      <c r="AS168" s="619"/>
      <c r="AT168" s="620"/>
      <c r="AU168" s="621"/>
      <c r="AV168" s="622"/>
      <c r="AW168" s="622"/>
      <c r="AX168" s="622"/>
      <c r="AY168" s="622"/>
      <c r="AZ168" s="622"/>
      <c r="BA168" s="622"/>
      <c r="BB168" s="622"/>
      <c r="BC168" s="622"/>
      <c r="BD168" s="623"/>
      <c r="BE168" s="621"/>
      <c r="BF168" s="622"/>
      <c r="BG168" s="622"/>
      <c r="BH168" s="622"/>
      <c r="BI168" s="622"/>
      <c r="BJ168" s="622"/>
      <c r="BK168" s="622"/>
      <c r="BL168" s="623"/>
      <c r="BM168" s="621"/>
      <c r="BN168" s="622"/>
      <c r="BO168" s="622"/>
      <c r="BP168" s="622"/>
      <c r="BQ168" s="622"/>
      <c r="BR168" s="622"/>
      <c r="BS168" s="622"/>
      <c r="BT168" s="623"/>
      <c r="BU168" s="620"/>
      <c r="BV168" s="624"/>
      <c r="BW168" s="625"/>
      <c r="BX168" s="625"/>
      <c r="BY168" s="625"/>
      <c r="BZ168" s="625"/>
      <c r="CA168" s="625"/>
      <c r="CB168" s="625"/>
      <c r="CC168" s="625"/>
      <c r="CD168" s="625"/>
      <c r="CE168" s="626"/>
      <c r="CF168" s="624"/>
      <c r="CG168" s="625"/>
      <c r="CH168" s="625"/>
      <c r="CI168" s="625"/>
      <c r="CJ168" s="625"/>
      <c r="CK168" s="625"/>
      <c r="CL168" s="625"/>
      <c r="CM168" s="626"/>
      <c r="CN168" s="624"/>
      <c r="CO168" s="625"/>
      <c r="CP168" s="625"/>
      <c r="CQ168" s="625"/>
      <c r="CR168" s="625"/>
      <c r="CS168" s="625"/>
      <c r="CT168" s="625"/>
      <c r="CU168" s="626"/>
      <c r="CV168" s="620"/>
      <c r="CW168" s="627"/>
      <c r="CX168" s="628"/>
      <c r="CY168" s="628"/>
      <c r="CZ168" s="628"/>
      <c r="DA168" s="628"/>
      <c r="DB168" s="628"/>
      <c r="DC168" s="628"/>
      <c r="DD168" s="628"/>
      <c r="DE168" s="628"/>
      <c r="DF168" s="629"/>
      <c r="DG168" s="627"/>
      <c r="DH168" s="628"/>
      <c r="DI168" s="628"/>
      <c r="DJ168" s="628"/>
      <c r="DK168" s="628"/>
      <c r="DL168" s="628"/>
      <c r="DM168" s="628"/>
      <c r="DN168" s="629"/>
      <c r="DO168" s="627"/>
      <c r="DP168" s="628"/>
      <c r="DQ168" s="628"/>
      <c r="DR168" s="628"/>
      <c r="DS168" s="628"/>
      <c r="DT168" s="628"/>
      <c r="DU168" s="628"/>
      <c r="DV168" s="629"/>
      <c r="DW168" s="516"/>
    </row>
    <row r="169" spans="1:127" ht="40.5" customHeight="1">
      <c r="A169" s="656"/>
      <c r="B169" s="411">
        <f>LARGE(B$160:B168,1)+1</f>
        <v>8</v>
      </c>
      <c r="C169" s="412" t="s">
        <v>631</v>
      </c>
      <c r="D169" s="413" t="s">
        <v>261</v>
      </c>
      <c r="E169" s="414" t="s">
        <v>1257</v>
      </c>
      <c r="F169" s="415">
        <v>7.5</v>
      </c>
      <c r="G169" s="416" t="s">
        <v>841</v>
      </c>
      <c r="H169" s="654">
        <v>75510</v>
      </c>
      <c r="I169" s="418" t="s">
        <v>386</v>
      </c>
      <c r="J169" s="655" t="s">
        <v>1054</v>
      </c>
      <c r="K169" s="570" t="s">
        <v>1141</v>
      </c>
      <c r="L169" s="444"/>
      <c r="M169" s="444"/>
      <c r="N169" s="445"/>
      <c r="O169" s="446" t="s">
        <v>1041</v>
      </c>
      <c r="P169" s="571" t="s">
        <v>1042</v>
      </c>
      <c r="Q169" s="425"/>
      <c r="R169" s="426"/>
      <c r="S169" s="448"/>
      <c r="T169" s="428"/>
      <c r="U169" s="429"/>
      <c r="V169" s="430"/>
      <c r="W169" s="429"/>
      <c r="X169" s="430"/>
      <c r="Y169" s="429"/>
      <c r="Z169" s="430"/>
      <c r="AA169" s="429"/>
      <c r="AB169" s="430"/>
      <c r="AC169" s="431"/>
      <c r="AD169" s="428"/>
      <c r="AE169" s="429"/>
      <c r="AF169" s="430"/>
      <c r="AG169" s="429"/>
      <c r="AH169" s="430"/>
      <c r="AI169" s="429"/>
      <c r="AJ169" s="430"/>
      <c r="AK169" s="431"/>
      <c r="AL169" s="428"/>
      <c r="AM169" s="429"/>
      <c r="AN169" s="430"/>
      <c r="AO169" s="429"/>
      <c r="AP169" s="430"/>
      <c r="AQ169" s="429"/>
      <c r="AR169" s="430"/>
      <c r="AS169" s="431"/>
      <c r="AT169" s="272"/>
      <c r="AU169" s="432"/>
      <c r="AV169" s="433"/>
      <c r="AW169" s="434"/>
      <c r="AX169" s="433"/>
      <c r="AY169" s="434"/>
      <c r="AZ169" s="433"/>
      <c r="BA169" s="434"/>
      <c r="BB169" s="433"/>
      <c r="BC169" s="434"/>
      <c r="BD169" s="435"/>
      <c r="BE169" s="432"/>
      <c r="BF169" s="433"/>
      <c r="BG169" s="434"/>
      <c r="BH169" s="433"/>
      <c r="BI169" s="434"/>
      <c r="BJ169" s="433"/>
      <c r="BK169" s="434"/>
      <c r="BL169" s="435"/>
      <c r="BM169" s="432"/>
      <c r="BN169" s="433"/>
      <c r="BO169" s="434"/>
      <c r="BP169" s="433"/>
      <c r="BQ169" s="434"/>
      <c r="BR169" s="433"/>
      <c r="BS169" s="434"/>
      <c r="BT169" s="435"/>
      <c r="BU169" s="272"/>
      <c r="BV169" s="436"/>
      <c r="BW169" s="437"/>
      <c r="BX169" s="438"/>
      <c r="BY169" s="437"/>
      <c r="BZ169" s="438"/>
      <c r="CA169" s="437"/>
      <c r="CB169" s="438"/>
      <c r="CC169" s="437"/>
      <c r="CD169" s="438"/>
      <c r="CE169" s="439"/>
      <c r="CF169" s="436"/>
      <c r="CG169" s="437"/>
      <c r="CH169" s="438"/>
      <c r="CI169" s="437"/>
      <c r="CJ169" s="438"/>
      <c r="CK169" s="437"/>
      <c r="CL169" s="438"/>
      <c r="CM169" s="439"/>
      <c r="CN169" s="436"/>
      <c r="CO169" s="437"/>
      <c r="CP169" s="438"/>
      <c r="CQ169" s="437"/>
      <c r="CR169" s="438"/>
      <c r="CS169" s="437"/>
      <c r="CT169" s="438"/>
      <c r="CU169" s="439"/>
      <c r="CV169" s="272"/>
      <c r="CW169" s="440"/>
      <c r="CX169" s="441"/>
      <c r="CY169" s="442"/>
      <c r="CZ169" s="441"/>
      <c r="DA169" s="442"/>
      <c r="DB169" s="441"/>
      <c r="DC169" s="442"/>
      <c r="DD169" s="441"/>
      <c r="DE169" s="442"/>
      <c r="DF169" s="443"/>
      <c r="DG169" s="440"/>
      <c r="DH169" s="441"/>
      <c r="DI169" s="442"/>
      <c r="DJ169" s="441"/>
      <c r="DK169" s="442"/>
      <c r="DL169" s="441"/>
      <c r="DM169" s="442"/>
      <c r="DN169" s="443"/>
      <c r="DO169" s="440"/>
      <c r="DP169" s="441"/>
      <c r="DQ169" s="442"/>
      <c r="DR169" s="441"/>
      <c r="DS169" s="442"/>
      <c r="DT169" s="441"/>
      <c r="DU169" s="442"/>
      <c r="DV169" s="443"/>
      <c r="DW169" s="272"/>
    </row>
    <row r="170" spans="1:127" ht="40.5" customHeight="1">
      <c r="A170" s="656"/>
      <c r="B170" s="411">
        <f>LARGE(B$160:B169,1)+1</f>
        <v>9</v>
      </c>
      <c r="C170" s="412" t="s">
        <v>632</v>
      </c>
      <c r="D170" s="413">
        <v>2</v>
      </c>
      <c r="E170" s="414" t="s">
        <v>1257</v>
      </c>
      <c r="F170" s="415">
        <v>5.99</v>
      </c>
      <c r="G170" s="416" t="s">
        <v>841</v>
      </c>
      <c r="H170" s="654"/>
      <c r="I170" s="418" t="s">
        <v>386</v>
      </c>
      <c r="J170" s="655" t="s">
        <v>1054</v>
      </c>
      <c r="K170" s="570" t="s">
        <v>1141</v>
      </c>
      <c r="L170" s="444"/>
      <c r="M170" s="444"/>
      <c r="N170" s="445"/>
      <c r="O170" s="446" t="s">
        <v>1041</v>
      </c>
      <c r="P170" s="571" t="s">
        <v>1042</v>
      </c>
      <c r="Q170" s="425"/>
      <c r="R170" s="426"/>
      <c r="S170" s="448"/>
      <c r="T170" s="428"/>
      <c r="U170" s="429"/>
      <c r="V170" s="430"/>
      <c r="W170" s="429"/>
      <c r="X170" s="430"/>
      <c r="Y170" s="429"/>
      <c r="Z170" s="430"/>
      <c r="AA170" s="429"/>
      <c r="AB170" s="430"/>
      <c r="AC170" s="431"/>
      <c r="AD170" s="428"/>
      <c r="AE170" s="429"/>
      <c r="AF170" s="430"/>
      <c r="AG170" s="429"/>
      <c r="AH170" s="430"/>
      <c r="AI170" s="429"/>
      <c r="AJ170" s="430"/>
      <c r="AK170" s="431"/>
      <c r="AL170" s="428"/>
      <c r="AM170" s="429"/>
      <c r="AN170" s="430"/>
      <c r="AO170" s="429"/>
      <c r="AP170" s="430"/>
      <c r="AQ170" s="429"/>
      <c r="AR170" s="430"/>
      <c r="AS170" s="431"/>
      <c r="AT170" s="272"/>
      <c r="AU170" s="432"/>
      <c r="AV170" s="433"/>
      <c r="AW170" s="434"/>
      <c r="AX170" s="433"/>
      <c r="AY170" s="434"/>
      <c r="AZ170" s="433"/>
      <c r="BA170" s="434"/>
      <c r="BB170" s="433"/>
      <c r="BC170" s="434"/>
      <c r="BD170" s="435"/>
      <c r="BE170" s="432"/>
      <c r="BF170" s="433"/>
      <c r="BG170" s="434"/>
      <c r="BH170" s="433"/>
      <c r="BI170" s="434"/>
      <c r="BJ170" s="433"/>
      <c r="BK170" s="434"/>
      <c r="BL170" s="435"/>
      <c r="BM170" s="432"/>
      <c r="BN170" s="433"/>
      <c r="BO170" s="434"/>
      <c r="BP170" s="433"/>
      <c r="BQ170" s="434"/>
      <c r="BR170" s="433"/>
      <c r="BS170" s="434"/>
      <c r="BT170" s="435"/>
      <c r="BU170" s="272"/>
      <c r="BV170" s="436"/>
      <c r="BW170" s="437"/>
      <c r="BX170" s="438"/>
      <c r="BY170" s="437"/>
      <c r="BZ170" s="438"/>
      <c r="CA170" s="437"/>
      <c r="CB170" s="438"/>
      <c r="CC170" s="437"/>
      <c r="CD170" s="438"/>
      <c r="CE170" s="439"/>
      <c r="CF170" s="436"/>
      <c r="CG170" s="437"/>
      <c r="CH170" s="438"/>
      <c r="CI170" s="437"/>
      <c r="CJ170" s="438"/>
      <c r="CK170" s="437"/>
      <c r="CL170" s="438"/>
      <c r="CM170" s="439"/>
      <c r="CN170" s="436"/>
      <c r="CO170" s="437"/>
      <c r="CP170" s="438"/>
      <c r="CQ170" s="437"/>
      <c r="CR170" s="438"/>
      <c r="CS170" s="437"/>
      <c r="CT170" s="438"/>
      <c r="CU170" s="439"/>
      <c r="CV170" s="272"/>
      <c r="CW170" s="440"/>
      <c r="CX170" s="441"/>
      <c r="CY170" s="442"/>
      <c r="CZ170" s="441"/>
      <c r="DA170" s="442"/>
      <c r="DB170" s="441"/>
      <c r="DC170" s="442"/>
      <c r="DD170" s="441"/>
      <c r="DE170" s="442"/>
      <c r="DF170" s="443"/>
      <c r="DG170" s="440"/>
      <c r="DH170" s="441"/>
      <c r="DI170" s="442"/>
      <c r="DJ170" s="441"/>
      <c r="DK170" s="442"/>
      <c r="DL170" s="441"/>
      <c r="DM170" s="442"/>
      <c r="DN170" s="443"/>
      <c r="DO170" s="440"/>
      <c r="DP170" s="441"/>
      <c r="DQ170" s="442"/>
      <c r="DR170" s="441"/>
      <c r="DS170" s="442"/>
      <c r="DT170" s="441"/>
      <c r="DU170" s="442"/>
      <c r="DV170" s="443"/>
      <c r="DW170" s="272"/>
    </row>
    <row r="171" spans="1:127" ht="40.5" customHeight="1">
      <c r="A171" s="656"/>
      <c r="B171" s="411">
        <f>LARGE(B$160:B170,1)+1</f>
        <v>10</v>
      </c>
      <c r="C171" s="412" t="s">
        <v>633</v>
      </c>
      <c r="D171" s="413" t="s">
        <v>261</v>
      </c>
      <c r="E171" s="414" t="s">
        <v>1257</v>
      </c>
      <c r="F171" s="415">
        <v>6.5</v>
      </c>
      <c r="G171" s="416" t="s">
        <v>841</v>
      </c>
      <c r="H171" s="654">
        <v>75515</v>
      </c>
      <c r="I171" s="418" t="s">
        <v>386</v>
      </c>
      <c r="J171" s="655" t="s">
        <v>1054</v>
      </c>
      <c r="K171" s="570" t="s">
        <v>1141</v>
      </c>
      <c r="L171" s="444"/>
      <c r="M171" s="444"/>
      <c r="N171" s="445"/>
      <c r="O171" s="446" t="s">
        <v>1041</v>
      </c>
      <c r="P171" s="571" t="s">
        <v>1042</v>
      </c>
      <c r="Q171" s="425"/>
      <c r="R171" s="426"/>
      <c r="S171" s="448"/>
      <c r="T171" s="428"/>
      <c r="U171" s="429"/>
      <c r="V171" s="430"/>
      <c r="W171" s="429"/>
      <c r="X171" s="430"/>
      <c r="Y171" s="429"/>
      <c r="Z171" s="430"/>
      <c r="AA171" s="429"/>
      <c r="AB171" s="430"/>
      <c r="AC171" s="431"/>
      <c r="AD171" s="428"/>
      <c r="AE171" s="429"/>
      <c r="AF171" s="430"/>
      <c r="AG171" s="429"/>
      <c r="AH171" s="430"/>
      <c r="AI171" s="429"/>
      <c r="AJ171" s="430"/>
      <c r="AK171" s="431"/>
      <c r="AL171" s="428"/>
      <c r="AM171" s="429"/>
      <c r="AN171" s="430"/>
      <c r="AO171" s="429"/>
      <c r="AP171" s="430"/>
      <c r="AQ171" s="429"/>
      <c r="AR171" s="430"/>
      <c r="AS171" s="431"/>
      <c r="AT171" s="272"/>
      <c r="AU171" s="432"/>
      <c r="AV171" s="433"/>
      <c r="AW171" s="434"/>
      <c r="AX171" s="433"/>
      <c r="AY171" s="434"/>
      <c r="AZ171" s="433"/>
      <c r="BA171" s="434"/>
      <c r="BB171" s="433"/>
      <c r="BC171" s="434"/>
      <c r="BD171" s="435"/>
      <c r="BE171" s="432"/>
      <c r="BF171" s="433"/>
      <c r="BG171" s="434"/>
      <c r="BH171" s="433"/>
      <c r="BI171" s="434"/>
      <c r="BJ171" s="433"/>
      <c r="BK171" s="434"/>
      <c r="BL171" s="435"/>
      <c r="BM171" s="432"/>
      <c r="BN171" s="433"/>
      <c r="BO171" s="434"/>
      <c r="BP171" s="433"/>
      <c r="BQ171" s="434"/>
      <c r="BR171" s="433"/>
      <c r="BS171" s="434"/>
      <c r="BT171" s="435"/>
      <c r="BU171" s="272"/>
      <c r="BV171" s="436"/>
      <c r="BW171" s="437"/>
      <c r="BX171" s="438"/>
      <c r="BY171" s="437"/>
      <c r="BZ171" s="438"/>
      <c r="CA171" s="437"/>
      <c r="CB171" s="438"/>
      <c r="CC171" s="437"/>
      <c r="CD171" s="438"/>
      <c r="CE171" s="439"/>
      <c r="CF171" s="436"/>
      <c r="CG171" s="437"/>
      <c r="CH171" s="438"/>
      <c r="CI171" s="437"/>
      <c r="CJ171" s="438"/>
      <c r="CK171" s="437"/>
      <c r="CL171" s="438"/>
      <c r="CM171" s="439"/>
      <c r="CN171" s="436"/>
      <c r="CO171" s="437"/>
      <c r="CP171" s="438"/>
      <c r="CQ171" s="437"/>
      <c r="CR171" s="438"/>
      <c r="CS171" s="437"/>
      <c r="CT171" s="438"/>
      <c r="CU171" s="439"/>
      <c r="CV171" s="272"/>
      <c r="CW171" s="440"/>
      <c r="CX171" s="441"/>
      <c r="CY171" s="442"/>
      <c r="CZ171" s="441"/>
      <c r="DA171" s="442"/>
      <c r="DB171" s="441"/>
      <c r="DC171" s="442"/>
      <c r="DD171" s="441"/>
      <c r="DE171" s="442"/>
      <c r="DF171" s="443"/>
      <c r="DG171" s="440"/>
      <c r="DH171" s="441"/>
      <c r="DI171" s="442"/>
      <c r="DJ171" s="441"/>
      <c r="DK171" s="442"/>
      <c r="DL171" s="441"/>
      <c r="DM171" s="442"/>
      <c r="DN171" s="443"/>
      <c r="DO171" s="440"/>
      <c r="DP171" s="441"/>
      <c r="DQ171" s="442"/>
      <c r="DR171" s="441"/>
      <c r="DS171" s="442"/>
      <c r="DT171" s="441"/>
      <c r="DU171" s="442"/>
      <c r="DV171" s="443"/>
      <c r="DW171" s="272"/>
    </row>
    <row r="172" spans="1:127" ht="40.5" customHeight="1">
      <c r="A172" s="656"/>
      <c r="B172" s="411">
        <f>LARGE(B$160:B171,1)+1</f>
        <v>11</v>
      </c>
      <c r="C172" s="412" t="s">
        <v>634</v>
      </c>
      <c r="D172" s="413">
        <v>2</v>
      </c>
      <c r="E172" s="414" t="s">
        <v>1257</v>
      </c>
      <c r="F172" s="415">
        <v>5.99</v>
      </c>
      <c r="G172" s="416" t="s">
        <v>841</v>
      </c>
      <c r="H172" s="654"/>
      <c r="I172" s="418" t="s">
        <v>386</v>
      </c>
      <c r="J172" s="655" t="s">
        <v>1054</v>
      </c>
      <c r="K172" s="570" t="s">
        <v>1141</v>
      </c>
      <c r="L172" s="444"/>
      <c r="M172" s="444"/>
      <c r="N172" s="445"/>
      <c r="O172" s="446" t="s">
        <v>1041</v>
      </c>
      <c r="P172" s="571" t="s">
        <v>1042</v>
      </c>
      <c r="Q172" s="425"/>
      <c r="R172" s="426"/>
      <c r="S172" s="448"/>
      <c r="T172" s="428"/>
      <c r="U172" s="429"/>
      <c r="V172" s="430"/>
      <c r="W172" s="429"/>
      <c r="X172" s="430"/>
      <c r="Y172" s="429"/>
      <c r="Z172" s="430"/>
      <c r="AA172" s="429"/>
      <c r="AB172" s="430"/>
      <c r="AC172" s="431"/>
      <c r="AD172" s="428"/>
      <c r="AE172" s="429"/>
      <c r="AF172" s="430"/>
      <c r="AG172" s="429"/>
      <c r="AH172" s="430"/>
      <c r="AI172" s="429"/>
      <c r="AJ172" s="430"/>
      <c r="AK172" s="431"/>
      <c r="AL172" s="428"/>
      <c r="AM172" s="429"/>
      <c r="AN172" s="430"/>
      <c r="AO172" s="429"/>
      <c r="AP172" s="430"/>
      <c r="AQ172" s="429"/>
      <c r="AR172" s="430"/>
      <c r="AS172" s="431"/>
      <c r="AT172" s="272"/>
      <c r="AU172" s="432"/>
      <c r="AV172" s="433"/>
      <c r="AW172" s="434"/>
      <c r="AX172" s="433"/>
      <c r="AY172" s="434"/>
      <c r="AZ172" s="433"/>
      <c r="BA172" s="434"/>
      <c r="BB172" s="433"/>
      <c r="BC172" s="434"/>
      <c r="BD172" s="435"/>
      <c r="BE172" s="432"/>
      <c r="BF172" s="433"/>
      <c r="BG172" s="434"/>
      <c r="BH172" s="433"/>
      <c r="BI172" s="434"/>
      <c r="BJ172" s="433"/>
      <c r="BK172" s="434"/>
      <c r="BL172" s="435"/>
      <c r="BM172" s="432"/>
      <c r="BN172" s="433"/>
      <c r="BO172" s="434"/>
      <c r="BP172" s="433"/>
      <c r="BQ172" s="434"/>
      <c r="BR172" s="433"/>
      <c r="BS172" s="434"/>
      <c r="BT172" s="435"/>
      <c r="BU172" s="272"/>
      <c r="BV172" s="436"/>
      <c r="BW172" s="437"/>
      <c r="BX172" s="438"/>
      <c r="BY172" s="437"/>
      <c r="BZ172" s="438"/>
      <c r="CA172" s="437"/>
      <c r="CB172" s="438"/>
      <c r="CC172" s="437"/>
      <c r="CD172" s="438"/>
      <c r="CE172" s="439"/>
      <c r="CF172" s="436"/>
      <c r="CG172" s="437"/>
      <c r="CH172" s="438"/>
      <c r="CI172" s="437"/>
      <c r="CJ172" s="438"/>
      <c r="CK172" s="437"/>
      <c r="CL172" s="438"/>
      <c r="CM172" s="439"/>
      <c r="CN172" s="436"/>
      <c r="CO172" s="437"/>
      <c r="CP172" s="438"/>
      <c r="CQ172" s="437"/>
      <c r="CR172" s="438"/>
      <c r="CS172" s="437"/>
      <c r="CT172" s="438"/>
      <c r="CU172" s="439"/>
      <c r="CV172" s="272"/>
      <c r="CW172" s="440"/>
      <c r="CX172" s="441"/>
      <c r="CY172" s="442"/>
      <c r="CZ172" s="441"/>
      <c r="DA172" s="442"/>
      <c r="DB172" s="441"/>
      <c r="DC172" s="442"/>
      <c r="DD172" s="441"/>
      <c r="DE172" s="442"/>
      <c r="DF172" s="443"/>
      <c r="DG172" s="440"/>
      <c r="DH172" s="441"/>
      <c r="DI172" s="442"/>
      <c r="DJ172" s="441"/>
      <c r="DK172" s="442"/>
      <c r="DL172" s="441"/>
      <c r="DM172" s="442"/>
      <c r="DN172" s="443"/>
      <c r="DO172" s="440"/>
      <c r="DP172" s="441"/>
      <c r="DQ172" s="442"/>
      <c r="DR172" s="441"/>
      <c r="DS172" s="442"/>
      <c r="DT172" s="441"/>
      <c r="DU172" s="442"/>
      <c r="DV172" s="443"/>
      <c r="DW172" s="272"/>
    </row>
    <row r="173" spans="1:127" s="303" customFormat="1" ht="40.5" customHeight="1">
      <c r="A173" s="643"/>
      <c r="B173" s="411"/>
      <c r="C173" s="644" t="s">
        <v>635</v>
      </c>
      <c r="D173" s="645"/>
      <c r="E173" s="646"/>
      <c r="F173" s="647"/>
      <c r="G173" s="646"/>
      <c r="H173" s="648"/>
      <c r="I173" s="649"/>
      <c r="J173" s="611"/>
      <c r="K173" s="612"/>
      <c r="L173" s="650"/>
      <c r="M173" s="650"/>
      <c r="N173" s="651"/>
      <c r="O173" s="652"/>
      <c r="P173" s="652"/>
      <c r="Q173" s="653"/>
      <c r="R173" s="585"/>
      <c r="S173" s="585"/>
      <c r="T173" s="617"/>
      <c r="U173" s="618"/>
      <c r="V173" s="618"/>
      <c r="W173" s="618"/>
      <c r="X173" s="618"/>
      <c r="Y173" s="618"/>
      <c r="Z173" s="618"/>
      <c r="AA173" s="618"/>
      <c r="AB173" s="618"/>
      <c r="AC173" s="619"/>
      <c r="AD173" s="617"/>
      <c r="AE173" s="618"/>
      <c r="AF173" s="618"/>
      <c r="AG173" s="618"/>
      <c r="AH173" s="618"/>
      <c r="AI173" s="618"/>
      <c r="AJ173" s="618"/>
      <c r="AK173" s="619"/>
      <c r="AL173" s="617"/>
      <c r="AM173" s="618"/>
      <c r="AN173" s="618"/>
      <c r="AO173" s="618"/>
      <c r="AP173" s="618"/>
      <c r="AQ173" s="618"/>
      <c r="AR173" s="618"/>
      <c r="AS173" s="619"/>
      <c r="AT173" s="620"/>
      <c r="AU173" s="621"/>
      <c r="AV173" s="622"/>
      <c r="AW173" s="622"/>
      <c r="AX173" s="622"/>
      <c r="AY173" s="622"/>
      <c r="AZ173" s="622"/>
      <c r="BA173" s="622"/>
      <c r="BB173" s="622"/>
      <c r="BC173" s="622"/>
      <c r="BD173" s="623"/>
      <c r="BE173" s="621"/>
      <c r="BF173" s="622"/>
      <c r="BG173" s="622"/>
      <c r="BH173" s="622"/>
      <c r="BI173" s="622"/>
      <c r="BJ173" s="622"/>
      <c r="BK173" s="622"/>
      <c r="BL173" s="623"/>
      <c r="BM173" s="621"/>
      <c r="BN173" s="622"/>
      <c r="BO173" s="622"/>
      <c r="BP173" s="622"/>
      <c r="BQ173" s="622"/>
      <c r="BR173" s="622"/>
      <c r="BS173" s="622"/>
      <c r="BT173" s="623"/>
      <c r="BU173" s="620"/>
      <c r="BV173" s="624"/>
      <c r="BW173" s="625"/>
      <c r="BX173" s="625"/>
      <c r="BY173" s="625"/>
      <c r="BZ173" s="625"/>
      <c r="CA173" s="625"/>
      <c r="CB173" s="625"/>
      <c r="CC173" s="625"/>
      <c r="CD173" s="625"/>
      <c r="CE173" s="626"/>
      <c r="CF173" s="624"/>
      <c r="CG173" s="625"/>
      <c r="CH173" s="625"/>
      <c r="CI173" s="625"/>
      <c r="CJ173" s="625"/>
      <c r="CK173" s="625"/>
      <c r="CL173" s="625"/>
      <c r="CM173" s="626"/>
      <c r="CN173" s="624"/>
      <c r="CO173" s="625"/>
      <c r="CP173" s="625"/>
      <c r="CQ173" s="625"/>
      <c r="CR173" s="625"/>
      <c r="CS173" s="625"/>
      <c r="CT173" s="625"/>
      <c r="CU173" s="626"/>
      <c r="CV173" s="620"/>
      <c r="CW173" s="627"/>
      <c r="CX173" s="628"/>
      <c r="CY173" s="628"/>
      <c r="CZ173" s="628"/>
      <c r="DA173" s="628"/>
      <c r="DB173" s="628"/>
      <c r="DC173" s="628"/>
      <c r="DD173" s="628"/>
      <c r="DE173" s="628"/>
      <c r="DF173" s="629"/>
      <c r="DG173" s="627"/>
      <c r="DH173" s="628"/>
      <c r="DI173" s="628"/>
      <c r="DJ173" s="628"/>
      <c r="DK173" s="628"/>
      <c r="DL173" s="628"/>
      <c r="DM173" s="628"/>
      <c r="DN173" s="629"/>
      <c r="DO173" s="627"/>
      <c r="DP173" s="628"/>
      <c r="DQ173" s="628"/>
      <c r="DR173" s="628"/>
      <c r="DS173" s="628"/>
      <c r="DT173" s="628"/>
      <c r="DU173" s="628"/>
      <c r="DV173" s="629"/>
      <c r="DW173" s="516"/>
    </row>
    <row r="174" spans="1:127" ht="40.5" customHeight="1">
      <c r="A174" s="643">
        <v>1</v>
      </c>
      <c r="B174" s="411">
        <f>LARGE(B$160:B173,1)+1</f>
        <v>12</v>
      </c>
      <c r="C174" s="412" t="s">
        <v>636</v>
      </c>
      <c r="D174" s="413" t="s">
        <v>637</v>
      </c>
      <c r="E174" s="414" t="s">
        <v>638</v>
      </c>
      <c r="F174" s="415">
        <v>4.1500000000000004</v>
      </c>
      <c r="G174" s="416" t="s">
        <v>841</v>
      </c>
      <c r="H174" s="654">
        <v>71896</v>
      </c>
      <c r="I174" s="418" t="s">
        <v>386</v>
      </c>
      <c r="J174" s="655" t="s">
        <v>1131</v>
      </c>
      <c r="K174" s="570" t="s">
        <v>1141</v>
      </c>
      <c r="L174" s="444" t="s">
        <v>1038</v>
      </c>
      <c r="M174" s="444" t="s">
        <v>1039</v>
      </c>
      <c r="N174" s="445" t="s">
        <v>1040</v>
      </c>
      <c r="O174" s="446" t="s">
        <v>1041</v>
      </c>
      <c r="P174" s="571" t="s">
        <v>1042</v>
      </c>
      <c r="Q174" s="425"/>
      <c r="R174" s="426"/>
      <c r="S174" s="448"/>
      <c r="T174" s="428"/>
      <c r="U174" s="429"/>
      <c r="V174" s="430"/>
      <c r="W174" s="429"/>
      <c r="X174" s="430"/>
      <c r="Y174" s="429"/>
      <c r="Z174" s="430"/>
      <c r="AA174" s="429"/>
      <c r="AB174" s="430"/>
      <c r="AC174" s="431"/>
      <c r="AD174" s="428"/>
      <c r="AE174" s="429"/>
      <c r="AF174" s="430"/>
      <c r="AG174" s="429"/>
      <c r="AH174" s="430"/>
      <c r="AI174" s="429"/>
      <c r="AJ174" s="430"/>
      <c r="AK174" s="431"/>
      <c r="AL174" s="428"/>
      <c r="AM174" s="429"/>
      <c r="AN174" s="430"/>
      <c r="AO174" s="429"/>
      <c r="AP174" s="430"/>
      <c r="AQ174" s="429"/>
      <c r="AR174" s="430"/>
      <c r="AS174" s="431"/>
      <c r="AT174" s="272"/>
      <c r="AU174" s="432"/>
      <c r="AV174" s="433"/>
      <c r="AW174" s="434"/>
      <c r="AX174" s="433"/>
      <c r="AY174" s="434"/>
      <c r="AZ174" s="433"/>
      <c r="BA174" s="434"/>
      <c r="BB174" s="433"/>
      <c r="BC174" s="434"/>
      <c r="BD174" s="435"/>
      <c r="BE174" s="432"/>
      <c r="BF174" s="433"/>
      <c r="BG174" s="434"/>
      <c r="BH174" s="433"/>
      <c r="BI174" s="434"/>
      <c r="BJ174" s="433"/>
      <c r="BK174" s="434"/>
      <c r="BL174" s="435"/>
      <c r="BM174" s="432"/>
      <c r="BN174" s="433"/>
      <c r="BO174" s="434"/>
      <c r="BP174" s="433"/>
      <c r="BQ174" s="434"/>
      <c r="BR174" s="433"/>
      <c r="BS174" s="434"/>
      <c r="BT174" s="435"/>
      <c r="BU174" s="272"/>
      <c r="BV174" s="436"/>
      <c r="BW174" s="437"/>
      <c r="BX174" s="438"/>
      <c r="BY174" s="437"/>
      <c r="BZ174" s="438"/>
      <c r="CA174" s="437"/>
      <c r="CB174" s="438"/>
      <c r="CC174" s="437"/>
      <c r="CD174" s="438"/>
      <c r="CE174" s="439"/>
      <c r="CF174" s="436"/>
      <c r="CG174" s="437"/>
      <c r="CH174" s="438"/>
      <c r="CI174" s="437"/>
      <c r="CJ174" s="438"/>
      <c r="CK174" s="437"/>
      <c r="CL174" s="438"/>
      <c r="CM174" s="439"/>
      <c r="CN174" s="436"/>
      <c r="CO174" s="437"/>
      <c r="CP174" s="438"/>
      <c r="CQ174" s="437"/>
      <c r="CR174" s="438"/>
      <c r="CS174" s="437"/>
      <c r="CT174" s="438"/>
      <c r="CU174" s="439"/>
      <c r="CV174" s="272"/>
      <c r="CW174" s="440"/>
      <c r="CX174" s="441"/>
      <c r="CY174" s="442"/>
      <c r="CZ174" s="441"/>
      <c r="DA174" s="442"/>
      <c r="DB174" s="441"/>
      <c r="DC174" s="442"/>
      <c r="DD174" s="441"/>
      <c r="DE174" s="442"/>
      <c r="DF174" s="443"/>
      <c r="DG174" s="440"/>
      <c r="DH174" s="441"/>
      <c r="DI174" s="442"/>
      <c r="DJ174" s="441"/>
      <c r="DK174" s="442"/>
      <c r="DL174" s="441"/>
      <c r="DM174" s="442"/>
      <c r="DN174" s="443"/>
      <c r="DO174" s="440"/>
      <c r="DP174" s="441"/>
      <c r="DQ174" s="442"/>
      <c r="DR174" s="441"/>
      <c r="DS174" s="442"/>
      <c r="DT174" s="441"/>
      <c r="DU174" s="442"/>
      <c r="DV174" s="443"/>
      <c r="DW174" s="272"/>
    </row>
    <row r="175" spans="1:127" ht="40.5" customHeight="1">
      <c r="A175" s="643">
        <v>1</v>
      </c>
      <c r="B175" s="411">
        <f>LARGE(B$160:B174,1)+1</f>
        <v>13</v>
      </c>
      <c r="C175" s="412" t="s">
        <v>639</v>
      </c>
      <c r="D175" s="413" t="s">
        <v>640</v>
      </c>
      <c r="E175" s="414" t="s">
        <v>332</v>
      </c>
      <c r="F175" s="415">
        <v>6.99</v>
      </c>
      <c r="G175" s="416" t="s">
        <v>841</v>
      </c>
      <c r="H175" s="654">
        <v>3278</v>
      </c>
      <c r="I175" s="418" t="s">
        <v>386</v>
      </c>
      <c r="J175" s="655" t="s">
        <v>1131</v>
      </c>
      <c r="K175" s="570" t="s">
        <v>1141</v>
      </c>
      <c r="L175" s="444" t="s">
        <v>1038</v>
      </c>
      <c r="M175" s="444" t="s">
        <v>1039</v>
      </c>
      <c r="N175" s="445" t="s">
        <v>1040</v>
      </c>
      <c r="O175" s="446" t="s">
        <v>1041</v>
      </c>
      <c r="P175" s="571" t="s">
        <v>1042</v>
      </c>
      <c r="Q175" s="425"/>
      <c r="R175" s="426"/>
      <c r="S175" s="448"/>
      <c r="T175" s="428"/>
      <c r="U175" s="429"/>
      <c r="V175" s="430"/>
      <c r="W175" s="429"/>
      <c r="X175" s="430"/>
      <c r="Y175" s="429"/>
      <c r="Z175" s="430"/>
      <c r="AA175" s="429"/>
      <c r="AB175" s="430"/>
      <c r="AC175" s="431"/>
      <c r="AD175" s="428"/>
      <c r="AE175" s="429"/>
      <c r="AF175" s="430"/>
      <c r="AG175" s="429"/>
      <c r="AH175" s="430"/>
      <c r="AI175" s="429"/>
      <c r="AJ175" s="430"/>
      <c r="AK175" s="431"/>
      <c r="AL175" s="428"/>
      <c r="AM175" s="429"/>
      <c r="AN175" s="430"/>
      <c r="AO175" s="429"/>
      <c r="AP175" s="430"/>
      <c r="AQ175" s="429"/>
      <c r="AR175" s="430"/>
      <c r="AS175" s="431"/>
      <c r="AT175" s="272"/>
      <c r="AU175" s="432"/>
      <c r="AV175" s="433"/>
      <c r="AW175" s="434"/>
      <c r="AX175" s="433"/>
      <c r="AY175" s="434"/>
      <c r="AZ175" s="433"/>
      <c r="BA175" s="434"/>
      <c r="BB175" s="433"/>
      <c r="BC175" s="434"/>
      <c r="BD175" s="435"/>
      <c r="BE175" s="432"/>
      <c r="BF175" s="433"/>
      <c r="BG175" s="434"/>
      <c r="BH175" s="433"/>
      <c r="BI175" s="434"/>
      <c r="BJ175" s="433"/>
      <c r="BK175" s="434"/>
      <c r="BL175" s="435"/>
      <c r="BM175" s="432"/>
      <c r="BN175" s="433"/>
      <c r="BO175" s="434"/>
      <c r="BP175" s="433"/>
      <c r="BQ175" s="434"/>
      <c r="BR175" s="433"/>
      <c r="BS175" s="434"/>
      <c r="BT175" s="435"/>
      <c r="BU175" s="272"/>
      <c r="BV175" s="436"/>
      <c r="BW175" s="437"/>
      <c r="BX175" s="438"/>
      <c r="BY175" s="437"/>
      <c r="BZ175" s="438"/>
      <c r="CA175" s="437"/>
      <c r="CB175" s="438"/>
      <c r="CC175" s="437"/>
      <c r="CD175" s="438"/>
      <c r="CE175" s="439"/>
      <c r="CF175" s="436"/>
      <c r="CG175" s="437"/>
      <c r="CH175" s="438"/>
      <c r="CI175" s="437"/>
      <c r="CJ175" s="438"/>
      <c r="CK175" s="437"/>
      <c r="CL175" s="438"/>
      <c r="CM175" s="439"/>
      <c r="CN175" s="436"/>
      <c r="CO175" s="437"/>
      <c r="CP175" s="438"/>
      <c r="CQ175" s="437"/>
      <c r="CR175" s="438"/>
      <c r="CS175" s="437"/>
      <c r="CT175" s="438"/>
      <c r="CU175" s="439"/>
      <c r="CV175" s="272"/>
      <c r="CW175" s="440"/>
      <c r="CX175" s="441"/>
      <c r="CY175" s="442"/>
      <c r="CZ175" s="441"/>
      <c r="DA175" s="442"/>
      <c r="DB175" s="441"/>
      <c r="DC175" s="442"/>
      <c r="DD175" s="441"/>
      <c r="DE175" s="442"/>
      <c r="DF175" s="443"/>
      <c r="DG175" s="440"/>
      <c r="DH175" s="441"/>
      <c r="DI175" s="442"/>
      <c r="DJ175" s="441"/>
      <c r="DK175" s="442"/>
      <c r="DL175" s="441"/>
      <c r="DM175" s="442"/>
      <c r="DN175" s="443"/>
      <c r="DO175" s="440"/>
      <c r="DP175" s="441"/>
      <c r="DQ175" s="442"/>
      <c r="DR175" s="441"/>
      <c r="DS175" s="442"/>
      <c r="DT175" s="441"/>
      <c r="DU175" s="442"/>
      <c r="DV175" s="443"/>
      <c r="DW175" s="272"/>
    </row>
    <row r="176" spans="1:127" ht="40.5" customHeight="1">
      <c r="A176" s="643">
        <v>1</v>
      </c>
      <c r="B176" s="411">
        <f>LARGE(B$160:B175,1)+1</f>
        <v>14</v>
      </c>
      <c r="C176" s="412" t="s">
        <v>641</v>
      </c>
      <c r="D176" s="413" t="s">
        <v>321</v>
      </c>
      <c r="E176" s="414" t="s">
        <v>277</v>
      </c>
      <c r="F176" s="415">
        <v>0.84099999999999997</v>
      </c>
      <c r="G176" s="416" t="s">
        <v>841</v>
      </c>
      <c r="H176" s="654"/>
      <c r="I176" s="418" t="s">
        <v>386</v>
      </c>
      <c r="J176" s="655" t="s">
        <v>1131</v>
      </c>
      <c r="K176" s="570" t="s">
        <v>1141</v>
      </c>
      <c r="L176" s="444" t="s">
        <v>1038</v>
      </c>
      <c r="M176" s="444" t="s">
        <v>1039</v>
      </c>
      <c r="N176" s="445" t="s">
        <v>1040</v>
      </c>
      <c r="O176" s="446" t="s">
        <v>1041</v>
      </c>
      <c r="P176" s="571" t="s">
        <v>1042</v>
      </c>
      <c r="Q176" s="425"/>
      <c r="R176" s="426"/>
      <c r="S176" s="448"/>
      <c r="T176" s="428"/>
      <c r="U176" s="429"/>
      <c r="V176" s="430"/>
      <c r="W176" s="429"/>
      <c r="X176" s="430"/>
      <c r="Y176" s="429"/>
      <c r="Z176" s="430"/>
      <c r="AA176" s="429"/>
      <c r="AB176" s="430"/>
      <c r="AC176" s="431"/>
      <c r="AD176" s="428"/>
      <c r="AE176" s="429"/>
      <c r="AF176" s="430"/>
      <c r="AG176" s="429"/>
      <c r="AH176" s="430"/>
      <c r="AI176" s="429"/>
      <c r="AJ176" s="430"/>
      <c r="AK176" s="431"/>
      <c r="AL176" s="428"/>
      <c r="AM176" s="429"/>
      <c r="AN176" s="430"/>
      <c r="AO176" s="429"/>
      <c r="AP176" s="430"/>
      <c r="AQ176" s="429"/>
      <c r="AR176" s="430"/>
      <c r="AS176" s="431"/>
      <c r="AT176" s="272"/>
      <c r="AU176" s="432"/>
      <c r="AV176" s="433"/>
      <c r="AW176" s="434"/>
      <c r="AX176" s="433"/>
      <c r="AY176" s="434"/>
      <c r="AZ176" s="433"/>
      <c r="BA176" s="434"/>
      <c r="BB176" s="433"/>
      <c r="BC176" s="434"/>
      <c r="BD176" s="435"/>
      <c r="BE176" s="432"/>
      <c r="BF176" s="433"/>
      <c r="BG176" s="434"/>
      <c r="BH176" s="433"/>
      <c r="BI176" s="434"/>
      <c r="BJ176" s="433"/>
      <c r="BK176" s="434"/>
      <c r="BL176" s="435"/>
      <c r="BM176" s="432"/>
      <c r="BN176" s="433"/>
      <c r="BO176" s="434"/>
      <c r="BP176" s="433"/>
      <c r="BQ176" s="434"/>
      <c r="BR176" s="433"/>
      <c r="BS176" s="434"/>
      <c r="BT176" s="435"/>
      <c r="BU176" s="272"/>
      <c r="BV176" s="436"/>
      <c r="BW176" s="437"/>
      <c r="BX176" s="438"/>
      <c r="BY176" s="437"/>
      <c r="BZ176" s="438"/>
      <c r="CA176" s="437"/>
      <c r="CB176" s="438"/>
      <c r="CC176" s="437"/>
      <c r="CD176" s="438"/>
      <c r="CE176" s="439"/>
      <c r="CF176" s="436"/>
      <c r="CG176" s="437"/>
      <c r="CH176" s="438"/>
      <c r="CI176" s="437"/>
      <c r="CJ176" s="438"/>
      <c r="CK176" s="437"/>
      <c r="CL176" s="438"/>
      <c r="CM176" s="439"/>
      <c r="CN176" s="436"/>
      <c r="CO176" s="437"/>
      <c r="CP176" s="438"/>
      <c r="CQ176" s="437"/>
      <c r="CR176" s="438"/>
      <c r="CS176" s="437"/>
      <c r="CT176" s="438"/>
      <c r="CU176" s="439"/>
      <c r="CV176" s="272"/>
      <c r="CW176" s="440"/>
      <c r="CX176" s="441"/>
      <c r="CY176" s="442"/>
      <c r="CZ176" s="441"/>
      <c r="DA176" s="442"/>
      <c r="DB176" s="441"/>
      <c r="DC176" s="442"/>
      <c r="DD176" s="441"/>
      <c r="DE176" s="442"/>
      <c r="DF176" s="443"/>
      <c r="DG176" s="440"/>
      <c r="DH176" s="441"/>
      <c r="DI176" s="442"/>
      <c r="DJ176" s="441"/>
      <c r="DK176" s="442"/>
      <c r="DL176" s="441"/>
      <c r="DM176" s="442"/>
      <c r="DN176" s="443"/>
      <c r="DO176" s="440"/>
      <c r="DP176" s="441"/>
      <c r="DQ176" s="442"/>
      <c r="DR176" s="441"/>
      <c r="DS176" s="442"/>
      <c r="DT176" s="441"/>
      <c r="DU176" s="442"/>
      <c r="DV176" s="443"/>
      <c r="DW176" s="272"/>
    </row>
    <row r="177" spans="1:127" ht="40.5" customHeight="1">
      <c r="A177" s="643">
        <v>1</v>
      </c>
      <c r="B177" s="411">
        <f>LARGE(B$160:B176,1)+1</f>
        <v>15</v>
      </c>
      <c r="C177" s="412" t="s">
        <v>642</v>
      </c>
      <c r="D177" s="413" t="s">
        <v>637</v>
      </c>
      <c r="E177" s="414" t="s">
        <v>1150</v>
      </c>
      <c r="F177" s="415">
        <v>0.56200000000000006</v>
      </c>
      <c r="G177" s="416" t="s">
        <v>841</v>
      </c>
      <c r="H177" s="654">
        <v>9342</v>
      </c>
      <c r="I177" s="418" t="s">
        <v>386</v>
      </c>
      <c r="J177" s="655" t="s">
        <v>1131</v>
      </c>
      <c r="K177" s="570" t="s">
        <v>1141</v>
      </c>
      <c r="L177" s="444" t="s">
        <v>1038</v>
      </c>
      <c r="M177" s="444" t="s">
        <v>1039</v>
      </c>
      <c r="N177" s="445" t="s">
        <v>1040</v>
      </c>
      <c r="O177" s="446" t="s">
        <v>1041</v>
      </c>
      <c r="P177" s="571" t="s">
        <v>1042</v>
      </c>
      <c r="Q177" s="425"/>
      <c r="R177" s="426"/>
      <c r="S177" s="448"/>
      <c r="T177" s="428"/>
      <c r="U177" s="429"/>
      <c r="V177" s="430"/>
      <c r="W177" s="429"/>
      <c r="X177" s="430"/>
      <c r="Y177" s="429"/>
      <c r="Z177" s="430"/>
      <c r="AA177" s="429"/>
      <c r="AB177" s="430"/>
      <c r="AC177" s="431"/>
      <c r="AD177" s="428"/>
      <c r="AE177" s="429"/>
      <c r="AF177" s="430"/>
      <c r="AG177" s="429"/>
      <c r="AH177" s="430"/>
      <c r="AI177" s="429"/>
      <c r="AJ177" s="430"/>
      <c r="AK177" s="431"/>
      <c r="AL177" s="428"/>
      <c r="AM177" s="429"/>
      <c r="AN177" s="430"/>
      <c r="AO177" s="429"/>
      <c r="AP177" s="430"/>
      <c r="AQ177" s="429"/>
      <c r="AR177" s="430"/>
      <c r="AS177" s="431"/>
      <c r="AT177" s="272"/>
      <c r="AU177" s="432"/>
      <c r="AV177" s="433"/>
      <c r="AW177" s="434"/>
      <c r="AX177" s="433"/>
      <c r="AY177" s="434"/>
      <c r="AZ177" s="433"/>
      <c r="BA177" s="434"/>
      <c r="BB177" s="433"/>
      <c r="BC177" s="434"/>
      <c r="BD177" s="435"/>
      <c r="BE177" s="432"/>
      <c r="BF177" s="433"/>
      <c r="BG177" s="434"/>
      <c r="BH177" s="433"/>
      <c r="BI177" s="434"/>
      <c r="BJ177" s="433"/>
      <c r="BK177" s="434"/>
      <c r="BL177" s="435"/>
      <c r="BM177" s="432"/>
      <c r="BN177" s="433"/>
      <c r="BO177" s="434"/>
      <c r="BP177" s="433"/>
      <c r="BQ177" s="434"/>
      <c r="BR177" s="433"/>
      <c r="BS177" s="434"/>
      <c r="BT177" s="435"/>
      <c r="BU177" s="272"/>
      <c r="BV177" s="436"/>
      <c r="BW177" s="437"/>
      <c r="BX177" s="438"/>
      <c r="BY177" s="437"/>
      <c r="BZ177" s="438"/>
      <c r="CA177" s="437"/>
      <c r="CB177" s="438"/>
      <c r="CC177" s="437"/>
      <c r="CD177" s="438"/>
      <c r="CE177" s="439"/>
      <c r="CF177" s="436"/>
      <c r="CG177" s="437"/>
      <c r="CH177" s="438"/>
      <c r="CI177" s="437"/>
      <c r="CJ177" s="438"/>
      <c r="CK177" s="437"/>
      <c r="CL177" s="438"/>
      <c r="CM177" s="439"/>
      <c r="CN177" s="436"/>
      <c r="CO177" s="437"/>
      <c r="CP177" s="438"/>
      <c r="CQ177" s="437"/>
      <c r="CR177" s="438"/>
      <c r="CS177" s="437"/>
      <c r="CT177" s="438"/>
      <c r="CU177" s="439"/>
      <c r="CV177" s="272"/>
      <c r="CW177" s="440"/>
      <c r="CX177" s="441"/>
      <c r="CY177" s="442"/>
      <c r="CZ177" s="441"/>
      <c r="DA177" s="442"/>
      <c r="DB177" s="441"/>
      <c r="DC177" s="442"/>
      <c r="DD177" s="441"/>
      <c r="DE177" s="442"/>
      <c r="DF177" s="443"/>
      <c r="DG177" s="440"/>
      <c r="DH177" s="441"/>
      <c r="DI177" s="442"/>
      <c r="DJ177" s="441"/>
      <c r="DK177" s="442"/>
      <c r="DL177" s="441"/>
      <c r="DM177" s="442"/>
      <c r="DN177" s="443"/>
      <c r="DO177" s="440"/>
      <c r="DP177" s="441"/>
      <c r="DQ177" s="442"/>
      <c r="DR177" s="441"/>
      <c r="DS177" s="442"/>
      <c r="DT177" s="441"/>
      <c r="DU177" s="442"/>
      <c r="DV177" s="443"/>
      <c r="DW177" s="272"/>
    </row>
    <row r="178" spans="1:127" s="303" customFormat="1" ht="40.5" customHeight="1">
      <c r="A178" s="643"/>
      <c r="B178" s="411"/>
      <c r="C178" s="644" t="s">
        <v>643</v>
      </c>
      <c r="D178" s="645"/>
      <c r="E178" s="646"/>
      <c r="F178" s="647"/>
      <c r="G178" s="646"/>
      <c r="H178" s="648"/>
      <c r="I178" s="649"/>
      <c r="J178" s="611"/>
      <c r="K178" s="612"/>
      <c r="L178" s="650"/>
      <c r="M178" s="650"/>
      <c r="N178" s="651"/>
      <c r="O178" s="652"/>
      <c r="P178" s="652"/>
      <c r="Q178" s="653"/>
      <c r="R178" s="585"/>
      <c r="S178" s="585"/>
      <c r="T178" s="617"/>
      <c r="U178" s="618"/>
      <c r="V178" s="618"/>
      <c r="W178" s="618"/>
      <c r="X178" s="618"/>
      <c r="Y178" s="618"/>
      <c r="Z178" s="618"/>
      <c r="AA178" s="618"/>
      <c r="AB178" s="618"/>
      <c r="AC178" s="619"/>
      <c r="AD178" s="617"/>
      <c r="AE178" s="618"/>
      <c r="AF178" s="618"/>
      <c r="AG178" s="618"/>
      <c r="AH178" s="618"/>
      <c r="AI178" s="618"/>
      <c r="AJ178" s="618"/>
      <c r="AK178" s="619"/>
      <c r="AL178" s="617"/>
      <c r="AM178" s="618"/>
      <c r="AN178" s="618"/>
      <c r="AO178" s="618"/>
      <c r="AP178" s="618"/>
      <c r="AQ178" s="618"/>
      <c r="AR178" s="618"/>
      <c r="AS178" s="619"/>
      <c r="AT178" s="620"/>
      <c r="AU178" s="621"/>
      <c r="AV178" s="622"/>
      <c r="AW178" s="622"/>
      <c r="AX178" s="622"/>
      <c r="AY178" s="622"/>
      <c r="AZ178" s="622"/>
      <c r="BA178" s="622"/>
      <c r="BB178" s="622"/>
      <c r="BC178" s="622"/>
      <c r="BD178" s="623"/>
      <c r="BE178" s="621"/>
      <c r="BF178" s="622"/>
      <c r="BG178" s="622"/>
      <c r="BH178" s="622"/>
      <c r="BI178" s="622"/>
      <c r="BJ178" s="622"/>
      <c r="BK178" s="622"/>
      <c r="BL178" s="623"/>
      <c r="BM178" s="621"/>
      <c r="BN178" s="622"/>
      <c r="BO178" s="622"/>
      <c r="BP178" s="622"/>
      <c r="BQ178" s="622"/>
      <c r="BR178" s="622"/>
      <c r="BS178" s="622"/>
      <c r="BT178" s="623"/>
      <c r="BU178" s="620"/>
      <c r="BV178" s="624"/>
      <c r="BW178" s="625"/>
      <c r="BX178" s="625"/>
      <c r="BY178" s="625"/>
      <c r="BZ178" s="625"/>
      <c r="CA178" s="625"/>
      <c r="CB178" s="625"/>
      <c r="CC178" s="625"/>
      <c r="CD178" s="625"/>
      <c r="CE178" s="626"/>
      <c r="CF178" s="624"/>
      <c r="CG178" s="625"/>
      <c r="CH178" s="625"/>
      <c r="CI178" s="625"/>
      <c r="CJ178" s="625"/>
      <c r="CK178" s="625"/>
      <c r="CL178" s="625"/>
      <c r="CM178" s="626"/>
      <c r="CN178" s="624"/>
      <c r="CO178" s="625"/>
      <c r="CP178" s="625"/>
      <c r="CQ178" s="625"/>
      <c r="CR178" s="625"/>
      <c r="CS178" s="625"/>
      <c r="CT178" s="625"/>
      <c r="CU178" s="626"/>
      <c r="CV178" s="620"/>
      <c r="CW178" s="627"/>
      <c r="CX178" s="628"/>
      <c r="CY178" s="628"/>
      <c r="CZ178" s="628"/>
      <c r="DA178" s="628"/>
      <c r="DB178" s="628"/>
      <c r="DC178" s="628"/>
      <c r="DD178" s="628"/>
      <c r="DE178" s="628"/>
      <c r="DF178" s="629"/>
      <c r="DG178" s="627"/>
      <c r="DH178" s="628"/>
      <c r="DI178" s="628"/>
      <c r="DJ178" s="628"/>
      <c r="DK178" s="628"/>
      <c r="DL178" s="628"/>
      <c r="DM178" s="628"/>
      <c r="DN178" s="629"/>
      <c r="DO178" s="627"/>
      <c r="DP178" s="628"/>
      <c r="DQ178" s="628"/>
      <c r="DR178" s="628"/>
      <c r="DS178" s="628"/>
      <c r="DT178" s="628"/>
      <c r="DU178" s="628"/>
      <c r="DV178" s="629"/>
      <c r="DW178" s="516"/>
    </row>
    <row r="179" spans="1:127" ht="40.5" customHeight="1">
      <c r="A179" s="643">
        <v>1</v>
      </c>
      <c r="B179" s="411">
        <f>LARGE(B$160:B178,1)+1</f>
        <v>16</v>
      </c>
      <c r="C179" s="412" t="s">
        <v>644</v>
      </c>
      <c r="D179" s="413"/>
      <c r="E179" s="414" t="s">
        <v>645</v>
      </c>
      <c r="F179" s="415">
        <v>4.88</v>
      </c>
      <c r="G179" s="416" t="s">
        <v>841</v>
      </c>
      <c r="H179" s="654">
        <v>3269</v>
      </c>
      <c r="I179" s="418" t="s">
        <v>386</v>
      </c>
      <c r="J179" s="655" t="s">
        <v>1131</v>
      </c>
      <c r="K179" s="488" t="s">
        <v>1055</v>
      </c>
      <c r="L179" s="444"/>
      <c r="M179" s="444"/>
      <c r="N179" s="445" t="s">
        <v>1040</v>
      </c>
      <c r="O179" s="446" t="s">
        <v>1041</v>
      </c>
      <c r="P179" s="571"/>
      <c r="Q179" s="425"/>
      <c r="R179" s="426"/>
      <c r="S179" s="448"/>
      <c r="T179" s="428"/>
      <c r="U179" s="429"/>
      <c r="V179" s="430"/>
      <c r="W179" s="429"/>
      <c r="X179" s="430"/>
      <c r="Y179" s="429"/>
      <c r="Z179" s="430"/>
      <c r="AA179" s="429"/>
      <c r="AB179" s="430"/>
      <c r="AC179" s="431"/>
      <c r="AD179" s="428"/>
      <c r="AE179" s="429"/>
      <c r="AF179" s="430"/>
      <c r="AG179" s="429"/>
      <c r="AH179" s="430"/>
      <c r="AI179" s="429"/>
      <c r="AJ179" s="430"/>
      <c r="AK179" s="431"/>
      <c r="AL179" s="428"/>
      <c r="AM179" s="429"/>
      <c r="AN179" s="430"/>
      <c r="AO179" s="429"/>
      <c r="AP179" s="430"/>
      <c r="AQ179" s="429"/>
      <c r="AR179" s="430"/>
      <c r="AS179" s="431"/>
      <c r="AT179" s="272"/>
      <c r="AU179" s="432"/>
      <c r="AV179" s="433"/>
      <c r="AW179" s="434"/>
      <c r="AX179" s="433"/>
      <c r="AY179" s="434"/>
      <c r="AZ179" s="433"/>
      <c r="BA179" s="434"/>
      <c r="BB179" s="433"/>
      <c r="BC179" s="434"/>
      <c r="BD179" s="435"/>
      <c r="BE179" s="432"/>
      <c r="BF179" s="433"/>
      <c r="BG179" s="434"/>
      <c r="BH179" s="433"/>
      <c r="BI179" s="434"/>
      <c r="BJ179" s="433"/>
      <c r="BK179" s="434"/>
      <c r="BL179" s="435"/>
      <c r="BM179" s="432"/>
      <c r="BN179" s="433"/>
      <c r="BO179" s="434"/>
      <c r="BP179" s="433"/>
      <c r="BQ179" s="434"/>
      <c r="BR179" s="433"/>
      <c r="BS179" s="434"/>
      <c r="BT179" s="435"/>
      <c r="BU179" s="272"/>
      <c r="BV179" s="436"/>
      <c r="BW179" s="437"/>
      <c r="BX179" s="438"/>
      <c r="BY179" s="437"/>
      <c r="BZ179" s="438"/>
      <c r="CA179" s="437"/>
      <c r="CB179" s="438"/>
      <c r="CC179" s="437"/>
      <c r="CD179" s="438"/>
      <c r="CE179" s="439"/>
      <c r="CF179" s="436"/>
      <c r="CG179" s="437"/>
      <c r="CH179" s="438"/>
      <c r="CI179" s="437"/>
      <c r="CJ179" s="438"/>
      <c r="CK179" s="437"/>
      <c r="CL179" s="438"/>
      <c r="CM179" s="439"/>
      <c r="CN179" s="436"/>
      <c r="CO179" s="437"/>
      <c r="CP179" s="438"/>
      <c r="CQ179" s="437"/>
      <c r="CR179" s="438"/>
      <c r="CS179" s="437"/>
      <c r="CT179" s="438"/>
      <c r="CU179" s="439"/>
      <c r="CV179" s="272"/>
      <c r="CW179" s="440"/>
      <c r="CX179" s="441"/>
      <c r="CY179" s="442"/>
      <c r="CZ179" s="441"/>
      <c r="DA179" s="442"/>
      <c r="DB179" s="441"/>
      <c r="DC179" s="442"/>
      <c r="DD179" s="441"/>
      <c r="DE179" s="442"/>
      <c r="DF179" s="443"/>
      <c r="DG179" s="440"/>
      <c r="DH179" s="441"/>
      <c r="DI179" s="442"/>
      <c r="DJ179" s="441"/>
      <c r="DK179" s="442"/>
      <c r="DL179" s="441"/>
      <c r="DM179" s="442"/>
      <c r="DN179" s="443"/>
      <c r="DO179" s="440"/>
      <c r="DP179" s="441"/>
      <c r="DQ179" s="442"/>
      <c r="DR179" s="441"/>
      <c r="DS179" s="442"/>
      <c r="DT179" s="441"/>
      <c r="DU179" s="442"/>
      <c r="DV179" s="443"/>
      <c r="DW179" s="272"/>
    </row>
    <row r="180" spans="1:127" s="303" customFormat="1" ht="40.5" customHeight="1">
      <c r="A180" s="657"/>
      <c r="B180" s="596">
        <v>12</v>
      </c>
      <c r="C180" s="597" t="s">
        <v>1094</v>
      </c>
      <c r="D180" s="598"/>
      <c r="E180" s="599"/>
      <c r="F180" s="598"/>
      <c r="G180" s="600"/>
      <c r="H180" s="599"/>
      <c r="I180" s="601"/>
      <c r="J180" s="598"/>
      <c r="K180" s="598"/>
      <c r="L180" s="598"/>
      <c r="M180" s="598"/>
      <c r="N180" s="598"/>
      <c r="O180" s="598"/>
      <c r="P180" s="602"/>
      <c r="Q180" s="1350" t="s">
        <v>1323</v>
      </c>
      <c r="R180" s="1352" t="s">
        <v>1324</v>
      </c>
      <c r="S180" s="1336" t="s">
        <v>1325</v>
      </c>
      <c r="T180" s="452"/>
      <c r="U180" s="453"/>
      <c r="V180" s="453"/>
      <c r="W180" s="453"/>
      <c r="X180" s="453"/>
      <c r="Y180" s="453"/>
      <c r="Z180" s="453"/>
      <c r="AA180" s="453"/>
      <c r="AB180" s="453"/>
      <c r="AC180" s="454"/>
      <c r="AD180" s="452"/>
      <c r="AE180" s="453"/>
      <c r="AF180" s="453"/>
      <c r="AG180" s="453"/>
      <c r="AH180" s="453"/>
      <c r="AI180" s="453"/>
      <c r="AJ180" s="453"/>
      <c r="AK180" s="454"/>
      <c r="AL180" s="452"/>
      <c r="AM180" s="453"/>
      <c r="AN180" s="453"/>
      <c r="AO180" s="453"/>
      <c r="AP180" s="453"/>
      <c r="AQ180" s="453"/>
      <c r="AR180" s="453"/>
      <c r="AS180" s="454"/>
      <c r="AT180" s="455"/>
      <c r="AU180" s="456"/>
      <c r="AV180" s="457"/>
      <c r="AW180" s="457"/>
      <c r="AX180" s="457"/>
      <c r="AY180" s="457"/>
      <c r="AZ180" s="457"/>
      <c r="BA180" s="457"/>
      <c r="BB180" s="457"/>
      <c r="BC180" s="457"/>
      <c r="BD180" s="458"/>
      <c r="BE180" s="456"/>
      <c r="BF180" s="457"/>
      <c r="BG180" s="457"/>
      <c r="BH180" s="457"/>
      <c r="BI180" s="457"/>
      <c r="BJ180" s="457"/>
      <c r="BK180" s="457"/>
      <c r="BL180" s="458"/>
      <c r="BM180" s="456"/>
      <c r="BN180" s="457"/>
      <c r="BO180" s="457"/>
      <c r="BP180" s="457"/>
      <c r="BQ180" s="457"/>
      <c r="BR180" s="457"/>
      <c r="BS180" s="457"/>
      <c r="BT180" s="458"/>
      <c r="BU180" s="455"/>
      <c r="BV180" s="459"/>
      <c r="BW180" s="460"/>
      <c r="BX180" s="460"/>
      <c r="BY180" s="460"/>
      <c r="BZ180" s="460"/>
      <c r="CA180" s="460"/>
      <c r="CB180" s="460"/>
      <c r="CC180" s="460"/>
      <c r="CD180" s="460"/>
      <c r="CE180" s="461"/>
      <c r="CF180" s="459"/>
      <c r="CG180" s="460"/>
      <c r="CH180" s="460"/>
      <c r="CI180" s="460"/>
      <c r="CJ180" s="460"/>
      <c r="CK180" s="460"/>
      <c r="CL180" s="460"/>
      <c r="CM180" s="461"/>
      <c r="CN180" s="459"/>
      <c r="CO180" s="460"/>
      <c r="CP180" s="460"/>
      <c r="CQ180" s="460"/>
      <c r="CR180" s="460"/>
      <c r="CS180" s="460"/>
      <c r="CT180" s="460"/>
      <c r="CU180" s="461"/>
      <c r="CV180" s="455"/>
      <c r="CW180" s="462"/>
      <c r="CX180" s="463"/>
      <c r="CY180" s="463"/>
      <c r="CZ180" s="463"/>
      <c r="DA180" s="463"/>
      <c r="DB180" s="463"/>
      <c r="DC180" s="463"/>
      <c r="DD180" s="463"/>
      <c r="DE180" s="463"/>
      <c r="DF180" s="464"/>
      <c r="DG180" s="462"/>
      <c r="DH180" s="463"/>
      <c r="DI180" s="463"/>
      <c r="DJ180" s="463"/>
      <c r="DK180" s="463"/>
      <c r="DL180" s="463"/>
      <c r="DM180" s="463"/>
      <c r="DN180" s="464"/>
      <c r="DO180" s="462"/>
      <c r="DP180" s="463"/>
      <c r="DQ180" s="463"/>
      <c r="DR180" s="463"/>
      <c r="DS180" s="463"/>
      <c r="DT180" s="463"/>
      <c r="DU180" s="463"/>
      <c r="DV180" s="464"/>
      <c r="DW180" s="465"/>
    </row>
    <row r="181" spans="1:127" s="303" customFormat="1" ht="40.5" customHeight="1">
      <c r="A181" s="657"/>
      <c r="B181" s="603"/>
      <c r="C181" s="393" t="s">
        <v>1048</v>
      </c>
      <c r="D181" s="394">
        <f>LARGE(B182:B199,1)</f>
        <v>17</v>
      </c>
      <c r="E181" s="604" t="s">
        <v>1049</v>
      </c>
      <c r="F181" s="394">
        <f>COUNTIF(L182:P199,E181)</f>
        <v>1</v>
      </c>
      <c r="G181" s="396" t="s">
        <v>1038</v>
      </c>
      <c r="H181" s="394">
        <f>COUNTIF(L182:P199,G181)</f>
        <v>9</v>
      </c>
      <c r="I181" s="396" t="s">
        <v>1039</v>
      </c>
      <c r="J181" s="394">
        <f>COUNTIF(L182:P199,I181)</f>
        <v>9</v>
      </c>
      <c r="K181" s="396" t="s">
        <v>1040</v>
      </c>
      <c r="L181" s="394">
        <f>COUNTIF(L182:P199,K181)</f>
        <v>9</v>
      </c>
      <c r="M181" s="396" t="s">
        <v>1041</v>
      </c>
      <c r="N181" s="394">
        <f>COUNTIF(L182:P199,M181)</f>
        <v>10</v>
      </c>
      <c r="O181" s="396" t="s">
        <v>1042</v>
      </c>
      <c r="P181" s="397">
        <f>COUNTIF(L182:P199,O181)</f>
        <v>9</v>
      </c>
      <c r="Q181" s="1351"/>
      <c r="R181" s="1353"/>
      <c r="S181" s="1337"/>
      <c r="T181" s="466"/>
      <c r="U181" s="467"/>
      <c r="V181" s="467"/>
      <c r="W181" s="467"/>
      <c r="X181" s="467"/>
      <c r="Y181" s="467"/>
      <c r="Z181" s="467"/>
      <c r="AA181" s="467"/>
      <c r="AB181" s="467"/>
      <c r="AC181" s="468"/>
      <c r="AD181" s="466"/>
      <c r="AE181" s="467"/>
      <c r="AF181" s="467"/>
      <c r="AG181" s="467"/>
      <c r="AH181" s="467"/>
      <c r="AI181" s="467"/>
      <c r="AJ181" s="467"/>
      <c r="AK181" s="468"/>
      <c r="AL181" s="466"/>
      <c r="AM181" s="467"/>
      <c r="AN181" s="467"/>
      <c r="AO181" s="467"/>
      <c r="AP181" s="467"/>
      <c r="AQ181" s="467"/>
      <c r="AR181" s="467"/>
      <c r="AS181" s="468"/>
      <c r="AT181" s="469"/>
      <c r="AU181" s="470"/>
      <c r="AV181" s="471"/>
      <c r="AW181" s="471"/>
      <c r="AX181" s="471"/>
      <c r="AY181" s="471"/>
      <c r="AZ181" s="471"/>
      <c r="BA181" s="471"/>
      <c r="BB181" s="471"/>
      <c r="BC181" s="471"/>
      <c r="BD181" s="472"/>
      <c r="BE181" s="470"/>
      <c r="BF181" s="471"/>
      <c r="BG181" s="471"/>
      <c r="BH181" s="471"/>
      <c r="BI181" s="471"/>
      <c r="BJ181" s="471"/>
      <c r="BK181" s="471"/>
      <c r="BL181" s="472"/>
      <c r="BM181" s="470"/>
      <c r="BN181" s="471"/>
      <c r="BO181" s="471"/>
      <c r="BP181" s="471"/>
      <c r="BQ181" s="471"/>
      <c r="BR181" s="471"/>
      <c r="BS181" s="471"/>
      <c r="BT181" s="472"/>
      <c r="BU181" s="469"/>
      <c r="BV181" s="473"/>
      <c r="BW181" s="474"/>
      <c r="BX181" s="474"/>
      <c r="BY181" s="474"/>
      <c r="BZ181" s="474"/>
      <c r="CA181" s="474"/>
      <c r="CB181" s="474"/>
      <c r="CC181" s="474"/>
      <c r="CD181" s="474"/>
      <c r="CE181" s="475"/>
      <c r="CF181" s="473"/>
      <c r="CG181" s="474"/>
      <c r="CH181" s="474"/>
      <c r="CI181" s="474"/>
      <c r="CJ181" s="474"/>
      <c r="CK181" s="474"/>
      <c r="CL181" s="474"/>
      <c r="CM181" s="475"/>
      <c r="CN181" s="473"/>
      <c r="CO181" s="474"/>
      <c r="CP181" s="474"/>
      <c r="CQ181" s="474"/>
      <c r="CR181" s="474"/>
      <c r="CS181" s="474"/>
      <c r="CT181" s="474"/>
      <c r="CU181" s="475"/>
      <c r="CV181" s="469"/>
      <c r="CW181" s="476"/>
      <c r="CX181" s="477"/>
      <c r="CY181" s="477"/>
      <c r="CZ181" s="477"/>
      <c r="DA181" s="477"/>
      <c r="DB181" s="477"/>
      <c r="DC181" s="477"/>
      <c r="DD181" s="477"/>
      <c r="DE181" s="477"/>
      <c r="DF181" s="478"/>
      <c r="DG181" s="476"/>
      <c r="DH181" s="477"/>
      <c r="DI181" s="477"/>
      <c r="DJ181" s="477"/>
      <c r="DK181" s="477"/>
      <c r="DL181" s="477"/>
      <c r="DM181" s="477"/>
      <c r="DN181" s="478"/>
      <c r="DO181" s="476"/>
      <c r="DP181" s="477"/>
      <c r="DQ181" s="477"/>
      <c r="DR181" s="477"/>
      <c r="DS181" s="477"/>
      <c r="DT181" s="477"/>
      <c r="DU181" s="477"/>
      <c r="DV181" s="478"/>
      <c r="DW181" s="479"/>
    </row>
    <row r="182" spans="1:127" ht="40.5" customHeight="1">
      <c r="A182" s="643">
        <v>1</v>
      </c>
      <c r="B182" s="411">
        <v>1</v>
      </c>
      <c r="C182" s="412" t="s">
        <v>646</v>
      </c>
      <c r="D182" s="413"/>
      <c r="E182" s="414" t="s">
        <v>647</v>
      </c>
      <c r="F182" s="415">
        <v>0.65</v>
      </c>
      <c r="G182" s="416" t="s">
        <v>841</v>
      </c>
      <c r="H182" s="654"/>
      <c r="I182" s="418" t="s">
        <v>386</v>
      </c>
      <c r="J182" s="655" t="s">
        <v>1054</v>
      </c>
      <c r="K182" s="570" t="s">
        <v>1141</v>
      </c>
      <c r="L182" s="444"/>
      <c r="M182" s="444"/>
      <c r="N182" s="445"/>
      <c r="O182" s="446" t="s">
        <v>1041</v>
      </c>
      <c r="P182" s="571"/>
      <c r="Q182" s="425"/>
      <c r="R182" s="426"/>
      <c r="S182" s="448"/>
      <c r="T182" s="428"/>
      <c r="U182" s="429"/>
      <c r="V182" s="430"/>
      <c r="W182" s="429"/>
      <c r="X182" s="430"/>
      <c r="Y182" s="429"/>
      <c r="Z182" s="430"/>
      <c r="AA182" s="429"/>
      <c r="AB182" s="430"/>
      <c r="AC182" s="431"/>
      <c r="AD182" s="428"/>
      <c r="AE182" s="429"/>
      <c r="AF182" s="430"/>
      <c r="AG182" s="429"/>
      <c r="AH182" s="430"/>
      <c r="AI182" s="429"/>
      <c r="AJ182" s="430"/>
      <c r="AK182" s="431"/>
      <c r="AL182" s="428"/>
      <c r="AM182" s="429"/>
      <c r="AN182" s="430"/>
      <c r="AO182" s="429"/>
      <c r="AP182" s="430"/>
      <c r="AQ182" s="429"/>
      <c r="AR182" s="430"/>
      <c r="AS182" s="431"/>
      <c r="AT182" s="272"/>
      <c r="AU182" s="432"/>
      <c r="AV182" s="433"/>
      <c r="AW182" s="434"/>
      <c r="AX182" s="433"/>
      <c r="AY182" s="434"/>
      <c r="AZ182" s="433"/>
      <c r="BA182" s="434"/>
      <c r="BB182" s="433"/>
      <c r="BC182" s="434"/>
      <c r="BD182" s="435"/>
      <c r="BE182" s="432"/>
      <c r="BF182" s="433"/>
      <c r="BG182" s="434"/>
      <c r="BH182" s="433"/>
      <c r="BI182" s="434"/>
      <c r="BJ182" s="433"/>
      <c r="BK182" s="434"/>
      <c r="BL182" s="435"/>
      <c r="BM182" s="432"/>
      <c r="BN182" s="433"/>
      <c r="BO182" s="434"/>
      <c r="BP182" s="433"/>
      <c r="BQ182" s="434"/>
      <c r="BR182" s="433"/>
      <c r="BS182" s="434"/>
      <c r="BT182" s="435"/>
      <c r="BU182" s="272"/>
      <c r="BV182" s="436"/>
      <c r="BW182" s="437"/>
      <c r="BX182" s="438"/>
      <c r="BY182" s="437"/>
      <c r="BZ182" s="438"/>
      <c r="CA182" s="437"/>
      <c r="CB182" s="438"/>
      <c r="CC182" s="437"/>
      <c r="CD182" s="438"/>
      <c r="CE182" s="439"/>
      <c r="CF182" s="436"/>
      <c r="CG182" s="437"/>
      <c r="CH182" s="438"/>
      <c r="CI182" s="437"/>
      <c r="CJ182" s="438"/>
      <c r="CK182" s="437"/>
      <c r="CL182" s="438"/>
      <c r="CM182" s="439"/>
      <c r="CN182" s="436"/>
      <c r="CO182" s="437"/>
      <c r="CP182" s="438"/>
      <c r="CQ182" s="437"/>
      <c r="CR182" s="438"/>
      <c r="CS182" s="437"/>
      <c r="CT182" s="438"/>
      <c r="CU182" s="439"/>
      <c r="CV182" s="272"/>
      <c r="CW182" s="440"/>
      <c r="CX182" s="441"/>
      <c r="CY182" s="442"/>
      <c r="CZ182" s="441"/>
      <c r="DA182" s="442"/>
      <c r="DB182" s="441"/>
      <c r="DC182" s="442"/>
      <c r="DD182" s="441"/>
      <c r="DE182" s="442"/>
      <c r="DF182" s="443"/>
      <c r="DG182" s="440"/>
      <c r="DH182" s="441"/>
      <c r="DI182" s="442"/>
      <c r="DJ182" s="441"/>
      <c r="DK182" s="442"/>
      <c r="DL182" s="441"/>
      <c r="DM182" s="442"/>
      <c r="DN182" s="443"/>
      <c r="DO182" s="440"/>
      <c r="DP182" s="441"/>
      <c r="DQ182" s="442"/>
      <c r="DR182" s="441"/>
      <c r="DS182" s="442"/>
      <c r="DT182" s="441"/>
      <c r="DU182" s="442"/>
      <c r="DV182" s="443"/>
      <c r="DW182" s="272"/>
    </row>
    <row r="183" spans="1:127" ht="40.5" customHeight="1">
      <c r="A183" s="643">
        <v>1</v>
      </c>
      <c r="B183" s="411">
        <f>LARGE(B$182:B182,1)+1</f>
        <v>2</v>
      </c>
      <c r="C183" s="412" t="s">
        <v>648</v>
      </c>
      <c r="D183" s="413"/>
      <c r="E183" s="414" t="s">
        <v>649</v>
      </c>
      <c r="F183" s="415">
        <v>0.2944</v>
      </c>
      <c r="G183" s="416" t="s">
        <v>841</v>
      </c>
      <c r="H183" s="654"/>
      <c r="I183" s="418" t="s">
        <v>386</v>
      </c>
      <c r="J183" s="655" t="s">
        <v>1054</v>
      </c>
      <c r="K183" s="570" t="s">
        <v>1141</v>
      </c>
      <c r="L183" s="444" t="s">
        <v>1038</v>
      </c>
      <c r="M183" s="444" t="s">
        <v>1039</v>
      </c>
      <c r="N183" s="445" t="s">
        <v>1040</v>
      </c>
      <c r="O183" s="446" t="s">
        <v>1041</v>
      </c>
      <c r="P183" s="571" t="s">
        <v>1042</v>
      </c>
      <c r="Q183" s="425"/>
      <c r="R183" s="426"/>
      <c r="S183" s="448"/>
      <c r="T183" s="428"/>
      <c r="U183" s="429"/>
      <c r="V183" s="430"/>
      <c r="W183" s="429"/>
      <c r="X183" s="430"/>
      <c r="Y183" s="429"/>
      <c r="Z183" s="430"/>
      <c r="AA183" s="429"/>
      <c r="AB183" s="430"/>
      <c r="AC183" s="431"/>
      <c r="AD183" s="428"/>
      <c r="AE183" s="429"/>
      <c r="AF183" s="430"/>
      <c r="AG183" s="429"/>
      <c r="AH183" s="430"/>
      <c r="AI183" s="429"/>
      <c r="AJ183" s="430"/>
      <c r="AK183" s="431"/>
      <c r="AL183" s="428"/>
      <c r="AM183" s="429"/>
      <c r="AN183" s="430"/>
      <c r="AO183" s="429"/>
      <c r="AP183" s="430"/>
      <c r="AQ183" s="429"/>
      <c r="AR183" s="430"/>
      <c r="AS183" s="431"/>
      <c r="AT183" s="272"/>
      <c r="AU183" s="432"/>
      <c r="AV183" s="433"/>
      <c r="AW183" s="434"/>
      <c r="AX183" s="433"/>
      <c r="AY183" s="434"/>
      <c r="AZ183" s="433"/>
      <c r="BA183" s="434"/>
      <c r="BB183" s="433"/>
      <c r="BC183" s="434"/>
      <c r="BD183" s="435"/>
      <c r="BE183" s="432"/>
      <c r="BF183" s="433"/>
      <c r="BG183" s="434"/>
      <c r="BH183" s="433"/>
      <c r="BI183" s="434"/>
      <c r="BJ183" s="433"/>
      <c r="BK183" s="434"/>
      <c r="BL183" s="435"/>
      <c r="BM183" s="432"/>
      <c r="BN183" s="433"/>
      <c r="BO183" s="434"/>
      <c r="BP183" s="433"/>
      <c r="BQ183" s="434"/>
      <c r="BR183" s="433"/>
      <c r="BS183" s="434"/>
      <c r="BT183" s="435"/>
      <c r="BU183" s="272"/>
      <c r="BV183" s="436"/>
      <c r="BW183" s="437"/>
      <c r="BX183" s="438"/>
      <c r="BY183" s="437"/>
      <c r="BZ183" s="438"/>
      <c r="CA183" s="437"/>
      <c r="CB183" s="438"/>
      <c r="CC183" s="437"/>
      <c r="CD183" s="438"/>
      <c r="CE183" s="439"/>
      <c r="CF183" s="436"/>
      <c r="CG183" s="437"/>
      <c r="CH183" s="438"/>
      <c r="CI183" s="437"/>
      <c r="CJ183" s="438"/>
      <c r="CK183" s="437"/>
      <c r="CL183" s="438"/>
      <c r="CM183" s="439"/>
      <c r="CN183" s="436"/>
      <c r="CO183" s="437"/>
      <c r="CP183" s="438"/>
      <c r="CQ183" s="437"/>
      <c r="CR183" s="438"/>
      <c r="CS183" s="437"/>
      <c r="CT183" s="438"/>
      <c r="CU183" s="439"/>
      <c r="CV183" s="272"/>
      <c r="CW183" s="440"/>
      <c r="CX183" s="441"/>
      <c r="CY183" s="442"/>
      <c r="CZ183" s="441"/>
      <c r="DA183" s="442"/>
      <c r="DB183" s="441"/>
      <c r="DC183" s="442"/>
      <c r="DD183" s="441"/>
      <c r="DE183" s="442"/>
      <c r="DF183" s="443"/>
      <c r="DG183" s="440"/>
      <c r="DH183" s="441"/>
      <c r="DI183" s="442"/>
      <c r="DJ183" s="441"/>
      <c r="DK183" s="442"/>
      <c r="DL183" s="441"/>
      <c r="DM183" s="442"/>
      <c r="DN183" s="443"/>
      <c r="DO183" s="440"/>
      <c r="DP183" s="441"/>
      <c r="DQ183" s="442"/>
      <c r="DR183" s="441"/>
      <c r="DS183" s="442"/>
      <c r="DT183" s="441"/>
      <c r="DU183" s="442"/>
      <c r="DV183" s="443"/>
      <c r="DW183" s="272"/>
    </row>
    <row r="184" spans="1:127" ht="40.5" customHeight="1">
      <c r="A184" s="643">
        <v>1</v>
      </c>
      <c r="B184" s="411">
        <f>LARGE(B$182:B183,1)+1</f>
        <v>3</v>
      </c>
      <c r="C184" s="412" t="s">
        <v>650</v>
      </c>
      <c r="D184" s="413" t="s">
        <v>651</v>
      </c>
      <c r="E184" s="414" t="s">
        <v>652</v>
      </c>
      <c r="F184" s="415">
        <v>0.48199999999999998</v>
      </c>
      <c r="G184" s="416" t="s">
        <v>841</v>
      </c>
      <c r="H184" s="654"/>
      <c r="I184" s="418" t="s">
        <v>386</v>
      </c>
      <c r="J184" s="655" t="s">
        <v>1054</v>
      </c>
      <c r="K184" s="570" t="s">
        <v>1141</v>
      </c>
      <c r="L184" s="444" t="s">
        <v>1038</v>
      </c>
      <c r="M184" s="444" t="s">
        <v>1039</v>
      </c>
      <c r="N184" s="445"/>
      <c r="O184" s="446"/>
      <c r="P184" s="571"/>
      <c r="Q184" s="425"/>
      <c r="R184" s="426"/>
      <c r="S184" s="448"/>
      <c r="T184" s="428"/>
      <c r="U184" s="429"/>
      <c r="V184" s="430"/>
      <c r="W184" s="429"/>
      <c r="X184" s="430"/>
      <c r="Y184" s="429"/>
      <c r="Z184" s="430"/>
      <c r="AA184" s="429"/>
      <c r="AB184" s="430"/>
      <c r="AC184" s="431"/>
      <c r="AD184" s="428"/>
      <c r="AE184" s="429"/>
      <c r="AF184" s="430"/>
      <c r="AG184" s="429"/>
      <c r="AH184" s="430"/>
      <c r="AI184" s="429"/>
      <c r="AJ184" s="430"/>
      <c r="AK184" s="431"/>
      <c r="AL184" s="428"/>
      <c r="AM184" s="429"/>
      <c r="AN184" s="430"/>
      <c r="AO184" s="429"/>
      <c r="AP184" s="430"/>
      <c r="AQ184" s="429"/>
      <c r="AR184" s="430"/>
      <c r="AS184" s="431"/>
      <c r="AT184" s="272"/>
      <c r="AU184" s="432"/>
      <c r="AV184" s="433"/>
      <c r="AW184" s="434"/>
      <c r="AX184" s="433"/>
      <c r="AY184" s="434"/>
      <c r="AZ184" s="433"/>
      <c r="BA184" s="434"/>
      <c r="BB184" s="433"/>
      <c r="BC184" s="434"/>
      <c r="BD184" s="435"/>
      <c r="BE184" s="432"/>
      <c r="BF184" s="433"/>
      <c r="BG184" s="434"/>
      <c r="BH184" s="433"/>
      <c r="BI184" s="434"/>
      <c r="BJ184" s="433"/>
      <c r="BK184" s="434"/>
      <c r="BL184" s="435"/>
      <c r="BM184" s="432"/>
      <c r="BN184" s="433"/>
      <c r="BO184" s="434"/>
      <c r="BP184" s="433"/>
      <c r="BQ184" s="434"/>
      <c r="BR184" s="433"/>
      <c r="BS184" s="434"/>
      <c r="BT184" s="435"/>
      <c r="BU184" s="272"/>
      <c r="BV184" s="436"/>
      <c r="BW184" s="437"/>
      <c r="BX184" s="438"/>
      <c r="BY184" s="437"/>
      <c r="BZ184" s="438"/>
      <c r="CA184" s="437"/>
      <c r="CB184" s="438"/>
      <c r="CC184" s="437"/>
      <c r="CD184" s="438"/>
      <c r="CE184" s="439"/>
      <c r="CF184" s="436"/>
      <c r="CG184" s="437"/>
      <c r="CH184" s="438"/>
      <c r="CI184" s="437"/>
      <c r="CJ184" s="438"/>
      <c r="CK184" s="437"/>
      <c r="CL184" s="438"/>
      <c r="CM184" s="439"/>
      <c r="CN184" s="436"/>
      <c r="CO184" s="437"/>
      <c r="CP184" s="438"/>
      <c r="CQ184" s="437"/>
      <c r="CR184" s="438"/>
      <c r="CS184" s="437"/>
      <c r="CT184" s="438"/>
      <c r="CU184" s="439"/>
      <c r="CV184" s="272"/>
      <c r="CW184" s="440"/>
      <c r="CX184" s="441"/>
      <c r="CY184" s="442"/>
      <c r="CZ184" s="441"/>
      <c r="DA184" s="442"/>
      <c r="DB184" s="441"/>
      <c r="DC184" s="442"/>
      <c r="DD184" s="441"/>
      <c r="DE184" s="442"/>
      <c r="DF184" s="443"/>
      <c r="DG184" s="440"/>
      <c r="DH184" s="441"/>
      <c r="DI184" s="442"/>
      <c r="DJ184" s="441"/>
      <c r="DK184" s="442"/>
      <c r="DL184" s="441"/>
      <c r="DM184" s="442"/>
      <c r="DN184" s="443"/>
      <c r="DO184" s="440"/>
      <c r="DP184" s="441"/>
      <c r="DQ184" s="442"/>
      <c r="DR184" s="441"/>
      <c r="DS184" s="442"/>
      <c r="DT184" s="441"/>
      <c r="DU184" s="442"/>
      <c r="DV184" s="443"/>
      <c r="DW184" s="272"/>
    </row>
    <row r="185" spans="1:127" ht="40.5" customHeight="1">
      <c r="A185" s="643">
        <v>1</v>
      </c>
      <c r="B185" s="411">
        <f>LARGE(B$182:B184,1)+1</f>
        <v>4</v>
      </c>
      <c r="C185" s="412" t="s">
        <v>650</v>
      </c>
      <c r="D185" s="413" t="s">
        <v>653</v>
      </c>
      <c r="E185" s="414" t="s">
        <v>649</v>
      </c>
      <c r="F185" s="415">
        <v>0.57869999999999999</v>
      </c>
      <c r="G185" s="416" t="s">
        <v>841</v>
      </c>
      <c r="H185" s="654"/>
      <c r="I185" s="418" t="s">
        <v>386</v>
      </c>
      <c r="J185" s="655" t="s">
        <v>1054</v>
      </c>
      <c r="K185" s="570" t="s">
        <v>1141</v>
      </c>
      <c r="L185" s="444"/>
      <c r="M185" s="444"/>
      <c r="N185" s="445" t="s">
        <v>1040</v>
      </c>
      <c r="O185" s="446" t="s">
        <v>1041</v>
      </c>
      <c r="P185" s="571" t="s">
        <v>1042</v>
      </c>
      <c r="Q185" s="425"/>
      <c r="R185" s="426"/>
      <c r="S185" s="448"/>
      <c r="T185" s="428"/>
      <c r="U185" s="429"/>
      <c r="V185" s="430"/>
      <c r="W185" s="429"/>
      <c r="X185" s="430"/>
      <c r="Y185" s="429"/>
      <c r="Z185" s="430"/>
      <c r="AA185" s="429"/>
      <c r="AB185" s="430"/>
      <c r="AC185" s="431"/>
      <c r="AD185" s="428"/>
      <c r="AE185" s="429"/>
      <c r="AF185" s="430"/>
      <c r="AG185" s="429"/>
      <c r="AH185" s="430"/>
      <c r="AI185" s="429"/>
      <c r="AJ185" s="430"/>
      <c r="AK185" s="431"/>
      <c r="AL185" s="428"/>
      <c r="AM185" s="429"/>
      <c r="AN185" s="430"/>
      <c r="AO185" s="429"/>
      <c r="AP185" s="430"/>
      <c r="AQ185" s="429"/>
      <c r="AR185" s="430"/>
      <c r="AS185" s="431"/>
      <c r="AT185" s="272"/>
      <c r="AU185" s="432"/>
      <c r="AV185" s="433"/>
      <c r="AW185" s="434"/>
      <c r="AX185" s="433"/>
      <c r="AY185" s="434"/>
      <c r="AZ185" s="433"/>
      <c r="BA185" s="434"/>
      <c r="BB185" s="433"/>
      <c r="BC185" s="434"/>
      <c r="BD185" s="435"/>
      <c r="BE185" s="432"/>
      <c r="BF185" s="433"/>
      <c r="BG185" s="434"/>
      <c r="BH185" s="433"/>
      <c r="BI185" s="434"/>
      <c r="BJ185" s="433"/>
      <c r="BK185" s="434"/>
      <c r="BL185" s="435"/>
      <c r="BM185" s="432"/>
      <c r="BN185" s="433"/>
      <c r="BO185" s="434"/>
      <c r="BP185" s="433"/>
      <c r="BQ185" s="434"/>
      <c r="BR185" s="433"/>
      <c r="BS185" s="434"/>
      <c r="BT185" s="435"/>
      <c r="BU185" s="272"/>
      <c r="BV185" s="436"/>
      <c r="BW185" s="437"/>
      <c r="BX185" s="438"/>
      <c r="BY185" s="437"/>
      <c r="BZ185" s="438"/>
      <c r="CA185" s="437"/>
      <c r="CB185" s="438"/>
      <c r="CC185" s="437"/>
      <c r="CD185" s="438"/>
      <c r="CE185" s="439"/>
      <c r="CF185" s="436"/>
      <c r="CG185" s="437"/>
      <c r="CH185" s="438"/>
      <c r="CI185" s="437"/>
      <c r="CJ185" s="438"/>
      <c r="CK185" s="437"/>
      <c r="CL185" s="438"/>
      <c r="CM185" s="439"/>
      <c r="CN185" s="436"/>
      <c r="CO185" s="437"/>
      <c r="CP185" s="438"/>
      <c r="CQ185" s="437"/>
      <c r="CR185" s="438"/>
      <c r="CS185" s="437"/>
      <c r="CT185" s="438"/>
      <c r="CU185" s="439"/>
      <c r="CV185" s="272"/>
      <c r="CW185" s="440"/>
      <c r="CX185" s="441"/>
      <c r="CY185" s="442"/>
      <c r="CZ185" s="441"/>
      <c r="DA185" s="442"/>
      <c r="DB185" s="441"/>
      <c r="DC185" s="442"/>
      <c r="DD185" s="441"/>
      <c r="DE185" s="442"/>
      <c r="DF185" s="443"/>
      <c r="DG185" s="440"/>
      <c r="DH185" s="441"/>
      <c r="DI185" s="442"/>
      <c r="DJ185" s="441"/>
      <c r="DK185" s="442"/>
      <c r="DL185" s="441"/>
      <c r="DM185" s="442"/>
      <c r="DN185" s="443"/>
      <c r="DO185" s="440"/>
      <c r="DP185" s="441"/>
      <c r="DQ185" s="442"/>
      <c r="DR185" s="441"/>
      <c r="DS185" s="442"/>
      <c r="DT185" s="441"/>
      <c r="DU185" s="442"/>
      <c r="DV185" s="443"/>
      <c r="DW185" s="272"/>
    </row>
    <row r="186" spans="1:127" ht="40.5" customHeight="1">
      <c r="A186" s="643">
        <v>1</v>
      </c>
      <c r="B186" s="411">
        <f>LARGE(B$182:B185,1)+1</f>
        <v>5</v>
      </c>
      <c r="C186" s="412" t="s">
        <v>654</v>
      </c>
      <c r="D186" s="413" t="s">
        <v>651</v>
      </c>
      <c r="E186" s="414" t="s">
        <v>652</v>
      </c>
      <c r="F186" s="415">
        <v>0.48199999999999998</v>
      </c>
      <c r="G186" s="416" t="s">
        <v>841</v>
      </c>
      <c r="H186" s="654"/>
      <c r="I186" s="418" t="s">
        <v>386</v>
      </c>
      <c r="J186" s="655" t="s">
        <v>1054</v>
      </c>
      <c r="K186" s="570" t="s">
        <v>1141</v>
      </c>
      <c r="L186" s="444" t="s">
        <v>1038</v>
      </c>
      <c r="M186" s="444" t="s">
        <v>1039</v>
      </c>
      <c r="N186" s="445"/>
      <c r="O186" s="446"/>
      <c r="P186" s="571"/>
      <c r="Q186" s="425"/>
      <c r="R186" s="426"/>
      <c r="S186" s="448"/>
      <c r="T186" s="428"/>
      <c r="U186" s="429"/>
      <c r="V186" s="430"/>
      <c r="W186" s="429"/>
      <c r="X186" s="430"/>
      <c r="Y186" s="429"/>
      <c r="Z186" s="430"/>
      <c r="AA186" s="429"/>
      <c r="AB186" s="430"/>
      <c r="AC186" s="431"/>
      <c r="AD186" s="428"/>
      <c r="AE186" s="429"/>
      <c r="AF186" s="430"/>
      <c r="AG186" s="429"/>
      <c r="AH186" s="430"/>
      <c r="AI186" s="429"/>
      <c r="AJ186" s="430"/>
      <c r="AK186" s="431"/>
      <c r="AL186" s="428"/>
      <c r="AM186" s="429"/>
      <c r="AN186" s="430"/>
      <c r="AO186" s="429"/>
      <c r="AP186" s="430"/>
      <c r="AQ186" s="429"/>
      <c r="AR186" s="430"/>
      <c r="AS186" s="431"/>
      <c r="AT186" s="272"/>
      <c r="AU186" s="432"/>
      <c r="AV186" s="433"/>
      <c r="AW186" s="434"/>
      <c r="AX186" s="433"/>
      <c r="AY186" s="434"/>
      <c r="AZ186" s="433"/>
      <c r="BA186" s="434"/>
      <c r="BB186" s="433"/>
      <c r="BC186" s="434"/>
      <c r="BD186" s="435"/>
      <c r="BE186" s="432"/>
      <c r="BF186" s="433"/>
      <c r="BG186" s="434"/>
      <c r="BH186" s="433"/>
      <c r="BI186" s="434"/>
      <c r="BJ186" s="433"/>
      <c r="BK186" s="434"/>
      <c r="BL186" s="435"/>
      <c r="BM186" s="432"/>
      <c r="BN186" s="433"/>
      <c r="BO186" s="434"/>
      <c r="BP186" s="433"/>
      <c r="BQ186" s="434"/>
      <c r="BR186" s="433"/>
      <c r="BS186" s="434"/>
      <c r="BT186" s="435"/>
      <c r="BU186" s="272"/>
      <c r="BV186" s="436"/>
      <c r="BW186" s="437"/>
      <c r="BX186" s="438"/>
      <c r="BY186" s="437"/>
      <c r="BZ186" s="438"/>
      <c r="CA186" s="437"/>
      <c r="CB186" s="438"/>
      <c r="CC186" s="437"/>
      <c r="CD186" s="438"/>
      <c r="CE186" s="439"/>
      <c r="CF186" s="436"/>
      <c r="CG186" s="437"/>
      <c r="CH186" s="438"/>
      <c r="CI186" s="437"/>
      <c r="CJ186" s="438"/>
      <c r="CK186" s="437"/>
      <c r="CL186" s="438"/>
      <c r="CM186" s="439"/>
      <c r="CN186" s="436"/>
      <c r="CO186" s="437"/>
      <c r="CP186" s="438"/>
      <c r="CQ186" s="437"/>
      <c r="CR186" s="438"/>
      <c r="CS186" s="437"/>
      <c r="CT186" s="438"/>
      <c r="CU186" s="439"/>
      <c r="CV186" s="272"/>
      <c r="CW186" s="440"/>
      <c r="CX186" s="441"/>
      <c r="CY186" s="442"/>
      <c r="CZ186" s="441"/>
      <c r="DA186" s="442"/>
      <c r="DB186" s="441"/>
      <c r="DC186" s="442"/>
      <c r="DD186" s="441"/>
      <c r="DE186" s="442"/>
      <c r="DF186" s="443"/>
      <c r="DG186" s="440"/>
      <c r="DH186" s="441"/>
      <c r="DI186" s="442"/>
      <c r="DJ186" s="441"/>
      <c r="DK186" s="442"/>
      <c r="DL186" s="441"/>
      <c r="DM186" s="442"/>
      <c r="DN186" s="443"/>
      <c r="DO186" s="440"/>
      <c r="DP186" s="441"/>
      <c r="DQ186" s="442"/>
      <c r="DR186" s="441"/>
      <c r="DS186" s="442"/>
      <c r="DT186" s="441"/>
      <c r="DU186" s="442"/>
      <c r="DV186" s="443"/>
      <c r="DW186" s="272"/>
    </row>
    <row r="187" spans="1:127" ht="40.5" customHeight="1">
      <c r="A187" s="643">
        <v>1</v>
      </c>
      <c r="B187" s="411">
        <f>LARGE(B$182:B186,1)+1</f>
        <v>6</v>
      </c>
      <c r="C187" s="412" t="s">
        <v>654</v>
      </c>
      <c r="D187" s="413" t="s">
        <v>653</v>
      </c>
      <c r="E187" s="414" t="s">
        <v>649</v>
      </c>
      <c r="F187" s="415">
        <v>0.57869999999999999</v>
      </c>
      <c r="G187" s="416" t="s">
        <v>841</v>
      </c>
      <c r="H187" s="654"/>
      <c r="I187" s="418" t="s">
        <v>386</v>
      </c>
      <c r="J187" s="655" t="s">
        <v>1054</v>
      </c>
      <c r="K187" s="570" t="s">
        <v>1141</v>
      </c>
      <c r="L187" s="444"/>
      <c r="M187" s="444"/>
      <c r="N187" s="445" t="s">
        <v>1040</v>
      </c>
      <c r="O187" s="446" t="s">
        <v>1041</v>
      </c>
      <c r="P187" s="571" t="s">
        <v>1042</v>
      </c>
      <c r="Q187" s="425"/>
      <c r="R187" s="426"/>
      <c r="S187" s="448"/>
      <c r="T187" s="428"/>
      <c r="U187" s="429"/>
      <c r="V187" s="430"/>
      <c r="W187" s="429"/>
      <c r="X187" s="430"/>
      <c r="Y187" s="429"/>
      <c r="Z187" s="430"/>
      <c r="AA187" s="429"/>
      <c r="AB187" s="430"/>
      <c r="AC187" s="431"/>
      <c r="AD187" s="428"/>
      <c r="AE187" s="429"/>
      <c r="AF187" s="430"/>
      <c r="AG187" s="429"/>
      <c r="AH187" s="430"/>
      <c r="AI187" s="429"/>
      <c r="AJ187" s="430"/>
      <c r="AK187" s="431"/>
      <c r="AL187" s="428"/>
      <c r="AM187" s="429"/>
      <c r="AN187" s="430"/>
      <c r="AO187" s="429"/>
      <c r="AP187" s="430"/>
      <c r="AQ187" s="429"/>
      <c r="AR187" s="430"/>
      <c r="AS187" s="431"/>
      <c r="AT187" s="272"/>
      <c r="AU187" s="432"/>
      <c r="AV187" s="433"/>
      <c r="AW187" s="434"/>
      <c r="AX187" s="433"/>
      <c r="AY187" s="434"/>
      <c r="AZ187" s="433"/>
      <c r="BA187" s="434"/>
      <c r="BB187" s="433"/>
      <c r="BC187" s="434"/>
      <c r="BD187" s="435"/>
      <c r="BE187" s="432"/>
      <c r="BF187" s="433"/>
      <c r="BG187" s="434"/>
      <c r="BH187" s="433"/>
      <c r="BI187" s="434"/>
      <c r="BJ187" s="433"/>
      <c r="BK187" s="434"/>
      <c r="BL187" s="435"/>
      <c r="BM187" s="432"/>
      <c r="BN187" s="433"/>
      <c r="BO187" s="434"/>
      <c r="BP187" s="433"/>
      <c r="BQ187" s="434"/>
      <c r="BR187" s="433"/>
      <c r="BS187" s="434"/>
      <c r="BT187" s="435"/>
      <c r="BU187" s="272"/>
      <c r="BV187" s="436"/>
      <c r="BW187" s="437"/>
      <c r="BX187" s="438"/>
      <c r="BY187" s="437"/>
      <c r="BZ187" s="438"/>
      <c r="CA187" s="437"/>
      <c r="CB187" s="438"/>
      <c r="CC187" s="437"/>
      <c r="CD187" s="438"/>
      <c r="CE187" s="439"/>
      <c r="CF187" s="436"/>
      <c r="CG187" s="437"/>
      <c r="CH187" s="438"/>
      <c r="CI187" s="437"/>
      <c r="CJ187" s="438"/>
      <c r="CK187" s="437"/>
      <c r="CL187" s="438"/>
      <c r="CM187" s="439"/>
      <c r="CN187" s="436"/>
      <c r="CO187" s="437"/>
      <c r="CP187" s="438"/>
      <c r="CQ187" s="437"/>
      <c r="CR187" s="438"/>
      <c r="CS187" s="437"/>
      <c r="CT187" s="438"/>
      <c r="CU187" s="439"/>
      <c r="CV187" s="272"/>
      <c r="CW187" s="440"/>
      <c r="CX187" s="441"/>
      <c r="CY187" s="442"/>
      <c r="CZ187" s="441"/>
      <c r="DA187" s="442"/>
      <c r="DB187" s="441"/>
      <c r="DC187" s="442"/>
      <c r="DD187" s="441"/>
      <c r="DE187" s="442"/>
      <c r="DF187" s="443"/>
      <c r="DG187" s="440"/>
      <c r="DH187" s="441"/>
      <c r="DI187" s="442"/>
      <c r="DJ187" s="441"/>
      <c r="DK187" s="442"/>
      <c r="DL187" s="441"/>
      <c r="DM187" s="442"/>
      <c r="DN187" s="443"/>
      <c r="DO187" s="440"/>
      <c r="DP187" s="441"/>
      <c r="DQ187" s="442"/>
      <c r="DR187" s="441"/>
      <c r="DS187" s="442"/>
      <c r="DT187" s="441"/>
      <c r="DU187" s="442"/>
      <c r="DV187" s="443"/>
      <c r="DW187" s="272"/>
    </row>
    <row r="188" spans="1:127" ht="40.5" customHeight="1">
      <c r="A188" s="643">
        <v>1</v>
      </c>
      <c r="B188" s="411">
        <f>LARGE(B$182:B187,1)+1</f>
        <v>7</v>
      </c>
      <c r="C188" s="412" t="s">
        <v>655</v>
      </c>
      <c r="D188" s="413" t="s">
        <v>651</v>
      </c>
      <c r="E188" s="414" t="s">
        <v>652</v>
      </c>
      <c r="F188" s="415">
        <v>0.48199999999999998</v>
      </c>
      <c r="G188" s="416" t="s">
        <v>841</v>
      </c>
      <c r="H188" s="654"/>
      <c r="I188" s="418" t="s">
        <v>386</v>
      </c>
      <c r="J188" s="655" t="s">
        <v>1054</v>
      </c>
      <c r="K188" s="570" t="s">
        <v>1141</v>
      </c>
      <c r="L188" s="444" t="s">
        <v>1038</v>
      </c>
      <c r="M188" s="444" t="s">
        <v>1039</v>
      </c>
      <c r="N188" s="445"/>
      <c r="O188" s="446"/>
      <c r="P188" s="571"/>
      <c r="Q188" s="425"/>
      <c r="R188" s="426"/>
      <c r="S188" s="448"/>
      <c r="T188" s="428"/>
      <c r="U188" s="429"/>
      <c r="V188" s="430"/>
      <c r="W188" s="429"/>
      <c r="X188" s="430"/>
      <c r="Y188" s="429"/>
      <c r="Z188" s="430"/>
      <c r="AA188" s="429"/>
      <c r="AB188" s="430"/>
      <c r="AC188" s="431"/>
      <c r="AD188" s="428"/>
      <c r="AE188" s="429"/>
      <c r="AF188" s="430"/>
      <c r="AG188" s="429"/>
      <c r="AH188" s="430"/>
      <c r="AI188" s="429"/>
      <c r="AJ188" s="430"/>
      <c r="AK188" s="431"/>
      <c r="AL188" s="428"/>
      <c r="AM188" s="429"/>
      <c r="AN188" s="430"/>
      <c r="AO188" s="429"/>
      <c r="AP188" s="430"/>
      <c r="AQ188" s="429"/>
      <c r="AR188" s="430"/>
      <c r="AS188" s="431"/>
      <c r="AT188" s="272"/>
      <c r="AU188" s="432"/>
      <c r="AV188" s="433"/>
      <c r="AW188" s="434"/>
      <c r="AX188" s="433"/>
      <c r="AY188" s="434"/>
      <c r="AZ188" s="433"/>
      <c r="BA188" s="434"/>
      <c r="BB188" s="433"/>
      <c r="BC188" s="434"/>
      <c r="BD188" s="435"/>
      <c r="BE188" s="432"/>
      <c r="BF188" s="433"/>
      <c r="BG188" s="434"/>
      <c r="BH188" s="433"/>
      <c r="BI188" s="434"/>
      <c r="BJ188" s="433"/>
      <c r="BK188" s="434"/>
      <c r="BL188" s="435"/>
      <c r="BM188" s="432"/>
      <c r="BN188" s="433"/>
      <c r="BO188" s="434"/>
      <c r="BP188" s="433"/>
      <c r="BQ188" s="434"/>
      <c r="BR188" s="433"/>
      <c r="BS188" s="434"/>
      <c r="BT188" s="435"/>
      <c r="BU188" s="272"/>
      <c r="BV188" s="436"/>
      <c r="BW188" s="437"/>
      <c r="BX188" s="438"/>
      <c r="BY188" s="437"/>
      <c r="BZ188" s="438"/>
      <c r="CA188" s="437"/>
      <c r="CB188" s="438"/>
      <c r="CC188" s="437"/>
      <c r="CD188" s="438"/>
      <c r="CE188" s="439"/>
      <c r="CF188" s="436"/>
      <c r="CG188" s="437"/>
      <c r="CH188" s="438"/>
      <c r="CI188" s="437"/>
      <c r="CJ188" s="438"/>
      <c r="CK188" s="437"/>
      <c r="CL188" s="438"/>
      <c r="CM188" s="439"/>
      <c r="CN188" s="436"/>
      <c r="CO188" s="437"/>
      <c r="CP188" s="438"/>
      <c r="CQ188" s="437"/>
      <c r="CR188" s="438"/>
      <c r="CS188" s="437"/>
      <c r="CT188" s="438"/>
      <c r="CU188" s="439"/>
      <c r="CV188" s="272"/>
      <c r="CW188" s="440"/>
      <c r="CX188" s="441"/>
      <c r="CY188" s="442"/>
      <c r="CZ188" s="441"/>
      <c r="DA188" s="442"/>
      <c r="DB188" s="441"/>
      <c r="DC188" s="442"/>
      <c r="DD188" s="441"/>
      <c r="DE188" s="442"/>
      <c r="DF188" s="443"/>
      <c r="DG188" s="440"/>
      <c r="DH188" s="441"/>
      <c r="DI188" s="442"/>
      <c r="DJ188" s="441"/>
      <c r="DK188" s="442"/>
      <c r="DL188" s="441"/>
      <c r="DM188" s="442"/>
      <c r="DN188" s="443"/>
      <c r="DO188" s="440"/>
      <c r="DP188" s="441"/>
      <c r="DQ188" s="442"/>
      <c r="DR188" s="441"/>
      <c r="DS188" s="442"/>
      <c r="DT188" s="441"/>
      <c r="DU188" s="442"/>
      <c r="DV188" s="443"/>
      <c r="DW188" s="272"/>
    </row>
    <row r="189" spans="1:127" ht="40.5" customHeight="1">
      <c r="A189" s="643">
        <v>1</v>
      </c>
      <c r="B189" s="411">
        <f>LARGE(B$182:B188,1)+1</f>
        <v>8</v>
      </c>
      <c r="C189" s="412" t="s">
        <v>655</v>
      </c>
      <c r="D189" s="413" t="s">
        <v>653</v>
      </c>
      <c r="E189" s="414" t="s">
        <v>649</v>
      </c>
      <c r="F189" s="415">
        <v>0.57869999999999999</v>
      </c>
      <c r="G189" s="416" t="s">
        <v>841</v>
      </c>
      <c r="H189" s="654"/>
      <c r="I189" s="418" t="s">
        <v>386</v>
      </c>
      <c r="J189" s="655" t="s">
        <v>1054</v>
      </c>
      <c r="K189" s="570" t="s">
        <v>1141</v>
      </c>
      <c r="L189" s="444"/>
      <c r="M189" s="444"/>
      <c r="N189" s="445" t="s">
        <v>1040</v>
      </c>
      <c r="O189" s="446" t="s">
        <v>1041</v>
      </c>
      <c r="P189" s="571" t="s">
        <v>1042</v>
      </c>
      <c r="Q189" s="425"/>
      <c r="R189" s="426"/>
      <c r="S189" s="448"/>
      <c r="T189" s="428"/>
      <c r="U189" s="429"/>
      <c r="V189" s="430"/>
      <c r="W189" s="429"/>
      <c r="X189" s="430"/>
      <c r="Y189" s="429"/>
      <c r="Z189" s="430"/>
      <c r="AA189" s="429"/>
      <c r="AB189" s="430"/>
      <c r="AC189" s="431"/>
      <c r="AD189" s="428"/>
      <c r="AE189" s="429"/>
      <c r="AF189" s="430"/>
      <c r="AG189" s="429"/>
      <c r="AH189" s="430"/>
      <c r="AI189" s="429"/>
      <c r="AJ189" s="430"/>
      <c r="AK189" s="431"/>
      <c r="AL189" s="428"/>
      <c r="AM189" s="429"/>
      <c r="AN189" s="430"/>
      <c r="AO189" s="429"/>
      <c r="AP189" s="430"/>
      <c r="AQ189" s="429"/>
      <c r="AR189" s="430"/>
      <c r="AS189" s="431"/>
      <c r="AT189" s="272"/>
      <c r="AU189" s="432"/>
      <c r="AV189" s="433"/>
      <c r="AW189" s="434"/>
      <c r="AX189" s="433"/>
      <c r="AY189" s="434"/>
      <c r="AZ189" s="433"/>
      <c r="BA189" s="434"/>
      <c r="BB189" s="433"/>
      <c r="BC189" s="434"/>
      <c r="BD189" s="435"/>
      <c r="BE189" s="432"/>
      <c r="BF189" s="433"/>
      <c r="BG189" s="434"/>
      <c r="BH189" s="433"/>
      <c r="BI189" s="434"/>
      <c r="BJ189" s="433"/>
      <c r="BK189" s="434"/>
      <c r="BL189" s="435"/>
      <c r="BM189" s="432"/>
      <c r="BN189" s="433"/>
      <c r="BO189" s="434"/>
      <c r="BP189" s="433"/>
      <c r="BQ189" s="434"/>
      <c r="BR189" s="433"/>
      <c r="BS189" s="434"/>
      <c r="BT189" s="435"/>
      <c r="BU189" s="272"/>
      <c r="BV189" s="436"/>
      <c r="BW189" s="437"/>
      <c r="BX189" s="438"/>
      <c r="BY189" s="437"/>
      <c r="BZ189" s="438"/>
      <c r="CA189" s="437"/>
      <c r="CB189" s="438"/>
      <c r="CC189" s="437"/>
      <c r="CD189" s="438"/>
      <c r="CE189" s="439"/>
      <c r="CF189" s="436"/>
      <c r="CG189" s="437"/>
      <c r="CH189" s="438"/>
      <c r="CI189" s="437"/>
      <c r="CJ189" s="438"/>
      <c r="CK189" s="437"/>
      <c r="CL189" s="438"/>
      <c r="CM189" s="439"/>
      <c r="CN189" s="436"/>
      <c r="CO189" s="437"/>
      <c r="CP189" s="438"/>
      <c r="CQ189" s="437"/>
      <c r="CR189" s="438"/>
      <c r="CS189" s="437"/>
      <c r="CT189" s="438"/>
      <c r="CU189" s="439"/>
      <c r="CV189" s="272"/>
      <c r="CW189" s="440"/>
      <c r="CX189" s="441"/>
      <c r="CY189" s="442"/>
      <c r="CZ189" s="441"/>
      <c r="DA189" s="442"/>
      <c r="DB189" s="441"/>
      <c r="DC189" s="442"/>
      <c r="DD189" s="441"/>
      <c r="DE189" s="442"/>
      <c r="DF189" s="443"/>
      <c r="DG189" s="440"/>
      <c r="DH189" s="441"/>
      <c r="DI189" s="442"/>
      <c r="DJ189" s="441"/>
      <c r="DK189" s="442"/>
      <c r="DL189" s="441"/>
      <c r="DM189" s="442"/>
      <c r="DN189" s="443"/>
      <c r="DO189" s="440"/>
      <c r="DP189" s="441"/>
      <c r="DQ189" s="442"/>
      <c r="DR189" s="441"/>
      <c r="DS189" s="442"/>
      <c r="DT189" s="441"/>
      <c r="DU189" s="442"/>
      <c r="DV189" s="443"/>
      <c r="DW189" s="272"/>
    </row>
    <row r="190" spans="1:127" ht="40.5" customHeight="1">
      <c r="A190" s="643">
        <v>1</v>
      </c>
      <c r="B190" s="411">
        <f>LARGE(B$182:B189,1)+1</f>
        <v>9</v>
      </c>
      <c r="C190" s="412" t="s">
        <v>656</v>
      </c>
      <c r="D190" s="413" t="s">
        <v>651</v>
      </c>
      <c r="E190" s="414" t="s">
        <v>652</v>
      </c>
      <c r="F190" s="415">
        <v>0.48199999999999998</v>
      </c>
      <c r="G190" s="416" t="s">
        <v>841</v>
      </c>
      <c r="H190" s="654"/>
      <c r="I190" s="418" t="s">
        <v>386</v>
      </c>
      <c r="J190" s="655" t="s">
        <v>1054</v>
      </c>
      <c r="K190" s="570" t="s">
        <v>1141</v>
      </c>
      <c r="L190" s="444" t="s">
        <v>1038</v>
      </c>
      <c r="M190" s="444" t="s">
        <v>1039</v>
      </c>
      <c r="N190" s="445"/>
      <c r="O190" s="446"/>
      <c r="P190" s="571"/>
      <c r="Q190" s="425"/>
      <c r="R190" s="426"/>
      <c r="S190" s="448"/>
      <c r="T190" s="428"/>
      <c r="U190" s="429"/>
      <c r="V190" s="430"/>
      <c r="W190" s="429"/>
      <c r="X190" s="430"/>
      <c r="Y190" s="429"/>
      <c r="Z190" s="430"/>
      <c r="AA190" s="429"/>
      <c r="AB190" s="430"/>
      <c r="AC190" s="431"/>
      <c r="AD190" s="428"/>
      <c r="AE190" s="429"/>
      <c r="AF190" s="430"/>
      <c r="AG190" s="429"/>
      <c r="AH190" s="430"/>
      <c r="AI190" s="429"/>
      <c r="AJ190" s="430"/>
      <c r="AK190" s="431"/>
      <c r="AL190" s="428"/>
      <c r="AM190" s="429"/>
      <c r="AN190" s="430"/>
      <c r="AO190" s="429"/>
      <c r="AP190" s="430"/>
      <c r="AQ190" s="429"/>
      <c r="AR190" s="430"/>
      <c r="AS190" s="431"/>
      <c r="AT190" s="272"/>
      <c r="AU190" s="432"/>
      <c r="AV190" s="433"/>
      <c r="AW190" s="434"/>
      <c r="AX190" s="433"/>
      <c r="AY190" s="434"/>
      <c r="AZ190" s="433"/>
      <c r="BA190" s="434"/>
      <c r="BB190" s="433"/>
      <c r="BC190" s="434"/>
      <c r="BD190" s="435"/>
      <c r="BE190" s="432"/>
      <c r="BF190" s="433"/>
      <c r="BG190" s="434"/>
      <c r="BH190" s="433"/>
      <c r="BI190" s="434"/>
      <c r="BJ190" s="433"/>
      <c r="BK190" s="434"/>
      <c r="BL190" s="435"/>
      <c r="BM190" s="432"/>
      <c r="BN190" s="433"/>
      <c r="BO190" s="434"/>
      <c r="BP190" s="433"/>
      <c r="BQ190" s="434"/>
      <c r="BR190" s="433"/>
      <c r="BS190" s="434"/>
      <c r="BT190" s="435"/>
      <c r="BU190" s="272"/>
      <c r="BV190" s="436"/>
      <c r="BW190" s="437"/>
      <c r="BX190" s="438"/>
      <c r="BY190" s="437"/>
      <c r="BZ190" s="438"/>
      <c r="CA190" s="437"/>
      <c r="CB190" s="438"/>
      <c r="CC190" s="437"/>
      <c r="CD190" s="438"/>
      <c r="CE190" s="439"/>
      <c r="CF190" s="436"/>
      <c r="CG190" s="437"/>
      <c r="CH190" s="438"/>
      <c r="CI190" s="437"/>
      <c r="CJ190" s="438"/>
      <c r="CK190" s="437"/>
      <c r="CL190" s="438"/>
      <c r="CM190" s="439"/>
      <c r="CN190" s="436"/>
      <c r="CO190" s="437"/>
      <c r="CP190" s="438"/>
      <c r="CQ190" s="437"/>
      <c r="CR190" s="438"/>
      <c r="CS190" s="437"/>
      <c r="CT190" s="438"/>
      <c r="CU190" s="439"/>
      <c r="CV190" s="272"/>
      <c r="CW190" s="440"/>
      <c r="CX190" s="441"/>
      <c r="CY190" s="442"/>
      <c r="CZ190" s="441"/>
      <c r="DA190" s="442"/>
      <c r="DB190" s="441"/>
      <c r="DC190" s="442"/>
      <c r="DD190" s="441"/>
      <c r="DE190" s="442"/>
      <c r="DF190" s="443"/>
      <c r="DG190" s="440"/>
      <c r="DH190" s="441"/>
      <c r="DI190" s="442"/>
      <c r="DJ190" s="441"/>
      <c r="DK190" s="442"/>
      <c r="DL190" s="441"/>
      <c r="DM190" s="442"/>
      <c r="DN190" s="443"/>
      <c r="DO190" s="440"/>
      <c r="DP190" s="441"/>
      <c r="DQ190" s="442"/>
      <c r="DR190" s="441"/>
      <c r="DS190" s="442"/>
      <c r="DT190" s="441"/>
      <c r="DU190" s="442"/>
      <c r="DV190" s="443"/>
      <c r="DW190" s="272"/>
    </row>
    <row r="191" spans="1:127" ht="40.5" customHeight="1">
      <c r="A191" s="643">
        <v>1</v>
      </c>
      <c r="B191" s="411">
        <f>LARGE(B$182:B190,1)+1</f>
        <v>10</v>
      </c>
      <c r="C191" s="412" t="s">
        <v>656</v>
      </c>
      <c r="D191" s="413" t="s">
        <v>653</v>
      </c>
      <c r="E191" s="414" t="s">
        <v>649</v>
      </c>
      <c r="F191" s="415">
        <v>0.57869999999999999</v>
      </c>
      <c r="G191" s="416" t="s">
        <v>841</v>
      </c>
      <c r="H191" s="654"/>
      <c r="I191" s="418" t="s">
        <v>386</v>
      </c>
      <c r="J191" s="655" t="s">
        <v>1054</v>
      </c>
      <c r="K191" s="570" t="s">
        <v>1141</v>
      </c>
      <c r="L191" s="444"/>
      <c r="M191" s="444"/>
      <c r="N191" s="445" t="s">
        <v>1040</v>
      </c>
      <c r="O191" s="446" t="s">
        <v>1041</v>
      </c>
      <c r="P191" s="571" t="s">
        <v>1042</v>
      </c>
      <c r="Q191" s="425"/>
      <c r="R191" s="426"/>
      <c r="S191" s="448"/>
      <c r="T191" s="428"/>
      <c r="U191" s="429"/>
      <c r="V191" s="430"/>
      <c r="W191" s="429"/>
      <c r="X191" s="430"/>
      <c r="Y191" s="429"/>
      <c r="Z191" s="430"/>
      <c r="AA191" s="429"/>
      <c r="AB191" s="430"/>
      <c r="AC191" s="431"/>
      <c r="AD191" s="428"/>
      <c r="AE191" s="429"/>
      <c r="AF191" s="430"/>
      <c r="AG191" s="429"/>
      <c r="AH191" s="430"/>
      <c r="AI191" s="429"/>
      <c r="AJ191" s="430"/>
      <c r="AK191" s="431"/>
      <c r="AL191" s="428"/>
      <c r="AM191" s="429"/>
      <c r="AN191" s="430"/>
      <c r="AO191" s="429"/>
      <c r="AP191" s="430"/>
      <c r="AQ191" s="429"/>
      <c r="AR191" s="430"/>
      <c r="AS191" s="431"/>
      <c r="AT191" s="272"/>
      <c r="AU191" s="432"/>
      <c r="AV191" s="433"/>
      <c r="AW191" s="434"/>
      <c r="AX191" s="433"/>
      <c r="AY191" s="434"/>
      <c r="AZ191" s="433"/>
      <c r="BA191" s="434"/>
      <c r="BB191" s="433"/>
      <c r="BC191" s="434"/>
      <c r="BD191" s="435"/>
      <c r="BE191" s="432"/>
      <c r="BF191" s="433"/>
      <c r="BG191" s="434"/>
      <c r="BH191" s="433"/>
      <c r="BI191" s="434"/>
      <c r="BJ191" s="433"/>
      <c r="BK191" s="434"/>
      <c r="BL191" s="435"/>
      <c r="BM191" s="432"/>
      <c r="BN191" s="433"/>
      <c r="BO191" s="434"/>
      <c r="BP191" s="433"/>
      <c r="BQ191" s="434"/>
      <c r="BR191" s="433"/>
      <c r="BS191" s="434"/>
      <c r="BT191" s="435"/>
      <c r="BU191" s="272"/>
      <c r="BV191" s="436"/>
      <c r="BW191" s="437"/>
      <c r="BX191" s="438"/>
      <c r="BY191" s="437"/>
      <c r="BZ191" s="438"/>
      <c r="CA191" s="437"/>
      <c r="CB191" s="438"/>
      <c r="CC191" s="437"/>
      <c r="CD191" s="438"/>
      <c r="CE191" s="439"/>
      <c r="CF191" s="436"/>
      <c r="CG191" s="437"/>
      <c r="CH191" s="438"/>
      <c r="CI191" s="437"/>
      <c r="CJ191" s="438"/>
      <c r="CK191" s="437"/>
      <c r="CL191" s="438"/>
      <c r="CM191" s="439"/>
      <c r="CN191" s="436"/>
      <c r="CO191" s="437"/>
      <c r="CP191" s="438"/>
      <c r="CQ191" s="437"/>
      <c r="CR191" s="438"/>
      <c r="CS191" s="437"/>
      <c r="CT191" s="438"/>
      <c r="CU191" s="439"/>
      <c r="CV191" s="272"/>
      <c r="CW191" s="440"/>
      <c r="CX191" s="441"/>
      <c r="CY191" s="442"/>
      <c r="CZ191" s="441"/>
      <c r="DA191" s="442"/>
      <c r="DB191" s="441"/>
      <c r="DC191" s="442"/>
      <c r="DD191" s="441"/>
      <c r="DE191" s="442"/>
      <c r="DF191" s="443"/>
      <c r="DG191" s="440"/>
      <c r="DH191" s="441"/>
      <c r="DI191" s="442"/>
      <c r="DJ191" s="441"/>
      <c r="DK191" s="442"/>
      <c r="DL191" s="441"/>
      <c r="DM191" s="442"/>
      <c r="DN191" s="443"/>
      <c r="DO191" s="440"/>
      <c r="DP191" s="441"/>
      <c r="DQ191" s="442"/>
      <c r="DR191" s="441"/>
      <c r="DS191" s="442"/>
      <c r="DT191" s="441"/>
      <c r="DU191" s="442"/>
      <c r="DV191" s="443"/>
      <c r="DW191" s="272"/>
    </row>
    <row r="192" spans="1:127" ht="40.5" customHeight="1">
      <c r="A192" s="643">
        <v>1</v>
      </c>
      <c r="B192" s="411">
        <f>LARGE(B$182:B191,1)+1</f>
        <v>11</v>
      </c>
      <c r="C192" s="412" t="s">
        <v>657</v>
      </c>
      <c r="D192" s="413" t="s">
        <v>651</v>
      </c>
      <c r="E192" s="414" t="s">
        <v>652</v>
      </c>
      <c r="F192" s="415">
        <v>0.4088</v>
      </c>
      <c r="G192" s="416" t="s">
        <v>841</v>
      </c>
      <c r="H192" s="654"/>
      <c r="I192" s="418" t="s">
        <v>386</v>
      </c>
      <c r="J192" s="655" t="s">
        <v>1054</v>
      </c>
      <c r="K192" s="570" t="s">
        <v>1141</v>
      </c>
      <c r="L192" s="444" t="s">
        <v>1038</v>
      </c>
      <c r="M192" s="444" t="s">
        <v>1039</v>
      </c>
      <c r="N192" s="445"/>
      <c r="O192" s="446"/>
      <c r="P192" s="571"/>
      <c r="Q192" s="425"/>
      <c r="R192" s="426"/>
      <c r="S192" s="448"/>
      <c r="T192" s="428"/>
      <c r="U192" s="429"/>
      <c r="V192" s="430"/>
      <c r="W192" s="429"/>
      <c r="X192" s="430"/>
      <c r="Y192" s="429"/>
      <c r="Z192" s="430"/>
      <c r="AA192" s="429"/>
      <c r="AB192" s="430"/>
      <c r="AC192" s="431"/>
      <c r="AD192" s="428"/>
      <c r="AE192" s="429"/>
      <c r="AF192" s="430"/>
      <c r="AG192" s="429"/>
      <c r="AH192" s="430"/>
      <c r="AI192" s="429"/>
      <c r="AJ192" s="430"/>
      <c r="AK192" s="431"/>
      <c r="AL192" s="428"/>
      <c r="AM192" s="429"/>
      <c r="AN192" s="430"/>
      <c r="AO192" s="429"/>
      <c r="AP192" s="430"/>
      <c r="AQ192" s="429"/>
      <c r="AR192" s="430"/>
      <c r="AS192" s="431"/>
      <c r="AT192" s="272"/>
      <c r="AU192" s="432"/>
      <c r="AV192" s="433"/>
      <c r="AW192" s="434"/>
      <c r="AX192" s="433"/>
      <c r="AY192" s="434"/>
      <c r="AZ192" s="433"/>
      <c r="BA192" s="434"/>
      <c r="BB192" s="433"/>
      <c r="BC192" s="434"/>
      <c r="BD192" s="435"/>
      <c r="BE192" s="432"/>
      <c r="BF192" s="433"/>
      <c r="BG192" s="434"/>
      <c r="BH192" s="433"/>
      <c r="BI192" s="434"/>
      <c r="BJ192" s="433"/>
      <c r="BK192" s="434"/>
      <c r="BL192" s="435"/>
      <c r="BM192" s="432"/>
      <c r="BN192" s="433"/>
      <c r="BO192" s="434"/>
      <c r="BP192" s="433"/>
      <c r="BQ192" s="434"/>
      <c r="BR192" s="433"/>
      <c r="BS192" s="434"/>
      <c r="BT192" s="435"/>
      <c r="BU192" s="272"/>
      <c r="BV192" s="436"/>
      <c r="BW192" s="437"/>
      <c r="BX192" s="438"/>
      <c r="BY192" s="437"/>
      <c r="BZ192" s="438"/>
      <c r="CA192" s="437"/>
      <c r="CB192" s="438"/>
      <c r="CC192" s="437"/>
      <c r="CD192" s="438"/>
      <c r="CE192" s="439"/>
      <c r="CF192" s="436"/>
      <c r="CG192" s="437"/>
      <c r="CH192" s="438"/>
      <c r="CI192" s="437"/>
      <c r="CJ192" s="438"/>
      <c r="CK192" s="437"/>
      <c r="CL192" s="438"/>
      <c r="CM192" s="439"/>
      <c r="CN192" s="436"/>
      <c r="CO192" s="437"/>
      <c r="CP192" s="438"/>
      <c r="CQ192" s="437"/>
      <c r="CR192" s="438"/>
      <c r="CS192" s="437"/>
      <c r="CT192" s="438"/>
      <c r="CU192" s="439"/>
      <c r="CV192" s="272"/>
      <c r="CW192" s="440"/>
      <c r="CX192" s="441"/>
      <c r="CY192" s="442"/>
      <c r="CZ192" s="441"/>
      <c r="DA192" s="442"/>
      <c r="DB192" s="441"/>
      <c r="DC192" s="442"/>
      <c r="DD192" s="441"/>
      <c r="DE192" s="442"/>
      <c r="DF192" s="443"/>
      <c r="DG192" s="440"/>
      <c r="DH192" s="441"/>
      <c r="DI192" s="442"/>
      <c r="DJ192" s="441"/>
      <c r="DK192" s="442"/>
      <c r="DL192" s="441"/>
      <c r="DM192" s="442"/>
      <c r="DN192" s="443"/>
      <c r="DO192" s="440"/>
      <c r="DP192" s="441"/>
      <c r="DQ192" s="442"/>
      <c r="DR192" s="441"/>
      <c r="DS192" s="442"/>
      <c r="DT192" s="441"/>
      <c r="DU192" s="442"/>
      <c r="DV192" s="443"/>
      <c r="DW192" s="272"/>
    </row>
    <row r="193" spans="1:127" ht="40.5" customHeight="1">
      <c r="A193" s="643">
        <v>1</v>
      </c>
      <c r="B193" s="411">
        <f>LARGE(B$182:B192,1)+1</f>
        <v>12</v>
      </c>
      <c r="C193" s="412" t="s">
        <v>657</v>
      </c>
      <c r="D193" s="413" t="s">
        <v>653</v>
      </c>
      <c r="E193" s="414" t="s">
        <v>649</v>
      </c>
      <c r="F193" s="415">
        <v>0.50839999999999996</v>
      </c>
      <c r="G193" s="416" t="s">
        <v>841</v>
      </c>
      <c r="H193" s="654"/>
      <c r="I193" s="418" t="s">
        <v>386</v>
      </c>
      <c r="J193" s="655" t="s">
        <v>1054</v>
      </c>
      <c r="K193" s="570" t="s">
        <v>1141</v>
      </c>
      <c r="L193" s="444"/>
      <c r="M193" s="444"/>
      <c r="N193" s="445" t="s">
        <v>1040</v>
      </c>
      <c r="O193" s="446" t="s">
        <v>1041</v>
      </c>
      <c r="P193" s="571" t="s">
        <v>1042</v>
      </c>
      <c r="Q193" s="425"/>
      <c r="R193" s="426"/>
      <c r="S193" s="448"/>
      <c r="T193" s="428"/>
      <c r="U193" s="429"/>
      <c r="V193" s="430"/>
      <c r="W193" s="429"/>
      <c r="X193" s="430"/>
      <c r="Y193" s="429"/>
      <c r="Z193" s="430"/>
      <c r="AA193" s="429"/>
      <c r="AB193" s="430"/>
      <c r="AC193" s="431"/>
      <c r="AD193" s="428"/>
      <c r="AE193" s="429"/>
      <c r="AF193" s="430"/>
      <c r="AG193" s="429"/>
      <c r="AH193" s="430"/>
      <c r="AI193" s="429"/>
      <c r="AJ193" s="430"/>
      <c r="AK193" s="431"/>
      <c r="AL193" s="428"/>
      <c r="AM193" s="429"/>
      <c r="AN193" s="430"/>
      <c r="AO193" s="429"/>
      <c r="AP193" s="430"/>
      <c r="AQ193" s="429"/>
      <c r="AR193" s="430"/>
      <c r="AS193" s="431"/>
      <c r="AT193" s="272"/>
      <c r="AU193" s="432"/>
      <c r="AV193" s="433"/>
      <c r="AW193" s="434"/>
      <c r="AX193" s="433"/>
      <c r="AY193" s="434"/>
      <c r="AZ193" s="433"/>
      <c r="BA193" s="434"/>
      <c r="BB193" s="433"/>
      <c r="BC193" s="434"/>
      <c r="BD193" s="435"/>
      <c r="BE193" s="432"/>
      <c r="BF193" s="433"/>
      <c r="BG193" s="434"/>
      <c r="BH193" s="433"/>
      <c r="BI193" s="434"/>
      <c r="BJ193" s="433"/>
      <c r="BK193" s="434"/>
      <c r="BL193" s="435"/>
      <c r="BM193" s="432"/>
      <c r="BN193" s="433"/>
      <c r="BO193" s="434"/>
      <c r="BP193" s="433"/>
      <c r="BQ193" s="434"/>
      <c r="BR193" s="433"/>
      <c r="BS193" s="434"/>
      <c r="BT193" s="435"/>
      <c r="BU193" s="272"/>
      <c r="BV193" s="436"/>
      <c r="BW193" s="437"/>
      <c r="BX193" s="438"/>
      <c r="BY193" s="437"/>
      <c r="BZ193" s="438"/>
      <c r="CA193" s="437"/>
      <c r="CB193" s="438"/>
      <c r="CC193" s="437"/>
      <c r="CD193" s="438"/>
      <c r="CE193" s="439"/>
      <c r="CF193" s="436"/>
      <c r="CG193" s="437"/>
      <c r="CH193" s="438"/>
      <c r="CI193" s="437"/>
      <c r="CJ193" s="438"/>
      <c r="CK193" s="437"/>
      <c r="CL193" s="438"/>
      <c r="CM193" s="439"/>
      <c r="CN193" s="436"/>
      <c r="CO193" s="437"/>
      <c r="CP193" s="438"/>
      <c r="CQ193" s="437"/>
      <c r="CR193" s="438"/>
      <c r="CS193" s="437"/>
      <c r="CT193" s="438"/>
      <c r="CU193" s="439"/>
      <c r="CV193" s="272"/>
      <c r="CW193" s="440"/>
      <c r="CX193" s="441"/>
      <c r="CY193" s="442"/>
      <c r="CZ193" s="441"/>
      <c r="DA193" s="442"/>
      <c r="DB193" s="441"/>
      <c r="DC193" s="442"/>
      <c r="DD193" s="441"/>
      <c r="DE193" s="442"/>
      <c r="DF193" s="443"/>
      <c r="DG193" s="440"/>
      <c r="DH193" s="441"/>
      <c r="DI193" s="442"/>
      <c r="DJ193" s="441"/>
      <c r="DK193" s="442"/>
      <c r="DL193" s="441"/>
      <c r="DM193" s="442"/>
      <c r="DN193" s="443"/>
      <c r="DO193" s="440"/>
      <c r="DP193" s="441"/>
      <c r="DQ193" s="442"/>
      <c r="DR193" s="441"/>
      <c r="DS193" s="442"/>
      <c r="DT193" s="441"/>
      <c r="DU193" s="442"/>
      <c r="DV193" s="443"/>
      <c r="DW193" s="272"/>
    </row>
    <row r="194" spans="1:127" ht="40.5" customHeight="1">
      <c r="A194" s="643">
        <v>1</v>
      </c>
      <c r="B194" s="411">
        <f>LARGE(B$182:B193,1)+1</f>
        <v>13</v>
      </c>
      <c r="C194" s="412" t="s">
        <v>658</v>
      </c>
      <c r="D194" s="413" t="s">
        <v>651</v>
      </c>
      <c r="E194" s="414" t="s">
        <v>652</v>
      </c>
      <c r="F194" s="415">
        <v>0.48199999999999998</v>
      </c>
      <c r="G194" s="416" t="s">
        <v>841</v>
      </c>
      <c r="H194" s="654"/>
      <c r="I194" s="418" t="s">
        <v>386</v>
      </c>
      <c r="J194" s="655" t="s">
        <v>1054</v>
      </c>
      <c r="K194" s="570" t="s">
        <v>1141</v>
      </c>
      <c r="L194" s="444" t="s">
        <v>1038</v>
      </c>
      <c r="M194" s="444" t="s">
        <v>1039</v>
      </c>
      <c r="N194" s="445"/>
      <c r="O194" s="446"/>
      <c r="P194" s="571"/>
      <c r="Q194" s="425"/>
      <c r="R194" s="426"/>
      <c r="S194" s="448"/>
      <c r="T194" s="428"/>
      <c r="U194" s="429"/>
      <c r="V194" s="430"/>
      <c r="W194" s="429"/>
      <c r="X194" s="430"/>
      <c r="Y194" s="429"/>
      <c r="Z194" s="430"/>
      <c r="AA194" s="429"/>
      <c r="AB194" s="430"/>
      <c r="AC194" s="431"/>
      <c r="AD194" s="428"/>
      <c r="AE194" s="429"/>
      <c r="AF194" s="430"/>
      <c r="AG194" s="429"/>
      <c r="AH194" s="430"/>
      <c r="AI194" s="429"/>
      <c r="AJ194" s="430"/>
      <c r="AK194" s="431"/>
      <c r="AL194" s="428"/>
      <c r="AM194" s="429"/>
      <c r="AN194" s="430"/>
      <c r="AO194" s="429"/>
      <c r="AP194" s="430"/>
      <c r="AQ194" s="429"/>
      <c r="AR194" s="430"/>
      <c r="AS194" s="431"/>
      <c r="AT194" s="272"/>
      <c r="AU194" s="432"/>
      <c r="AV194" s="433"/>
      <c r="AW194" s="434"/>
      <c r="AX194" s="433"/>
      <c r="AY194" s="434"/>
      <c r="AZ194" s="433"/>
      <c r="BA194" s="434"/>
      <c r="BB194" s="433"/>
      <c r="BC194" s="434"/>
      <c r="BD194" s="435"/>
      <c r="BE194" s="432"/>
      <c r="BF194" s="433"/>
      <c r="BG194" s="434"/>
      <c r="BH194" s="433"/>
      <c r="BI194" s="434"/>
      <c r="BJ194" s="433"/>
      <c r="BK194" s="434"/>
      <c r="BL194" s="435"/>
      <c r="BM194" s="432"/>
      <c r="BN194" s="433"/>
      <c r="BO194" s="434"/>
      <c r="BP194" s="433"/>
      <c r="BQ194" s="434"/>
      <c r="BR194" s="433"/>
      <c r="BS194" s="434"/>
      <c r="BT194" s="435"/>
      <c r="BU194" s="272"/>
      <c r="BV194" s="436"/>
      <c r="BW194" s="437"/>
      <c r="BX194" s="438"/>
      <c r="BY194" s="437"/>
      <c r="BZ194" s="438"/>
      <c r="CA194" s="437"/>
      <c r="CB194" s="438"/>
      <c r="CC194" s="437"/>
      <c r="CD194" s="438"/>
      <c r="CE194" s="439"/>
      <c r="CF194" s="436"/>
      <c r="CG194" s="437"/>
      <c r="CH194" s="438"/>
      <c r="CI194" s="437"/>
      <c r="CJ194" s="438"/>
      <c r="CK194" s="437"/>
      <c r="CL194" s="438"/>
      <c r="CM194" s="439"/>
      <c r="CN194" s="436"/>
      <c r="CO194" s="437"/>
      <c r="CP194" s="438"/>
      <c r="CQ194" s="437"/>
      <c r="CR194" s="438"/>
      <c r="CS194" s="437"/>
      <c r="CT194" s="438"/>
      <c r="CU194" s="439"/>
      <c r="CV194" s="272"/>
      <c r="CW194" s="440"/>
      <c r="CX194" s="441"/>
      <c r="CY194" s="442"/>
      <c r="CZ194" s="441"/>
      <c r="DA194" s="442"/>
      <c r="DB194" s="441"/>
      <c r="DC194" s="442"/>
      <c r="DD194" s="441"/>
      <c r="DE194" s="442"/>
      <c r="DF194" s="443"/>
      <c r="DG194" s="440"/>
      <c r="DH194" s="441"/>
      <c r="DI194" s="442"/>
      <c r="DJ194" s="441"/>
      <c r="DK194" s="442"/>
      <c r="DL194" s="441"/>
      <c r="DM194" s="442"/>
      <c r="DN194" s="443"/>
      <c r="DO194" s="440"/>
      <c r="DP194" s="441"/>
      <c r="DQ194" s="442"/>
      <c r="DR194" s="441"/>
      <c r="DS194" s="442"/>
      <c r="DT194" s="441"/>
      <c r="DU194" s="442"/>
      <c r="DV194" s="443"/>
      <c r="DW194" s="272"/>
    </row>
    <row r="195" spans="1:127" ht="40.5" customHeight="1">
      <c r="A195" s="643">
        <v>1</v>
      </c>
      <c r="B195" s="411">
        <f>LARGE(B$182:B194,1)+1</f>
        <v>14</v>
      </c>
      <c r="C195" s="412" t="s">
        <v>658</v>
      </c>
      <c r="D195" s="413" t="s">
        <v>653</v>
      </c>
      <c r="E195" s="414" t="s">
        <v>649</v>
      </c>
      <c r="F195" s="415">
        <v>0.57869999999999999</v>
      </c>
      <c r="G195" s="416" t="s">
        <v>841</v>
      </c>
      <c r="H195" s="654"/>
      <c r="I195" s="418" t="s">
        <v>386</v>
      </c>
      <c r="J195" s="655" t="s">
        <v>1054</v>
      </c>
      <c r="K195" s="570" t="s">
        <v>1141</v>
      </c>
      <c r="L195" s="444"/>
      <c r="M195" s="444"/>
      <c r="N195" s="445" t="s">
        <v>1040</v>
      </c>
      <c r="O195" s="446" t="s">
        <v>1041</v>
      </c>
      <c r="P195" s="571" t="s">
        <v>1042</v>
      </c>
      <c r="Q195" s="425"/>
      <c r="R195" s="426"/>
      <c r="S195" s="448"/>
      <c r="T195" s="428"/>
      <c r="U195" s="429"/>
      <c r="V195" s="430"/>
      <c r="W195" s="429"/>
      <c r="X195" s="430"/>
      <c r="Y195" s="429"/>
      <c r="Z195" s="430"/>
      <c r="AA195" s="429"/>
      <c r="AB195" s="430"/>
      <c r="AC195" s="431"/>
      <c r="AD195" s="428"/>
      <c r="AE195" s="429"/>
      <c r="AF195" s="430"/>
      <c r="AG195" s="429"/>
      <c r="AH195" s="430"/>
      <c r="AI195" s="429"/>
      <c r="AJ195" s="430"/>
      <c r="AK195" s="431"/>
      <c r="AL195" s="428"/>
      <c r="AM195" s="429"/>
      <c r="AN195" s="430"/>
      <c r="AO195" s="429"/>
      <c r="AP195" s="430"/>
      <c r="AQ195" s="429"/>
      <c r="AR195" s="430"/>
      <c r="AS195" s="431"/>
      <c r="AT195" s="272"/>
      <c r="AU195" s="432"/>
      <c r="AV195" s="433"/>
      <c r="AW195" s="434"/>
      <c r="AX195" s="433"/>
      <c r="AY195" s="434"/>
      <c r="AZ195" s="433"/>
      <c r="BA195" s="434"/>
      <c r="BB195" s="433"/>
      <c r="BC195" s="434"/>
      <c r="BD195" s="435"/>
      <c r="BE195" s="432"/>
      <c r="BF195" s="433"/>
      <c r="BG195" s="434"/>
      <c r="BH195" s="433"/>
      <c r="BI195" s="434"/>
      <c r="BJ195" s="433"/>
      <c r="BK195" s="434"/>
      <c r="BL195" s="435"/>
      <c r="BM195" s="432"/>
      <c r="BN195" s="433"/>
      <c r="BO195" s="434"/>
      <c r="BP195" s="433"/>
      <c r="BQ195" s="434"/>
      <c r="BR195" s="433"/>
      <c r="BS195" s="434"/>
      <c r="BT195" s="435"/>
      <c r="BU195" s="272"/>
      <c r="BV195" s="436"/>
      <c r="BW195" s="437"/>
      <c r="BX195" s="438"/>
      <c r="BY195" s="437"/>
      <c r="BZ195" s="438"/>
      <c r="CA195" s="437"/>
      <c r="CB195" s="438"/>
      <c r="CC195" s="437"/>
      <c r="CD195" s="438"/>
      <c r="CE195" s="439"/>
      <c r="CF195" s="436"/>
      <c r="CG195" s="437"/>
      <c r="CH195" s="438"/>
      <c r="CI195" s="437"/>
      <c r="CJ195" s="438"/>
      <c r="CK195" s="437"/>
      <c r="CL195" s="438"/>
      <c r="CM195" s="439"/>
      <c r="CN195" s="436"/>
      <c r="CO195" s="437"/>
      <c r="CP195" s="438"/>
      <c r="CQ195" s="437"/>
      <c r="CR195" s="438"/>
      <c r="CS195" s="437"/>
      <c r="CT195" s="438"/>
      <c r="CU195" s="439"/>
      <c r="CV195" s="272"/>
      <c r="CW195" s="440"/>
      <c r="CX195" s="441"/>
      <c r="CY195" s="442"/>
      <c r="CZ195" s="441"/>
      <c r="DA195" s="442"/>
      <c r="DB195" s="441"/>
      <c r="DC195" s="442"/>
      <c r="DD195" s="441"/>
      <c r="DE195" s="442"/>
      <c r="DF195" s="443"/>
      <c r="DG195" s="440"/>
      <c r="DH195" s="441"/>
      <c r="DI195" s="442"/>
      <c r="DJ195" s="441"/>
      <c r="DK195" s="442"/>
      <c r="DL195" s="441"/>
      <c r="DM195" s="442"/>
      <c r="DN195" s="443"/>
      <c r="DO195" s="440"/>
      <c r="DP195" s="441"/>
      <c r="DQ195" s="442"/>
      <c r="DR195" s="441"/>
      <c r="DS195" s="442"/>
      <c r="DT195" s="441"/>
      <c r="DU195" s="442"/>
      <c r="DV195" s="443"/>
      <c r="DW195" s="272"/>
    </row>
    <row r="196" spans="1:127" ht="40.5" customHeight="1">
      <c r="A196" s="643">
        <v>1</v>
      </c>
      <c r="B196" s="411">
        <f>LARGE(B$182:B195,1)+1</f>
        <v>15</v>
      </c>
      <c r="C196" s="412" t="s">
        <v>659</v>
      </c>
      <c r="D196" s="413" t="s">
        <v>660</v>
      </c>
      <c r="E196" s="414" t="s">
        <v>1180</v>
      </c>
      <c r="F196" s="415">
        <v>2.4670000000000001</v>
      </c>
      <c r="G196" s="416" t="s">
        <v>841</v>
      </c>
      <c r="H196" s="654">
        <v>7144</v>
      </c>
      <c r="I196" s="418" t="s">
        <v>386</v>
      </c>
      <c r="J196" s="655" t="s">
        <v>1054</v>
      </c>
      <c r="K196" s="488" t="s">
        <v>1055</v>
      </c>
      <c r="L196" s="449" t="s">
        <v>1068</v>
      </c>
      <c r="M196" s="449"/>
      <c r="N196" s="450"/>
      <c r="O196" s="449"/>
      <c r="P196" s="572"/>
      <c r="Q196" s="425"/>
      <c r="R196" s="426"/>
      <c r="S196" s="448"/>
      <c r="T196" s="428"/>
      <c r="U196" s="429"/>
      <c r="V196" s="430"/>
      <c r="W196" s="429"/>
      <c r="X196" s="430"/>
      <c r="Y196" s="429"/>
      <c r="Z196" s="430"/>
      <c r="AA196" s="429"/>
      <c r="AB196" s="430"/>
      <c r="AC196" s="431"/>
      <c r="AD196" s="428"/>
      <c r="AE196" s="429"/>
      <c r="AF196" s="430"/>
      <c r="AG196" s="429"/>
      <c r="AH196" s="430"/>
      <c r="AI196" s="429"/>
      <c r="AJ196" s="430"/>
      <c r="AK196" s="431"/>
      <c r="AL196" s="428"/>
      <c r="AM196" s="429"/>
      <c r="AN196" s="430"/>
      <c r="AO196" s="429"/>
      <c r="AP196" s="430"/>
      <c r="AQ196" s="429"/>
      <c r="AR196" s="430"/>
      <c r="AS196" s="431"/>
      <c r="AT196" s="272"/>
      <c r="AU196" s="432"/>
      <c r="AV196" s="433"/>
      <c r="AW196" s="434"/>
      <c r="AX196" s="433"/>
      <c r="AY196" s="434"/>
      <c r="AZ196" s="433"/>
      <c r="BA196" s="434"/>
      <c r="BB196" s="433"/>
      <c r="BC196" s="434"/>
      <c r="BD196" s="435"/>
      <c r="BE196" s="432"/>
      <c r="BF196" s="433"/>
      <c r="BG196" s="434"/>
      <c r="BH196" s="433"/>
      <c r="BI196" s="434"/>
      <c r="BJ196" s="433"/>
      <c r="BK196" s="434"/>
      <c r="BL196" s="435"/>
      <c r="BM196" s="432"/>
      <c r="BN196" s="433"/>
      <c r="BO196" s="434"/>
      <c r="BP196" s="433"/>
      <c r="BQ196" s="434"/>
      <c r="BR196" s="433"/>
      <c r="BS196" s="434"/>
      <c r="BT196" s="435"/>
      <c r="BU196" s="272"/>
      <c r="BV196" s="436"/>
      <c r="BW196" s="437"/>
      <c r="BX196" s="438"/>
      <c r="BY196" s="437"/>
      <c r="BZ196" s="438"/>
      <c r="CA196" s="437"/>
      <c r="CB196" s="438"/>
      <c r="CC196" s="437"/>
      <c r="CD196" s="438"/>
      <c r="CE196" s="439"/>
      <c r="CF196" s="436"/>
      <c r="CG196" s="437"/>
      <c r="CH196" s="438"/>
      <c r="CI196" s="437"/>
      <c r="CJ196" s="438"/>
      <c r="CK196" s="437"/>
      <c r="CL196" s="438"/>
      <c r="CM196" s="439"/>
      <c r="CN196" s="436"/>
      <c r="CO196" s="437"/>
      <c r="CP196" s="438"/>
      <c r="CQ196" s="437"/>
      <c r="CR196" s="438"/>
      <c r="CS196" s="437"/>
      <c r="CT196" s="438"/>
      <c r="CU196" s="439"/>
      <c r="CV196" s="272"/>
      <c r="CW196" s="440"/>
      <c r="CX196" s="441"/>
      <c r="CY196" s="442"/>
      <c r="CZ196" s="441"/>
      <c r="DA196" s="442"/>
      <c r="DB196" s="441"/>
      <c r="DC196" s="442"/>
      <c r="DD196" s="441"/>
      <c r="DE196" s="442"/>
      <c r="DF196" s="443"/>
      <c r="DG196" s="440"/>
      <c r="DH196" s="441"/>
      <c r="DI196" s="442"/>
      <c r="DJ196" s="441"/>
      <c r="DK196" s="442"/>
      <c r="DL196" s="441"/>
      <c r="DM196" s="442"/>
      <c r="DN196" s="443"/>
      <c r="DO196" s="440"/>
      <c r="DP196" s="441"/>
      <c r="DQ196" s="442"/>
      <c r="DR196" s="441"/>
      <c r="DS196" s="442"/>
      <c r="DT196" s="441"/>
      <c r="DU196" s="442"/>
      <c r="DV196" s="443"/>
      <c r="DW196" s="272"/>
    </row>
    <row r="197" spans="1:127" s="303" customFormat="1" ht="40.5" customHeight="1">
      <c r="A197" s="643"/>
      <c r="B197" s="411"/>
      <c r="C197" s="644" t="s">
        <v>7</v>
      </c>
      <c r="D197" s="645"/>
      <c r="E197" s="646"/>
      <c r="F197" s="647">
        <v>0</v>
      </c>
      <c r="G197" s="646"/>
      <c r="H197" s="648"/>
      <c r="I197" s="649"/>
      <c r="J197" s="611"/>
      <c r="K197" s="612"/>
      <c r="L197" s="650"/>
      <c r="M197" s="650"/>
      <c r="N197" s="651"/>
      <c r="O197" s="652"/>
      <c r="P197" s="652"/>
      <c r="Q197" s="653"/>
      <c r="R197" s="585"/>
      <c r="S197" s="585"/>
      <c r="T197" s="617"/>
      <c r="U197" s="618"/>
      <c r="V197" s="618"/>
      <c r="W197" s="618"/>
      <c r="X197" s="618"/>
      <c r="Y197" s="618"/>
      <c r="Z197" s="618"/>
      <c r="AA197" s="618"/>
      <c r="AB197" s="618"/>
      <c r="AC197" s="619"/>
      <c r="AD197" s="617"/>
      <c r="AE197" s="618"/>
      <c r="AF197" s="618"/>
      <c r="AG197" s="618"/>
      <c r="AH197" s="618"/>
      <c r="AI197" s="618"/>
      <c r="AJ197" s="618"/>
      <c r="AK197" s="619"/>
      <c r="AL197" s="617"/>
      <c r="AM197" s="618"/>
      <c r="AN197" s="618"/>
      <c r="AO197" s="618"/>
      <c r="AP197" s="618"/>
      <c r="AQ197" s="618"/>
      <c r="AR197" s="618"/>
      <c r="AS197" s="619"/>
      <c r="AT197" s="620"/>
      <c r="AU197" s="621"/>
      <c r="AV197" s="622"/>
      <c r="AW197" s="622"/>
      <c r="AX197" s="622"/>
      <c r="AY197" s="622"/>
      <c r="AZ197" s="622"/>
      <c r="BA197" s="622"/>
      <c r="BB197" s="622"/>
      <c r="BC197" s="622"/>
      <c r="BD197" s="623"/>
      <c r="BE197" s="621"/>
      <c r="BF197" s="622"/>
      <c r="BG197" s="622"/>
      <c r="BH197" s="622"/>
      <c r="BI197" s="622"/>
      <c r="BJ197" s="622"/>
      <c r="BK197" s="622"/>
      <c r="BL197" s="623"/>
      <c r="BM197" s="621"/>
      <c r="BN197" s="622"/>
      <c r="BO197" s="622"/>
      <c r="BP197" s="622"/>
      <c r="BQ197" s="622"/>
      <c r="BR197" s="622"/>
      <c r="BS197" s="622"/>
      <c r="BT197" s="623"/>
      <c r="BU197" s="620"/>
      <c r="BV197" s="624"/>
      <c r="BW197" s="625"/>
      <c r="BX197" s="625"/>
      <c r="BY197" s="625"/>
      <c r="BZ197" s="625"/>
      <c r="CA197" s="625"/>
      <c r="CB197" s="625"/>
      <c r="CC197" s="625"/>
      <c r="CD197" s="625"/>
      <c r="CE197" s="626"/>
      <c r="CF197" s="624"/>
      <c r="CG197" s="625"/>
      <c r="CH197" s="625"/>
      <c r="CI197" s="625"/>
      <c r="CJ197" s="625"/>
      <c r="CK197" s="625"/>
      <c r="CL197" s="625"/>
      <c r="CM197" s="626"/>
      <c r="CN197" s="624"/>
      <c r="CO197" s="625"/>
      <c r="CP197" s="625"/>
      <c r="CQ197" s="625"/>
      <c r="CR197" s="625"/>
      <c r="CS197" s="625"/>
      <c r="CT197" s="625"/>
      <c r="CU197" s="626"/>
      <c r="CV197" s="620"/>
      <c r="CW197" s="627"/>
      <c r="CX197" s="628"/>
      <c r="CY197" s="628"/>
      <c r="CZ197" s="628"/>
      <c r="DA197" s="628"/>
      <c r="DB197" s="628"/>
      <c r="DC197" s="628"/>
      <c r="DD197" s="628"/>
      <c r="DE197" s="628"/>
      <c r="DF197" s="629"/>
      <c r="DG197" s="627"/>
      <c r="DH197" s="628"/>
      <c r="DI197" s="628"/>
      <c r="DJ197" s="628"/>
      <c r="DK197" s="628"/>
      <c r="DL197" s="628"/>
      <c r="DM197" s="628"/>
      <c r="DN197" s="629"/>
      <c r="DO197" s="627"/>
      <c r="DP197" s="628"/>
      <c r="DQ197" s="628"/>
      <c r="DR197" s="628"/>
      <c r="DS197" s="628"/>
      <c r="DT197" s="628"/>
      <c r="DU197" s="628"/>
      <c r="DV197" s="629"/>
      <c r="DW197" s="516"/>
    </row>
    <row r="198" spans="1:127" ht="55.5" customHeight="1">
      <c r="A198" s="643">
        <v>1</v>
      </c>
      <c r="B198" s="411">
        <f>LARGE(B$182:B197,1)+1</f>
        <v>16</v>
      </c>
      <c r="C198" s="412" t="s">
        <v>1221</v>
      </c>
      <c r="D198" s="413" t="s">
        <v>1222</v>
      </c>
      <c r="E198" s="414"/>
      <c r="F198" s="415">
        <v>0.155</v>
      </c>
      <c r="G198" s="416" t="s">
        <v>841</v>
      </c>
      <c r="H198" s="654">
        <v>7128</v>
      </c>
      <c r="I198" s="418" t="s">
        <v>386</v>
      </c>
      <c r="J198" s="655" t="s">
        <v>1054</v>
      </c>
      <c r="K198" s="570" t="s">
        <v>1141</v>
      </c>
      <c r="L198" s="444" t="s">
        <v>1038</v>
      </c>
      <c r="M198" s="444" t="s">
        <v>1039</v>
      </c>
      <c r="N198" s="445" t="s">
        <v>1040</v>
      </c>
      <c r="O198" s="446" t="s">
        <v>1041</v>
      </c>
      <c r="P198" s="571" t="s">
        <v>1042</v>
      </c>
      <c r="Q198" s="425"/>
      <c r="R198" s="426"/>
      <c r="S198" s="448"/>
      <c r="T198" s="428"/>
      <c r="U198" s="429"/>
      <c r="V198" s="430"/>
      <c r="W198" s="429"/>
      <c r="X198" s="430"/>
      <c r="Y198" s="429"/>
      <c r="Z198" s="430"/>
      <c r="AA198" s="429"/>
      <c r="AB198" s="430"/>
      <c r="AC198" s="431"/>
      <c r="AD198" s="428"/>
      <c r="AE198" s="429"/>
      <c r="AF198" s="430"/>
      <c r="AG198" s="429"/>
      <c r="AH198" s="430"/>
      <c r="AI198" s="429"/>
      <c r="AJ198" s="430"/>
      <c r="AK198" s="431"/>
      <c r="AL198" s="428"/>
      <c r="AM198" s="429"/>
      <c r="AN198" s="430"/>
      <c r="AO198" s="429"/>
      <c r="AP198" s="430"/>
      <c r="AQ198" s="429"/>
      <c r="AR198" s="430"/>
      <c r="AS198" s="431"/>
      <c r="AT198" s="272"/>
      <c r="AU198" s="432"/>
      <c r="AV198" s="433"/>
      <c r="AW198" s="434"/>
      <c r="AX198" s="433"/>
      <c r="AY198" s="434"/>
      <c r="AZ198" s="433"/>
      <c r="BA198" s="434"/>
      <c r="BB198" s="433"/>
      <c r="BC198" s="434"/>
      <c r="BD198" s="435"/>
      <c r="BE198" s="432"/>
      <c r="BF198" s="433"/>
      <c r="BG198" s="434"/>
      <c r="BH198" s="433"/>
      <c r="BI198" s="434"/>
      <c r="BJ198" s="433"/>
      <c r="BK198" s="434"/>
      <c r="BL198" s="435"/>
      <c r="BM198" s="432"/>
      <c r="BN198" s="433"/>
      <c r="BO198" s="434"/>
      <c r="BP198" s="433"/>
      <c r="BQ198" s="434"/>
      <c r="BR198" s="433"/>
      <c r="BS198" s="434"/>
      <c r="BT198" s="435"/>
      <c r="BU198" s="272"/>
      <c r="BV198" s="436"/>
      <c r="BW198" s="437"/>
      <c r="BX198" s="438"/>
      <c r="BY198" s="437"/>
      <c r="BZ198" s="438"/>
      <c r="CA198" s="437"/>
      <c r="CB198" s="438"/>
      <c r="CC198" s="437"/>
      <c r="CD198" s="438"/>
      <c r="CE198" s="439"/>
      <c r="CF198" s="436"/>
      <c r="CG198" s="437"/>
      <c r="CH198" s="438"/>
      <c r="CI198" s="437"/>
      <c r="CJ198" s="438"/>
      <c r="CK198" s="437"/>
      <c r="CL198" s="438"/>
      <c r="CM198" s="439"/>
      <c r="CN198" s="436"/>
      <c r="CO198" s="437"/>
      <c r="CP198" s="438"/>
      <c r="CQ198" s="437"/>
      <c r="CR198" s="438"/>
      <c r="CS198" s="437"/>
      <c r="CT198" s="438"/>
      <c r="CU198" s="439"/>
      <c r="CV198" s="272"/>
      <c r="CW198" s="440"/>
      <c r="CX198" s="441"/>
      <c r="CY198" s="442"/>
      <c r="CZ198" s="441"/>
      <c r="DA198" s="442"/>
      <c r="DB198" s="441"/>
      <c r="DC198" s="442"/>
      <c r="DD198" s="441"/>
      <c r="DE198" s="442"/>
      <c r="DF198" s="443"/>
      <c r="DG198" s="440"/>
      <c r="DH198" s="441"/>
      <c r="DI198" s="442"/>
      <c r="DJ198" s="441"/>
      <c r="DK198" s="442"/>
      <c r="DL198" s="441"/>
      <c r="DM198" s="442"/>
      <c r="DN198" s="443"/>
      <c r="DO198" s="440"/>
      <c r="DP198" s="441"/>
      <c r="DQ198" s="442"/>
      <c r="DR198" s="441"/>
      <c r="DS198" s="442"/>
      <c r="DT198" s="441"/>
      <c r="DU198" s="442"/>
      <c r="DV198" s="443"/>
      <c r="DW198" s="272"/>
    </row>
    <row r="199" spans="1:127" ht="57.75" customHeight="1">
      <c r="A199" s="643">
        <v>1</v>
      </c>
      <c r="B199" s="411">
        <f>LARGE(B$182:B198,1)+1</f>
        <v>17</v>
      </c>
      <c r="C199" s="412" t="s">
        <v>1223</v>
      </c>
      <c r="D199" s="413" t="s">
        <v>1224</v>
      </c>
      <c r="E199" s="414"/>
      <c r="F199" s="415">
        <v>0.15</v>
      </c>
      <c r="G199" s="416" t="s">
        <v>841</v>
      </c>
      <c r="H199" s="654"/>
      <c r="I199" s="418" t="s">
        <v>386</v>
      </c>
      <c r="J199" s="655" t="s">
        <v>1054</v>
      </c>
      <c r="K199" s="570" t="s">
        <v>1141</v>
      </c>
      <c r="L199" s="444" t="s">
        <v>1038</v>
      </c>
      <c r="M199" s="444" t="s">
        <v>1039</v>
      </c>
      <c r="N199" s="445" t="s">
        <v>1040</v>
      </c>
      <c r="O199" s="446" t="s">
        <v>1041</v>
      </c>
      <c r="P199" s="571" t="s">
        <v>1042</v>
      </c>
      <c r="Q199" s="425"/>
      <c r="R199" s="426"/>
      <c r="S199" s="448"/>
      <c r="T199" s="428"/>
      <c r="U199" s="429"/>
      <c r="V199" s="430"/>
      <c r="W199" s="429"/>
      <c r="X199" s="430"/>
      <c r="Y199" s="429"/>
      <c r="Z199" s="430"/>
      <c r="AA199" s="429"/>
      <c r="AB199" s="430"/>
      <c r="AC199" s="431"/>
      <c r="AD199" s="428"/>
      <c r="AE199" s="429"/>
      <c r="AF199" s="430"/>
      <c r="AG199" s="429"/>
      <c r="AH199" s="430"/>
      <c r="AI199" s="429"/>
      <c r="AJ199" s="430"/>
      <c r="AK199" s="431"/>
      <c r="AL199" s="428"/>
      <c r="AM199" s="429"/>
      <c r="AN199" s="430"/>
      <c r="AO199" s="429"/>
      <c r="AP199" s="430"/>
      <c r="AQ199" s="429"/>
      <c r="AR199" s="430"/>
      <c r="AS199" s="431"/>
      <c r="AT199" s="272"/>
      <c r="AU199" s="432"/>
      <c r="AV199" s="433"/>
      <c r="AW199" s="434"/>
      <c r="AX199" s="433"/>
      <c r="AY199" s="434"/>
      <c r="AZ199" s="433"/>
      <c r="BA199" s="434"/>
      <c r="BB199" s="433"/>
      <c r="BC199" s="434"/>
      <c r="BD199" s="435"/>
      <c r="BE199" s="432"/>
      <c r="BF199" s="433"/>
      <c r="BG199" s="434"/>
      <c r="BH199" s="433"/>
      <c r="BI199" s="434"/>
      <c r="BJ199" s="433"/>
      <c r="BK199" s="434"/>
      <c r="BL199" s="435"/>
      <c r="BM199" s="432"/>
      <c r="BN199" s="433"/>
      <c r="BO199" s="434"/>
      <c r="BP199" s="433"/>
      <c r="BQ199" s="434"/>
      <c r="BR199" s="433"/>
      <c r="BS199" s="434"/>
      <c r="BT199" s="435"/>
      <c r="BU199" s="272"/>
      <c r="BV199" s="436"/>
      <c r="BW199" s="437"/>
      <c r="BX199" s="438"/>
      <c r="BY199" s="437"/>
      <c r="BZ199" s="438"/>
      <c r="CA199" s="437"/>
      <c r="CB199" s="438"/>
      <c r="CC199" s="437"/>
      <c r="CD199" s="438"/>
      <c r="CE199" s="439"/>
      <c r="CF199" s="436"/>
      <c r="CG199" s="437"/>
      <c r="CH199" s="438"/>
      <c r="CI199" s="437"/>
      <c r="CJ199" s="438"/>
      <c r="CK199" s="437"/>
      <c r="CL199" s="438"/>
      <c r="CM199" s="439"/>
      <c r="CN199" s="436"/>
      <c r="CO199" s="437"/>
      <c r="CP199" s="438"/>
      <c r="CQ199" s="437"/>
      <c r="CR199" s="438"/>
      <c r="CS199" s="437"/>
      <c r="CT199" s="438"/>
      <c r="CU199" s="439"/>
      <c r="CV199" s="272"/>
      <c r="CW199" s="440"/>
      <c r="CX199" s="441"/>
      <c r="CY199" s="442"/>
      <c r="CZ199" s="441"/>
      <c r="DA199" s="442"/>
      <c r="DB199" s="441"/>
      <c r="DC199" s="442"/>
      <c r="DD199" s="441"/>
      <c r="DE199" s="442"/>
      <c r="DF199" s="443"/>
      <c r="DG199" s="440"/>
      <c r="DH199" s="441"/>
      <c r="DI199" s="442"/>
      <c r="DJ199" s="441"/>
      <c r="DK199" s="442"/>
      <c r="DL199" s="441"/>
      <c r="DM199" s="442"/>
      <c r="DN199" s="443"/>
      <c r="DO199" s="440"/>
      <c r="DP199" s="441"/>
      <c r="DQ199" s="442"/>
      <c r="DR199" s="441"/>
      <c r="DS199" s="442"/>
      <c r="DT199" s="441"/>
      <c r="DU199" s="442"/>
      <c r="DV199" s="443"/>
      <c r="DW199" s="272"/>
    </row>
    <row r="200" spans="1:127" ht="40.5" customHeight="1">
      <c r="B200" s="630"/>
      <c r="C200" s="631"/>
      <c r="D200" s="632"/>
      <c r="E200" s="633"/>
      <c r="F200" s="632"/>
      <c r="G200" s="634"/>
      <c r="H200" s="633"/>
      <c r="I200" s="635"/>
      <c r="J200" s="632"/>
      <c r="K200" s="633"/>
      <c r="L200" s="634"/>
      <c r="M200" s="634"/>
      <c r="N200" s="634"/>
      <c r="O200" s="634"/>
      <c r="P200" s="636"/>
      <c r="Q200" s="663"/>
      <c r="R200" s="664"/>
      <c r="S200" s="664"/>
      <c r="T200" s="503"/>
      <c r="U200" s="504"/>
      <c r="V200" s="504"/>
      <c r="W200" s="504"/>
      <c r="X200" s="504"/>
      <c r="Y200" s="504"/>
      <c r="Z200" s="504"/>
      <c r="AA200" s="504"/>
      <c r="AB200" s="504"/>
      <c r="AC200" s="505"/>
      <c r="AD200" s="503"/>
      <c r="AE200" s="504"/>
      <c r="AF200" s="504"/>
      <c r="AG200" s="504"/>
      <c r="AH200" s="504"/>
      <c r="AI200" s="504"/>
      <c r="AJ200" s="504"/>
      <c r="AK200" s="505"/>
      <c r="AL200" s="503"/>
      <c r="AM200" s="504"/>
      <c r="AN200" s="504"/>
      <c r="AO200" s="504"/>
      <c r="AP200" s="504"/>
      <c r="AQ200" s="504"/>
      <c r="AR200" s="504"/>
      <c r="AS200" s="505"/>
      <c r="AT200" s="506"/>
      <c r="AU200" s="507"/>
      <c r="AV200" s="508"/>
      <c r="AW200" s="508"/>
      <c r="AX200" s="508"/>
      <c r="AY200" s="508"/>
      <c r="AZ200" s="508"/>
      <c r="BA200" s="508"/>
      <c r="BB200" s="508"/>
      <c r="BC200" s="508"/>
      <c r="BD200" s="509"/>
      <c r="BE200" s="507"/>
      <c r="BF200" s="508"/>
      <c r="BG200" s="508"/>
      <c r="BH200" s="508"/>
      <c r="BI200" s="508"/>
      <c r="BJ200" s="508"/>
      <c r="BK200" s="508"/>
      <c r="BL200" s="509"/>
      <c r="BM200" s="507"/>
      <c r="BN200" s="508"/>
      <c r="BO200" s="508"/>
      <c r="BP200" s="508"/>
      <c r="BQ200" s="508"/>
      <c r="BR200" s="508"/>
      <c r="BS200" s="508"/>
      <c r="BT200" s="509"/>
      <c r="BU200" s="506"/>
      <c r="BV200" s="510"/>
      <c r="BW200" s="511"/>
      <c r="BX200" s="511"/>
      <c r="BY200" s="511"/>
      <c r="BZ200" s="511"/>
      <c r="CA200" s="511"/>
      <c r="CB200" s="511"/>
      <c r="CC200" s="511"/>
      <c r="CD200" s="511"/>
      <c r="CE200" s="512"/>
      <c r="CF200" s="510"/>
      <c r="CG200" s="511"/>
      <c r="CH200" s="511"/>
      <c r="CI200" s="511"/>
      <c r="CJ200" s="511"/>
      <c r="CK200" s="511"/>
      <c r="CL200" s="511"/>
      <c r="CM200" s="512"/>
      <c r="CN200" s="510"/>
      <c r="CO200" s="511"/>
      <c r="CP200" s="511"/>
      <c r="CQ200" s="511"/>
      <c r="CR200" s="511"/>
      <c r="CS200" s="511"/>
      <c r="CT200" s="511"/>
      <c r="CU200" s="512"/>
      <c r="CV200" s="506"/>
      <c r="CW200" s="513"/>
      <c r="CX200" s="514"/>
      <c r="CY200" s="514"/>
      <c r="CZ200" s="514"/>
      <c r="DA200" s="514"/>
      <c r="DB200" s="514"/>
      <c r="DC200" s="514"/>
      <c r="DD200" s="514"/>
      <c r="DE200" s="514"/>
      <c r="DF200" s="515"/>
      <c r="DG200" s="513"/>
      <c r="DH200" s="514"/>
      <c r="DI200" s="514"/>
      <c r="DJ200" s="514"/>
      <c r="DK200" s="514"/>
      <c r="DL200" s="514"/>
      <c r="DM200" s="514"/>
      <c r="DN200" s="515"/>
      <c r="DO200" s="513"/>
      <c r="DP200" s="514"/>
      <c r="DQ200" s="514"/>
      <c r="DR200" s="514"/>
      <c r="DS200" s="514"/>
      <c r="DT200" s="514"/>
      <c r="DU200" s="514"/>
      <c r="DV200" s="515"/>
      <c r="DW200" s="516"/>
    </row>
    <row r="201" spans="1:127" ht="30" customHeight="1">
      <c r="B201" s="543"/>
      <c r="C201" s="544">
        <v>164.43</v>
      </c>
      <c r="D201" s="545">
        <v>20</v>
      </c>
      <c r="E201" s="545">
        <v>22.86</v>
      </c>
      <c r="F201" s="545">
        <v>23.86</v>
      </c>
      <c r="G201" s="546">
        <v>40</v>
      </c>
      <c r="H201" s="545">
        <v>20.43</v>
      </c>
      <c r="I201" s="547">
        <v>40</v>
      </c>
      <c r="J201" s="548">
        <v>24.43</v>
      </c>
      <c r="K201" s="548">
        <v>23.86</v>
      </c>
      <c r="L201" s="549">
        <v>18</v>
      </c>
      <c r="M201" s="549">
        <v>18</v>
      </c>
      <c r="N201" s="549">
        <v>18</v>
      </c>
      <c r="O201" s="549">
        <v>18</v>
      </c>
      <c r="P201" s="549">
        <v>18</v>
      </c>
      <c r="Q201" s="550"/>
      <c r="R201" s="550"/>
      <c r="S201" s="550"/>
      <c r="T201" s="550"/>
      <c r="U201" s="550"/>
      <c r="V201" s="550"/>
      <c r="W201" s="550"/>
      <c r="X201" s="550"/>
      <c r="Y201" s="550"/>
      <c r="Z201" s="550"/>
      <c r="AA201" s="550"/>
      <c r="AB201" s="550"/>
      <c r="AC201" s="550"/>
      <c r="AD201" s="550"/>
      <c r="AE201" s="550"/>
      <c r="AF201" s="550"/>
      <c r="AG201" s="550"/>
      <c r="AH201" s="550"/>
      <c r="AI201" s="550"/>
      <c r="AJ201" s="550"/>
      <c r="AK201" s="550"/>
      <c r="AL201" s="550"/>
      <c r="AM201" s="550"/>
      <c r="AN201" s="550"/>
      <c r="AO201" s="550"/>
      <c r="AP201" s="550"/>
      <c r="AQ201" s="550"/>
      <c r="AR201" s="550"/>
      <c r="AS201" s="550"/>
      <c r="AT201" s="550"/>
      <c r="AU201" s="550"/>
      <c r="AV201" s="550"/>
      <c r="AW201" s="550"/>
      <c r="AX201" s="550"/>
      <c r="AY201" s="550"/>
      <c r="AZ201" s="550"/>
      <c r="BA201" s="550"/>
      <c r="BB201" s="550"/>
      <c r="BC201" s="550"/>
      <c r="BD201" s="550"/>
      <c r="BE201" s="550"/>
      <c r="BF201" s="550"/>
      <c r="BG201" s="550"/>
      <c r="BH201" s="550"/>
      <c r="BI201" s="550"/>
      <c r="BJ201" s="550"/>
      <c r="BK201" s="550"/>
      <c r="BL201" s="550"/>
      <c r="BM201" s="550"/>
      <c r="BN201" s="550"/>
      <c r="BO201" s="550"/>
      <c r="BP201" s="550"/>
      <c r="BQ201" s="550"/>
      <c r="BR201" s="550"/>
      <c r="BS201" s="550"/>
      <c r="BT201" s="550"/>
      <c r="BU201" s="550"/>
      <c r="BV201" s="550"/>
      <c r="BW201" s="550"/>
      <c r="BX201" s="550"/>
      <c r="BY201" s="550"/>
      <c r="BZ201" s="550"/>
      <c r="CA201" s="550"/>
      <c r="CB201" s="550"/>
      <c r="CC201" s="550"/>
      <c r="CD201" s="550"/>
      <c r="CE201" s="550"/>
      <c r="CF201" s="550"/>
      <c r="CG201" s="550"/>
      <c r="CH201" s="550"/>
      <c r="CI201" s="550"/>
      <c r="CJ201" s="550"/>
      <c r="CK201" s="550"/>
      <c r="CL201" s="550"/>
      <c r="CM201" s="550"/>
      <c r="CN201" s="550"/>
      <c r="CO201" s="550"/>
      <c r="CP201" s="550"/>
      <c r="CQ201" s="550"/>
      <c r="CR201" s="550"/>
      <c r="CS201" s="550"/>
      <c r="CT201" s="550"/>
      <c r="CU201" s="550"/>
      <c r="CV201" s="550"/>
      <c r="CW201" s="550"/>
      <c r="CX201" s="550"/>
      <c r="CY201" s="550"/>
      <c r="CZ201" s="550"/>
      <c r="DA201" s="550"/>
      <c r="DB201" s="550"/>
      <c r="DC201" s="550"/>
      <c r="DD201" s="550"/>
      <c r="DE201" s="550"/>
      <c r="DF201" s="550"/>
      <c r="DG201" s="550"/>
      <c r="DH201" s="550"/>
      <c r="DI201" s="550"/>
      <c r="DJ201" s="550"/>
      <c r="DK201" s="550"/>
      <c r="DL201" s="550"/>
      <c r="DM201" s="550"/>
      <c r="DN201" s="550"/>
      <c r="DO201" s="550"/>
      <c r="DP201" s="550"/>
      <c r="DQ201" s="550"/>
      <c r="DR201" s="550"/>
      <c r="DS201" s="550"/>
      <c r="DT201" s="550"/>
      <c r="DU201" s="550"/>
      <c r="DV201" s="550"/>
      <c r="DW201" s="391"/>
    </row>
  </sheetData>
  <mergeCells count="52"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B5:B6"/>
    <mergeCell ref="S180:S181"/>
    <mergeCell ref="L3:S3"/>
    <mergeCell ref="L4:R4"/>
    <mergeCell ref="Q5:Q6"/>
    <mergeCell ref="R5:R6"/>
    <mergeCell ref="S5:S6"/>
    <mergeCell ref="Q85:Q86"/>
    <mergeCell ref="R85:R86"/>
    <mergeCell ref="S85:S86"/>
    <mergeCell ref="Q7:S8"/>
    <mergeCell ref="R157:R158"/>
    <mergeCell ref="S157:S158"/>
    <mergeCell ref="S16:S17"/>
    <mergeCell ref="R94:R95"/>
    <mergeCell ref="S94:S95"/>
    <mergeCell ref="R100:R101"/>
    <mergeCell ref="S100:S101"/>
    <mergeCell ref="R45:R46"/>
    <mergeCell ref="Q147:Q148"/>
    <mergeCell ref="Q78:Q79"/>
    <mergeCell ref="S45:S46"/>
    <mergeCell ref="R56:R57"/>
    <mergeCell ref="S56:S57"/>
    <mergeCell ref="S137:S138"/>
    <mergeCell ref="R147:R148"/>
    <mergeCell ref="S147:S148"/>
    <mergeCell ref="Q137:Q138"/>
    <mergeCell ref="Q74:Q75"/>
    <mergeCell ref="R74:R75"/>
    <mergeCell ref="S74:S75"/>
    <mergeCell ref="R78:R79"/>
    <mergeCell ref="S78:S79"/>
    <mergeCell ref="Q45:Q46"/>
    <mergeCell ref="Q56:Q57"/>
    <mergeCell ref="Q157:Q158"/>
    <mergeCell ref="Q180:Q181"/>
    <mergeCell ref="R16:R17"/>
    <mergeCell ref="R137:R138"/>
    <mergeCell ref="R180:R181"/>
    <mergeCell ref="Q16:Q17"/>
    <mergeCell ref="Q94:Q95"/>
    <mergeCell ref="Q100:Q101"/>
  </mergeCells>
  <phoneticPr fontId="2" type="noConversion"/>
  <printOptions horizontalCentered="1"/>
  <pageMargins left="0.19685039370078741" right="0" top="0.19685039370078741" bottom="0" header="0" footer="0"/>
  <pageSetup paperSize="9" scale="24" orientation="landscape" verticalDpi="300" r:id="rId1"/>
  <headerFooter alignWithMargins="0"/>
  <rowBreaks count="3" manualBreakCount="3">
    <brk id="55" max="126" man="1"/>
    <brk id="99" max="126" man="1"/>
    <brk id="146" max="126" man="1"/>
  </rowBreaks>
  <colBreaks count="3" manualBreakCount="3">
    <brk id="46" max="198" man="1"/>
    <brk id="73" max="198" man="1"/>
    <brk id="100" max="1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DW178"/>
  <sheetViews>
    <sheetView showZeros="0" tabSelected="1" view="pageBreakPreview" topLeftCell="B1" zoomScale="75" zoomScaleNormal="50" zoomScaleSheetLayoutView="75" workbookViewId="0">
      <selection activeCell="T5" sqref="T5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665"/>
      <c r="L2" s="666"/>
      <c r="M2" s="666"/>
      <c r="N2" s="666"/>
      <c r="O2" s="666"/>
      <c r="P2" s="666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361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+COUNTA(T9:T178)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+COUNTA(AZ9:AZ178)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+COUNTA(CF9:CF178)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+COUNTA(DL9:DL178)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B5" s="1348" t="s">
        <v>993</v>
      </c>
      <c r="C5" s="304" t="s">
        <v>375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553"/>
      <c r="B6" s="1349"/>
      <c r="C6" s="347">
        <f>D8+D24+D34+D41+D45+D59+D78+D93+D102+D110+D149+D156</f>
        <v>144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B7" s="667">
        <v>1</v>
      </c>
      <c r="C7" s="668" t="s">
        <v>661</v>
      </c>
      <c r="D7" s="669"/>
      <c r="E7" s="670"/>
      <c r="F7" s="669"/>
      <c r="G7" s="671"/>
      <c r="H7" s="670"/>
      <c r="I7" s="672"/>
      <c r="J7" s="669"/>
      <c r="K7" s="669"/>
      <c r="L7" s="672"/>
      <c r="M7" s="672"/>
      <c r="N7" s="672"/>
      <c r="O7" s="672"/>
      <c r="P7" s="673"/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B8" s="674"/>
      <c r="C8" s="393" t="s">
        <v>1048</v>
      </c>
      <c r="D8" s="394">
        <f>LARGE(B9:B22,1)</f>
        <v>14</v>
      </c>
      <c r="E8" s="604" t="s">
        <v>1049</v>
      </c>
      <c r="F8" s="394">
        <f>COUNTIF(L9:P22,E8)</f>
        <v>0</v>
      </c>
      <c r="G8" s="396" t="s">
        <v>1038</v>
      </c>
      <c r="H8" s="394">
        <f>COUNTIF(L9:P22,G8)</f>
        <v>0</v>
      </c>
      <c r="I8" s="396" t="s">
        <v>1039</v>
      </c>
      <c r="J8" s="394">
        <f>COUNTIF(L9:P22,I8)</f>
        <v>14</v>
      </c>
      <c r="K8" s="396" t="s">
        <v>1040</v>
      </c>
      <c r="L8" s="394">
        <f>COUNTIF(L9:P22,K8)</f>
        <v>14</v>
      </c>
      <c r="M8" s="396" t="s">
        <v>1041</v>
      </c>
      <c r="N8" s="394">
        <f>COUNTIF(L9:P22,M8)</f>
        <v>14</v>
      </c>
      <c r="O8" s="396" t="s">
        <v>1042</v>
      </c>
      <c r="P8" s="397">
        <f>COUNTIF(L9:P22,O8)</f>
        <v>14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A9" s="569"/>
      <c r="B9" s="411">
        <v>1</v>
      </c>
      <c r="C9" s="412" t="s">
        <v>51</v>
      </c>
      <c r="D9" s="413">
        <v>1</v>
      </c>
      <c r="E9" s="414" t="s">
        <v>1052</v>
      </c>
      <c r="F9" s="415">
        <v>1.49</v>
      </c>
      <c r="G9" s="416" t="s">
        <v>841</v>
      </c>
      <c r="H9" s="654" t="s">
        <v>52</v>
      </c>
      <c r="I9" s="418" t="s">
        <v>386</v>
      </c>
      <c r="J9" s="655" t="s">
        <v>1054</v>
      </c>
      <c r="K9" s="675"/>
      <c r="L9" s="444"/>
      <c r="M9" s="444" t="s">
        <v>1039</v>
      </c>
      <c r="N9" s="445" t="s">
        <v>1040</v>
      </c>
      <c r="O9" s="446" t="s">
        <v>1041</v>
      </c>
      <c r="P9" s="571" t="s">
        <v>1042</v>
      </c>
      <c r="Q9" s="425">
        <f>COUNTA(T9:DV9)</f>
        <v>0</v>
      </c>
      <c r="R9" s="426"/>
      <c r="S9" s="448"/>
      <c r="T9" s="428"/>
      <c r="U9" s="429"/>
      <c r="V9" s="430"/>
      <c r="W9" s="429"/>
      <c r="X9" s="430"/>
      <c r="Y9" s="429"/>
      <c r="Z9" s="430"/>
      <c r="AA9" s="429"/>
      <c r="AB9" s="430"/>
      <c r="AC9" s="431"/>
      <c r="AD9" s="428"/>
      <c r="AE9" s="429"/>
      <c r="AF9" s="430"/>
      <c r="AG9" s="429"/>
      <c r="AH9" s="430"/>
      <c r="AI9" s="429"/>
      <c r="AJ9" s="430"/>
      <c r="AK9" s="431"/>
      <c r="AL9" s="428"/>
      <c r="AM9" s="429"/>
      <c r="AN9" s="430"/>
      <c r="AO9" s="429"/>
      <c r="AP9" s="430"/>
      <c r="AQ9" s="429"/>
      <c r="AR9" s="430"/>
      <c r="AS9" s="431"/>
      <c r="AT9" s="272"/>
      <c r="AU9" s="432"/>
      <c r="AV9" s="433"/>
      <c r="AW9" s="434"/>
      <c r="AX9" s="433"/>
      <c r="AY9" s="434"/>
      <c r="AZ9" s="433"/>
      <c r="BA9" s="434"/>
      <c r="BB9" s="433"/>
      <c r="BC9" s="434"/>
      <c r="BD9" s="435"/>
      <c r="BE9" s="432"/>
      <c r="BF9" s="433"/>
      <c r="BG9" s="434"/>
      <c r="BH9" s="433"/>
      <c r="BI9" s="434"/>
      <c r="BJ9" s="433"/>
      <c r="BK9" s="434"/>
      <c r="BL9" s="435"/>
      <c r="BM9" s="432"/>
      <c r="BN9" s="433"/>
      <c r="BO9" s="434"/>
      <c r="BP9" s="433"/>
      <c r="BQ9" s="434"/>
      <c r="BR9" s="433"/>
      <c r="BS9" s="434"/>
      <c r="BT9" s="435"/>
      <c r="BU9" s="272"/>
      <c r="BV9" s="436"/>
      <c r="BW9" s="437"/>
      <c r="BX9" s="438"/>
      <c r="BY9" s="437"/>
      <c r="BZ9" s="438"/>
      <c r="CA9" s="437"/>
      <c r="CB9" s="438"/>
      <c r="CC9" s="437"/>
      <c r="CD9" s="438"/>
      <c r="CE9" s="439"/>
      <c r="CF9" s="436"/>
      <c r="CG9" s="437"/>
      <c r="CH9" s="438"/>
      <c r="CI9" s="437"/>
      <c r="CJ9" s="438"/>
      <c r="CK9" s="437"/>
      <c r="CL9" s="438"/>
      <c r="CM9" s="439"/>
      <c r="CN9" s="436"/>
      <c r="CO9" s="437"/>
      <c r="CP9" s="438"/>
      <c r="CQ9" s="437"/>
      <c r="CR9" s="438"/>
      <c r="CS9" s="437"/>
      <c r="CT9" s="438"/>
      <c r="CU9" s="439"/>
      <c r="CV9" s="272"/>
      <c r="CW9" s="440"/>
      <c r="CX9" s="441"/>
      <c r="CY9" s="442"/>
      <c r="CZ9" s="441"/>
      <c r="DA9" s="442"/>
      <c r="DB9" s="441"/>
      <c r="DC9" s="442"/>
      <c r="DD9" s="441"/>
      <c r="DE9" s="442"/>
      <c r="DF9" s="443"/>
      <c r="DG9" s="440"/>
      <c r="DH9" s="441"/>
      <c r="DI9" s="442"/>
      <c r="DJ9" s="441"/>
      <c r="DK9" s="442"/>
      <c r="DL9" s="441"/>
      <c r="DM9" s="442"/>
      <c r="DN9" s="443"/>
      <c r="DO9" s="440"/>
      <c r="DP9" s="441"/>
      <c r="DQ9" s="442"/>
      <c r="DR9" s="441"/>
      <c r="DS9" s="442"/>
      <c r="DT9" s="441"/>
      <c r="DU9" s="442"/>
      <c r="DV9" s="443"/>
      <c r="DW9" s="272"/>
    </row>
    <row r="10" spans="1:127" s="303" customFormat="1" ht="40.5" customHeight="1">
      <c r="A10" s="569">
        <v>1</v>
      </c>
      <c r="B10" s="411">
        <f>LARGE(B$9:B9,1)+1</f>
        <v>2</v>
      </c>
      <c r="C10" s="412" t="s">
        <v>1090</v>
      </c>
      <c r="D10" s="413">
        <v>5</v>
      </c>
      <c r="E10" s="414" t="s">
        <v>1052</v>
      </c>
      <c r="F10" s="415">
        <v>0.98</v>
      </c>
      <c r="G10" s="416" t="s">
        <v>841</v>
      </c>
      <c r="H10" s="654" t="s">
        <v>1091</v>
      </c>
      <c r="I10" s="418" t="s">
        <v>386</v>
      </c>
      <c r="J10" s="655" t="s">
        <v>1054</v>
      </c>
      <c r="K10" s="675"/>
      <c r="L10" s="444"/>
      <c r="M10" s="444" t="s">
        <v>1039</v>
      </c>
      <c r="N10" s="445" t="s">
        <v>1040</v>
      </c>
      <c r="O10" s="446" t="s">
        <v>1041</v>
      </c>
      <c r="P10" s="571" t="s">
        <v>1042</v>
      </c>
      <c r="Q10" s="425">
        <f>COUNTA(T10:DV10)</f>
        <v>3</v>
      </c>
      <c r="R10" s="426" t="s">
        <v>1327</v>
      </c>
      <c r="S10" s="427">
        <v>41207</v>
      </c>
      <c r="T10" s="428">
        <v>1200</v>
      </c>
      <c r="U10" s="429"/>
      <c r="V10" s="430"/>
      <c r="W10" s="429" t="s">
        <v>1339</v>
      </c>
      <c r="X10" s="430"/>
      <c r="Y10" s="429"/>
      <c r="Z10" s="430" t="s">
        <v>1339</v>
      </c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569"/>
      <c r="B11" s="411">
        <f>LARGE(B$9:B10,1)+1</f>
        <v>3</v>
      </c>
      <c r="C11" s="412" t="s">
        <v>55</v>
      </c>
      <c r="D11" s="413"/>
      <c r="E11" s="414" t="s">
        <v>1130</v>
      </c>
      <c r="F11" s="415">
        <v>0.55400000000000005</v>
      </c>
      <c r="G11" s="416" t="s">
        <v>841</v>
      </c>
      <c r="H11" s="654">
        <v>18552</v>
      </c>
      <c r="I11" s="418" t="s">
        <v>386</v>
      </c>
      <c r="J11" s="655" t="s">
        <v>1131</v>
      </c>
      <c r="K11" s="676"/>
      <c r="L11" s="444"/>
      <c r="M11" s="444" t="s">
        <v>1039</v>
      </c>
      <c r="N11" s="445" t="s">
        <v>1040</v>
      </c>
      <c r="O11" s="446" t="s">
        <v>1041</v>
      </c>
      <c r="P11" s="571" t="s">
        <v>1042</v>
      </c>
      <c r="Q11" s="425">
        <f>COUNTA(T11:DV11)</f>
        <v>0</v>
      </c>
      <c r="R11" s="426"/>
      <c r="S11" s="448"/>
      <c r="T11" s="428"/>
      <c r="U11" s="429"/>
      <c r="V11" s="430"/>
      <c r="W11" s="429"/>
      <c r="X11" s="430"/>
      <c r="Y11" s="429"/>
      <c r="Z11" s="430"/>
      <c r="AA11" s="429"/>
      <c r="AB11" s="430"/>
      <c r="AC11" s="431"/>
      <c r="AD11" s="428"/>
      <c r="AE11" s="429"/>
      <c r="AF11" s="430"/>
      <c r="AG11" s="429"/>
      <c r="AH11" s="430"/>
      <c r="AI11" s="429"/>
      <c r="AJ11" s="430"/>
      <c r="AK11" s="431"/>
      <c r="AL11" s="428"/>
      <c r="AM11" s="429"/>
      <c r="AN11" s="430"/>
      <c r="AO11" s="429"/>
      <c r="AP11" s="430"/>
      <c r="AQ11" s="429"/>
      <c r="AR11" s="430"/>
      <c r="AS11" s="431"/>
      <c r="AT11" s="272"/>
      <c r="AU11" s="432"/>
      <c r="AV11" s="433"/>
      <c r="AW11" s="434"/>
      <c r="AX11" s="433"/>
      <c r="AY11" s="434"/>
      <c r="AZ11" s="433"/>
      <c r="BA11" s="434"/>
      <c r="BB11" s="433"/>
      <c r="BC11" s="434"/>
      <c r="BD11" s="435"/>
      <c r="BE11" s="432"/>
      <c r="BF11" s="433"/>
      <c r="BG11" s="434"/>
      <c r="BH11" s="433"/>
      <c r="BI11" s="434"/>
      <c r="BJ11" s="433"/>
      <c r="BK11" s="434"/>
      <c r="BL11" s="435"/>
      <c r="BM11" s="432"/>
      <c r="BN11" s="433"/>
      <c r="BO11" s="434"/>
      <c r="BP11" s="433"/>
      <c r="BQ11" s="434"/>
      <c r="BR11" s="433"/>
      <c r="BS11" s="434"/>
      <c r="BT11" s="435"/>
      <c r="BU11" s="272"/>
      <c r="BV11" s="436"/>
      <c r="BW11" s="437"/>
      <c r="BX11" s="438"/>
      <c r="BY11" s="437"/>
      <c r="BZ11" s="438"/>
      <c r="CA11" s="437"/>
      <c r="CB11" s="438"/>
      <c r="CC11" s="437"/>
      <c r="CD11" s="438"/>
      <c r="CE11" s="439"/>
      <c r="CF11" s="436"/>
      <c r="CG11" s="437"/>
      <c r="CH11" s="438"/>
      <c r="CI11" s="437"/>
      <c r="CJ11" s="438"/>
      <c r="CK11" s="437"/>
      <c r="CL11" s="438"/>
      <c r="CM11" s="439"/>
      <c r="CN11" s="436"/>
      <c r="CO11" s="437"/>
      <c r="CP11" s="438"/>
      <c r="CQ11" s="437"/>
      <c r="CR11" s="438"/>
      <c r="CS11" s="437"/>
      <c r="CT11" s="438"/>
      <c r="CU11" s="439"/>
      <c r="CV11" s="272"/>
      <c r="CW11" s="440"/>
      <c r="CX11" s="441"/>
      <c r="CY11" s="442"/>
      <c r="CZ11" s="441"/>
      <c r="DA11" s="442"/>
      <c r="DB11" s="441"/>
      <c r="DC11" s="442"/>
      <c r="DD11" s="441"/>
      <c r="DE11" s="442"/>
      <c r="DF11" s="443"/>
      <c r="DG11" s="440"/>
      <c r="DH11" s="441"/>
      <c r="DI11" s="442"/>
      <c r="DJ11" s="441"/>
      <c r="DK11" s="442"/>
      <c r="DL11" s="441"/>
      <c r="DM11" s="442"/>
      <c r="DN11" s="443"/>
      <c r="DO11" s="440"/>
      <c r="DP11" s="441"/>
      <c r="DQ11" s="442"/>
      <c r="DR11" s="441"/>
      <c r="DS11" s="442"/>
      <c r="DT11" s="441"/>
      <c r="DU11" s="442"/>
      <c r="DV11" s="443"/>
      <c r="DW11" s="272"/>
    </row>
    <row r="12" spans="1:127" s="303" customFormat="1" ht="40.5" customHeight="1">
      <c r="A12" s="677"/>
      <c r="B12" s="411">
        <f>LARGE(B$9:B11,1)+1</f>
        <v>4</v>
      </c>
      <c r="C12" s="412" t="s">
        <v>54</v>
      </c>
      <c r="D12" s="413">
        <v>10</v>
      </c>
      <c r="E12" s="414" t="s">
        <v>1052</v>
      </c>
      <c r="F12" s="415">
        <v>1.34</v>
      </c>
      <c r="G12" s="416" t="s">
        <v>841</v>
      </c>
      <c r="H12" s="654"/>
      <c r="I12" s="418" t="s">
        <v>386</v>
      </c>
      <c r="J12" s="655" t="s">
        <v>1054</v>
      </c>
      <c r="K12" s="675"/>
      <c r="L12" s="444"/>
      <c r="M12" s="444" t="s">
        <v>1039</v>
      </c>
      <c r="N12" s="445" t="s">
        <v>1040</v>
      </c>
      <c r="O12" s="446" t="s">
        <v>1041</v>
      </c>
      <c r="P12" s="571" t="s">
        <v>1042</v>
      </c>
      <c r="Q12" s="425">
        <f t="shared" ref="Q12:Q22" si="4">COUNTA(T12:DV12)</f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1:127" s="303" customFormat="1" ht="40.5" customHeight="1">
      <c r="A13" s="569"/>
      <c r="B13" s="411">
        <f>LARGE(B$9:B12,1)+1</f>
        <v>5</v>
      </c>
      <c r="C13" s="412" t="s">
        <v>77</v>
      </c>
      <c r="D13" s="413">
        <v>1</v>
      </c>
      <c r="E13" s="414" t="s">
        <v>1052</v>
      </c>
      <c r="F13" s="415">
        <v>2.88</v>
      </c>
      <c r="G13" s="416" t="s">
        <v>841</v>
      </c>
      <c r="H13" s="654" t="s">
        <v>1127</v>
      </c>
      <c r="I13" s="418" t="s">
        <v>386</v>
      </c>
      <c r="J13" s="655" t="s">
        <v>1054</v>
      </c>
      <c r="K13" s="675"/>
      <c r="L13" s="444"/>
      <c r="M13" s="444" t="s">
        <v>1039</v>
      </c>
      <c r="N13" s="445" t="s">
        <v>1040</v>
      </c>
      <c r="O13" s="446" t="s">
        <v>1041</v>
      </c>
      <c r="P13" s="571" t="s">
        <v>1042</v>
      </c>
      <c r="Q13" s="425">
        <f t="shared" si="4"/>
        <v>0</v>
      </c>
      <c r="R13" s="426"/>
      <c r="S13" s="448"/>
      <c r="T13" s="428"/>
      <c r="U13" s="429"/>
      <c r="V13" s="430"/>
      <c r="W13" s="429"/>
      <c r="X13" s="430"/>
      <c r="Y13" s="429"/>
      <c r="Z13" s="430"/>
      <c r="AA13" s="429"/>
      <c r="AB13" s="430"/>
      <c r="AC13" s="431"/>
      <c r="AD13" s="428"/>
      <c r="AE13" s="429"/>
      <c r="AF13" s="430"/>
      <c r="AG13" s="429"/>
      <c r="AH13" s="430"/>
      <c r="AI13" s="429"/>
      <c r="AJ13" s="430"/>
      <c r="AK13" s="431"/>
      <c r="AL13" s="428"/>
      <c r="AM13" s="429"/>
      <c r="AN13" s="430"/>
      <c r="AO13" s="429"/>
      <c r="AP13" s="430"/>
      <c r="AQ13" s="429"/>
      <c r="AR13" s="430"/>
      <c r="AS13" s="431"/>
      <c r="AT13" s="272"/>
      <c r="AU13" s="432"/>
      <c r="AV13" s="433"/>
      <c r="AW13" s="434"/>
      <c r="AX13" s="433"/>
      <c r="AY13" s="434"/>
      <c r="AZ13" s="433"/>
      <c r="BA13" s="434"/>
      <c r="BB13" s="433"/>
      <c r="BC13" s="434"/>
      <c r="BD13" s="435"/>
      <c r="BE13" s="432"/>
      <c r="BF13" s="433"/>
      <c r="BG13" s="434"/>
      <c r="BH13" s="433"/>
      <c r="BI13" s="434"/>
      <c r="BJ13" s="433"/>
      <c r="BK13" s="434"/>
      <c r="BL13" s="435"/>
      <c r="BM13" s="432"/>
      <c r="BN13" s="433"/>
      <c r="BO13" s="434"/>
      <c r="BP13" s="433"/>
      <c r="BQ13" s="434"/>
      <c r="BR13" s="433"/>
      <c r="BS13" s="434"/>
      <c r="BT13" s="435"/>
      <c r="BU13" s="272"/>
      <c r="BV13" s="436"/>
      <c r="BW13" s="437"/>
      <c r="BX13" s="438"/>
      <c r="BY13" s="437"/>
      <c r="BZ13" s="438"/>
      <c r="CA13" s="437"/>
      <c r="CB13" s="438"/>
      <c r="CC13" s="437"/>
      <c r="CD13" s="438"/>
      <c r="CE13" s="439"/>
      <c r="CF13" s="436"/>
      <c r="CG13" s="437"/>
      <c r="CH13" s="438"/>
      <c r="CI13" s="437"/>
      <c r="CJ13" s="438"/>
      <c r="CK13" s="437"/>
      <c r="CL13" s="438"/>
      <c r="CM13" s="439"/>
      <c r="CN13" s="436"/>
      <c r="CO13" s="437"/>
      <c r="CP13" s="438"/>
      <c r="CQ13" s="437"/>
      <c r="CR13" s="438"/>
      <c r="CS13" s="437"/>
      <c r="CT13" s="438"/>
      <c r="CU13" s="439"/>
      <c r="CV13" s="272"/>
      <c r="CW13" s="440"/>
      <c r="CX13" s="441"/>
      <c r="CY13" s="442"/>
      <c r="CZ13" s="441"/>
      <c r="DA13" s="442"/>
      <c r="DB13" s="441"/>
      <c r="DC13" s="442"/>
      <c r="DD13" s="441"/>
      <c r="DE13" s="442"/>
      <c r="DF13" s="443"/>
      <c r="DG13" s="440"/>
      <c r="DH13" s="441"/>
      <c r="DI13" s="442"/>
      <c r="DJ13" s="441"/>
      <c r="DK13" s="442"/>
      <c r="DL13" s="441"/>
      <c r="DM13" s="442"/>
      <c r="DN13" s="443"/>
      <c r="DO13" s="440"/>
      <c r="DP13" s="441"/>
      <c r="DQ13" s="442"/>
      <c r="DR13" s="441"/>
      <c r="DS13" s="442"/>
      <c r="DT13" s="441"/>
      <c r="DU13" s="442"/>
      <c r="DV13" s="443"/>
      <c r="DW13" s="272"/>
    </row>
    <row r="14" spans="1:127" s="303" customFormat="1" ht="40.5" customHeight="1">
      <c r="A14" s="677"/>
      <c r="B14" s="411">
        <f>LARGE(B$9:B13,1)+1</f>
        <v>6</v>
      </c>
      <c r="C14" s="412" t="s">
        <v>1296</v>
      </c>
      <c r="D14" s="413"/>
      <c r="E14" s="414" t="s">
        <v>1297</v>
      </c>
      <c r="F14" s="415">
        <v>0.91300000000000003</v>
      </c>
      <c r="G14" s="416" t="s">
        <v>841</v>
      </c>
      <c r="H14" s="654">
        <v>20087</v>
      </c>
      <c r="I14" s="418" t="s">
        <v>386</v>
      </c>
      <c r="J14" s="655" t="s">
        <v>1131</v>
      </c>
      <c r="K14" s="676"/>
      <c r="L14" s="444"/>
      <c r="M14" s="444" t="s">
        <v>1039</v>
      </c>
      <c r="N14" s="445" t="s">
        <v>1040</v>
      </c>
      <c r="O14" s="446" t="s">
        <v>1041</v>
      </c>
      <c r="P14" s="571" t="s">
        <v>1042</v>
      </c>
      <c r="Q14" s="425">
        <f t="shared" si="4"/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1:127" s="303" customFormat="1" ht="40.5" customHeight="1">
      <c r="A15" s="677"/>
      <c r="B15" s="411">
        <f>LARGE(B$9:B14,1)+1</f>
        <v>7</v>
      </c>
      <c r="C15" s="412" t="s">
        <v>101</v>
      </c>
      <c r="D15" s="413">
        <v>1</v>
      </c>
      <c r="E15" s="414" t="s">
        <v>1052</v>
      </c>
      <c r="F15" s="415">
        <v>2.4</v>
      </c>
      <c r="G15" s="416" t="s">
        <v>841</v>
      </c>
      <c r="H15" s="654" t="s">
        <v>1127</v>
      </c>
      <c r="I15" s="418" t="s">
        <v>386</v>
      </c>
      <c r="J15" s="655" t="s">
        <v>1054</v>
      </c>
      <c r="K15" s="675"/>
      <c r="L15" s="444"/>
      <c r="M15" s="444" t="s">
        <v>1039</v>
      </c>
      <c r="N15" s="445" t="s">
        <v>1040</v>
      </c>
      <c r="O15" s="446" t="s">
        <v>1041</v>
      </c>
      <c r="P15" s="571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678"/>
      <c r="B16" s="411">
        <f>LARGE(B$9:B15,1)+1</f>
        <v>8</v>
      </c>
      <c r="C16" s="412" t="s">
        <v>100</v>
      </c>
      <c r="D16" s="413" t="s">
        <v>1121</v>
      </c>
      <c r="E16" s="414" t="s">
        <v>1151</v>
      </c>
      <c r="F16" s="415">
        <v>0.76400000000000001</v>
      </c>
      <c r="G16" s="416" t="s">
        <v>841</v>
      </c>
      <c r="H16" s="654">
        <v>33566</v>
      </c>
      <c r="I16" s="418" t="s">
        <v>386</v>
      </c>
      <c r="J16" s="655" t="s">
        <v>1131</v>
      </c>
      <c r="K16" s="676"/>
      <c r="L16" s="444"/>
      <c r="M16" s="444" t="s">
        <v>1039</v>
      </c>
      <c r="N16" s="445" t="s">
        <v>1040</v>
      </c>
      <c r="O16" s="446" t="s">
        <v>1041</v>
      </c>
      <c r="P16" s="571" t="s">
        <v>1042</v>
      </c>
      <c r="Q16" s="425">
        <f t="shared" si="4"/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1:127" s="303" customFormat="1" ht="40.5" customHeight="1">
      <c r="A17" s="678"/>
      <c r="B17" s="411">
        <f>LARGE(B$9:B16,1)+1</f>
        <v>9</v>
      </c>
      <c r="C17" s="412" t="s">
        <v>108</v>
      </c>
      <c r="D17" s="413">
        <v>1</v>
      </c>
      <c r="E17" s="414" t="s">
        <v>1052</v>
      </c>
      <c r="F17" s="415">
        <v>1.71</v>
      </c>
      <c r="G17" s="416" t="s">
        <v>841</v>
      </c>
      <c r="H17" s="654" t="s">
        <v>109</v>
      </c>
      <c r="I17" s="418" t="s">
        <v>386</v>
      </c>
      <c r="J17" s="655" t="s">
        <v>1054</v>
      </c>
      <c r="K17" s="675"/>
      <c r="L17" s="444"/>
      <c r="M17" s="444" t="s">
        <v>1039</v>
      </c>
      <c r="N17" s="445" t="s">
        <v>1040</v>
      </c>
      <c r="O17" s="446" t="s">
        <v>1041</v>
      </c>
      <c r="P17" s="571" t="s">
        <v>1042</v>
      </c>
      <c r="Q17" s="425">
        <f t="shared" si="4"/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1:127" s="303" customFormat="1" ht="40.5" customHeight="1">
      <c r="A18" s="569"/>
      <c r="B18" s="411">
        <f>LARGE(B$9:B17,1)+1</f>
        <v>10</v>
      </c>
      <c r="C18" s="412" t="s">
        <v>114</v>
      </c>
      <c r="D18" s="413">
        <v>1</v>
      </c>
      <c r="E18" s="414" t="s">
        <v>1052</v>
      </c>
      <c r="F18" s="415">
        <v>1.4</v>
      </c>
      <c r="G18" s="416" t="s">
        <v>841</v>
      </c>
      <c r="H18" s="654"/>
      <c r="I18" s="418" t="s">
        <v>386</v>
      </c>
      <c r="J18" s="655" t="s">
        <v>1054</v>
      </c>
      <c r="K18" s="675"/>
      <c r="L18" s="444"/>
      <c r="M18" s="444" t="s">
        <v>1039</v>
      </c>
      <c r="N18" s="445" t="s">
        <v>1040</v>
      </c>
      <c r="O18" s="446" t="s">
        <v>1041</v>
      </c>
      <c r="P18" s="571" t="s">
        <v>1042</v>
      </c>
      <c r="Q18" s="425">
        <f t="shared" si="4"/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1:127" s="303" customFormat="1" ht="54.75" customHeight="1">
      <c r="A19" s="569">
        <v>1</v>
      </c>
      <c r="B19" s="411">
        <f>LARGE(B$9:B18,1)+1</f>
        <v>11</v>
      </c>
      <c r="C19" s="412" t="s">
        <v>111</v>
      </c>
      <c r="D19" s="413" t="s">
        <v>1121</v>
      </c>
      <c r="E19" s="414" t="s">
        <v>1130</v>
      </c>
      <c r="F19" s="415">
        <v>0.52800000000000002</v>
      </c>
      <c r="G19" s="416" t="s">
        <v>841</v>
      </c>
      <c r="H19" s="654">
        <v>26211</v>
      </c>
      <c r="I19" s="418" t="s">
        <v>386</v>
      </c>
      <c r="J19" s="655" t="s">
        <v>1131</v>
      </c>
      <c r="K19" s="676"/>
      <c r="L19" s="444"/>
      <c r="M19" s="444" t="s">
        <v>1039</v>
      </c>
      <c r="N19" s="445" t="s">
        <v>1040</v>
      </c>
      <c r="O19" s="446" t="s">
        <v>1041</v>
      </c>
      <c r="P19" s="571" t="s">
        <v>1042</v>
      </c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57" customHeight="1">
      <c r="A20" s="569">
        <v>1</v>
      </c>
      <c r="B20" s="411">
        <f>LARGE(B$9:B19,1)+1</f>
        <v>12</v>
      </c>
      <c r="C20" s="412" t="s">
        <v>113</v>
      </c>
      <c r="D20" s="413" t="s">
        <v>1121</v>
      </c>
      <c r="E20" s="414" t="s">
        <v>1154</v>
      </c>
      <c r="F20" s="415">
        <v>0.497</v>
      </c>
      <c r="G20" s="416" t="s">
        <v>841</v>
      </c>
      <c r="H20" s="654">
        <v>39604</v>
      </c>
      <c r="I20" s="418" t="s">
        <v>386</v>
      </c>
      <c r="J20" s="655" t="s">
        <v>1131</v>
      </c>
      <c r="K20" s="676"/>
      <c r="L20" s="444"/>
      <c r="M20" s="444" t="s">
        <v>1039</v>
      </c>
      <c r="N20" s="445" t="s">
        <v>1040</v>
      </c>
      <c r="O20" s="446" t="s">
        <v>1041</v>
      </c>
      <c r="P20" s="571" t="s">
        <v>1042</v>
      </c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272"/>
    </row>
    <row r="21" spans="1:127" s="303" customFormat="1" ht="40.5" customHeight="1">
      <c r="A21" s="569">
        <v>1</v>
      </c>
      <c r="B21" s="411">
        <f>LARGE(B$9:B20,1)+1</f>
        <v>13</v>
      </c>
      <c r="C21" s="412" t="s">
        <v>124</v>
      </c>
      <c r="D21" s="413">
        <v>1</v>
      </c>
      <c r="E21" s="414" t="s">
        <v>1052</v>
      </c>
      <c r="F21" s="415">
        <v>2.85</v>
      </c>
      <c r="G21" s="416" t="s">
        <v>841</v>
      </c>
      <c r="H21" s="654" t="s">
        <v>1127</v>
      </c>
      <c r="I21" s="418" t="s">
        <v>386</v>
      </c>
      <c r="J21" s="655" t="s">
        <v>1054</v>
      </c>
      <c r="K21" s="675"/>
      <c r="L21" s="444"/>
      <c r="M21" s="444" t="s">
        <v>1039</v>
      </c>
      <c r="N21" s="445" t="s">
        <v>1040</v>
      </c>
      <c r="O21" s="446" t="s">
        <v>1041</v>
      </c>
      <c r="P21" s="571" t="s">
        <v>1042</v>
      </c>
      <c r="Q21" s="425">
        <f t="shared" si="4"/>
        <v>0</v>
      </c>
      <c r="R21" s="426"/>
      <c r="S21" s="448"/>
      <c r="T21" s="428"/>
      <c r="U21" s="429"/>
      <c r="V21" s="430"/>
      <c r="W21" s="429"/>
      <c r="X21" s="430"/>
      <c r="Y21" s="429"/>
      <c r="Z21" s="430"/>
      <c r="AA21" s="429"/>
      <c r="AB21" s="430"/>
      <c r="AC21" s="431"/>
      <c r="AD21" s="428"/>
      <c r="AE21" s="429"/>
      <c r="AF21" s="430"/>
      <c r="AG21" s="429"/>
      <c r="AH21" s="430"/>
      <c r="AI21" s="429"/>
      <c r="AJ21" s="430"/>
      <c r="AK21" s="431"/>
      <c r="AL21" s="428"/>
      <c r="AM21" s="429"/>
      <c r="AN21" s="430"/>
      <c r="AO21" s="429"/>
      <c r="AP21" s="430"/>
      <c r="AQ21" s="429"/>
      <c r="AR21" s="430"/>
      <c r="AS21" s="431"/>
      <c r="AT21" s="272"/>
      <c r="AU21" s="432"/>
      <c r="AV21" s="433"/>
      <c r="AW21" s="434"/>
      <c r="AX21" s="433"/>
      <c r="AY21" s="434"/>
      <c r="AZ21" s="433"/>
      <c r="BA21" s="434"/>
      <c r="BB21" s="433"/>
      <c r="BC21" s="434"/>
      <c r="BD21" s="435"/>
      <c r="BE21" s="432"/>
      <c r="BF21" s="433"/>
      <c r="BG21" s="434"/>
      <c r="BH21" s="433"/>
      <c r="BI21" s="434"/>
      <c r="BJ21" s="433"/>
      <c r="BK21" s="434"/>
      <c r="BL21" s="435"/>
      <c r="BM21" s="432"/>
      <c r="BN21" s="433"/>
      <c r="BO21" s="434"/>
      <c r="BP21" s="433"/>
      <c r="BQ21" s="434"/>
      <c r="BR21" s="433"/>
      <c r="BS21" s="434"/>
      <c r="BT21" s="435"/>
      <c r="BU21" s="272"/>
      <c r="BV21" s="436"/>
      <c r="BW21" s="437"/>
      <c r="BX21" s="438"/>
      <c r="BY21" s="437"/>
      <c r="BZ21" s="438"/>
      <c r="CA21" s="437"/>
      <c r="CB21" s="438"/>
      <c r="CC21" s="437"/>
      <c r="CD21" s="438"/>
      <c r="CE21" s="439"/>
      <c r="CF21" s="436"/>
      <c r="CG21" s="437"/>
      <c r="CH21" s="438"/>
      <c r="CI21" s="437"/>
      <c r="CJ21" s="438"/>
      <c r="CK21" s="437"/>
      <c r="CL21" s="438"/>
      <c r="CM21" s="439"/>
      <c r="CN21" s="436"/>
      <c r="CO21" s="437"/>
      <c r="CP21" s="438"/>
      <c r="CQ21" s="437"/>
      <c r="CR21" s="438"/>
      <c r="CS21" s="437"/>
      <c r="CT21" s="438"/>
      <c r="CU21" s="439"/>
      <c r="CV21" s="272"/>
      <c r="CW21" s="440"/>
      <c r="CX21" s="441"/>
      <c r="CY21" s="442"/>
      <c r="CZ21" s="441"/>
      <c r="DA21" s="442"/>
      <c r="DB21" s="441"/>
      <c r="DC21" s="442"/>
      <c r="DD21" s="441"/>
      <c r="DE21" s="442"/>
      <c r="DF21" s="443"/>
      <c r="DG21" s="440"/>
      <c r="DH21" s="441"/>
      <c r="DI21" s="442"/>
      <c r="DJ21" s="441"/>
      <c r="DK21" s="442"/>
      <c r="DL21" s="441"/>
      <c r="DM21" s="442"/>
      <c r="DN21" s="443"/>
      <c r="DO21" s="440"/>
      <c r="DP21" s="441"/>
      <c r="DQ21" s="442"/>
      <c r="DR21" s="441"/>
      <c r="DS21" s="442"/>
      <c r="DT21" s="441"/>
      <c r="DU21" s="442"/>
      <c r="DV21" s="443"/>
      <c r="DW21" s="272"/>
    </row>
    <row r="22" spans="1:127" s="303" customFormat="1" ht="40.5" customHeight="1">
      <c r="A22" s="569"/>
      <c r="B22" s="411">
        <f>LARGE(B$9:B21,1)+1</f>
        <v>14</v>
      </c>
      <c r="C22" s="412" t="s">
        <v>122</v>
      </c>
      <c r="D22" s="413">
        <v>10</v>
      </c>
      <c r="E22" s="414" t="s">
        <v>1052</v>
      </c>
      <c r="F22" s="415">
        <v>2.2000000000000002</v>
      </c>
      <c r="G22" s="416" t="s">
        <v>841</v>
      </c>
      <c r="H22" s="654"/>
      <c r="I22" s="418" t="s">
        <v>386</v>
      </c>
      <c r="J22" s="655" t="s">
        <v>1054</v>
      </c>
      <c r="K22" s="675"/>
      <c r="L22" s="444"/>
      <c r="M22" s="444" t="s">
        <v>1039</v>
      </c>
      <c r="N22" s="445" t="s">
        <v>1040</v>
      </c>
      <c r="O22" s="446" t="s">
        <v>1041</v>
      </c>
      <c r="P22" s="571" t="s">
        <v>1042</v>
      </c>
      <c r="Q22" s="425">
        <f t="shared" si="4"/>
        <v>0</v>
      </c>
      <c r="R22" s="426"/>
      <c r="S22" s="448"/>
      <c r="T22" s="428"/>
      <c r="U22" s="429"/>
      <c r="V22" s="430"/>
      <c r="W22" s="429"/>
      <c r="X22" s="430"/>
      <c r="Y22" s="429"/>
      <c r="Z22" s="430"/>
      <c r="AA22" s="429"/>
      <c r="AB22" s="430"/>
      <c r="AC22" s="431"/>
      <c r="AD22" s="428"/>
      <c r="AE22" s="429"/>
      <c r="AF22" s="430"/>
      <c r="AG22" s="429"/>
      <c r="AH22" s="430"/>
      <c r="AI22" s="429"/>
      <c r="AJ22" s="430"/>
      <c r="AK22" s="431"/>
      <c r="AL22" s="428"/>
      <c r="AM22" s="429"/>
      <c r="AN22" s="430"/>
      <c r="AO22" s="429"/>
      <c r="AP22" s="430"/>
      <c r="AQ22" s="429"/>
      <c r="AR22" s="430"/>
      <c r="AS22" s="431"/>
      <c r="AT22" s="272"/>
      <c r="AU22" s="432"/>
      <c r="AV22" s="433"/>
      <c r="AW22" s="434"/>
      <c r="AX22" s="433"/>
      <c r="AY22" s="434"/>
      <c r="AZ22" s="433"/>
      <c r="BA22" s="434"/>
      <c r="BB22" s="433"/>
      <c r="BC22" s="434"/>
      <c r="BD22" s="435"/>
      <c r="BE22" s="432"/>
      <c r="BF22" s="433"/>
      <c r="BG22" s="434"/>
      <c r="BH22" s="433"/>
      <c r="BI22" s="434"/>
      <c r="BJ22" s="433"/>
      <c r="BK22" s="434"/>
      <c r="BL22" s="435"/>
      <c r="BM22" s="432"/>
      <c r="BN22" s="433"/>
      <c r="BO22" s="434"/>
      <c r="BP22" s="433"/>
      <c r="BQ22" s="434"/>
      <c r="BR22" s="433"/>
      <c r="BS22" s="434"/>
      <c r="BT22" s="435"/>
      <c r="BU22" s="272"/>
      <c r="BV22" s="436"/>
      <c r="BW22" s="437"/>
      <c r="BX22" s="438"/>
      <c r="BY22" s="437"/>
      <c r="BZ22" s="438"/>
      <c r="CA22" s="437"/>
      <c r="CB22" s="438"/>
      <c r="CC22" s="437"/>
      <c r="CD22" s="438"/>
      <c r="CE22" s="439"/>
      <c r="CF22" s="436"/>
      <c r="CG22" s="437"/>
      <c r="CH22" s="438"/>
      <c r="CI22" s="437"/>
      <c r="CJ22" s="438"/>
      <c r="CK22" s="437"/>
      <c r="CL22" s="438"/>
      <c r="CM22" s="439"/>
      <c r="CN22" s="436"/>
      <c r="CO22" s="437"/>
      <c r="CP22" s="438"/>
      <c r="CQ22" s="437"/>
      <c r="CR22" s="438"/>
      <c r="CS22" s="437"/>
      <c r="CT22" s="438"/>
      <c r="CU22" s="439"/>
      <c r="CV22" s="272"/>
      <c r="CW22" s="440"/>
      <c r="CX22" s="441"/>
      <c r="CY22" s="442"/>
      <c r="CZ22" s="441"/>
      <c r="DA22" s="442"/>
      <c r="DB22" s="441"/>
      <c r="DC22" s="442"/>
      <c r="DD22" s="441"/>
      <c r="DE22" s="442"/>
      <c r="DF22" s="443"/>
      <c r="DG22" s="440"/>
      <c r="DH22" s="441"/>
      <c r="DI22" s="442"/>
      <c r="DJ22" s="441"/>
      <c r="DK22" s="442"/>
      <c r="DL22" s="441"/>
      <c r="DM22" s="442"/>
      <c r="DN22" s="443"/>
      <c r="DO22" s="440"/>
      <c r="DP22" s="441"/>
      <c r="DQ22" s="442"/>
      <c r="DR22" s="441"/>
      <c r="DS22" s="442"/>
      <c r="DT22" s="441"/>
      <c r="DU22" s="442"/>
      <c r="DV22" s="443"/>
      <c r="DW22" s="272"/>
    </row>
    <row r="23" spans="1:127" s="303" customFormat="1" ht="40.5" customHeight="1">
      <c r="A23" s="569">
        <v>1</v>
      </c>
      <c r="B23" s="667">
        <v>2</v>
      </c>
      <c r="C23" s="668" t="s">
        <v>662</v>
      </c>
      <c r="D23" s="669"/>
      <c r="E23" s="670"/>
      <c r="F23" s="669"/>
      <c r="G23" s="671"/>
      <c r="H23" s="670"/>
      <c r="I23" s="672"/>
      <c r="J23" s="669"/>
      <c r="K23" s="669"/>
      <c r="L23" s="672"/>
      <c r="M23" s="672"/>
      <c r="N23" s="672"/>
      <c r="O23" s="672"/>
      <c r="P23" s="673"/>
      <c r="Q23" s="1350" t="s">
        <v>1323</v>
      </c>
      <c r="R23" s="1352" t="s">
        <v>1324</v>
      </c>
      <c r="S23" s="1336" t="s">
        <v>1325</v>
      </c>
      <c r="T23" s="452"/>
      <c r="U23" s="453"/>
      <c r="V23" s="453"/>
      <c r="W23" s="453"/>
      <c r="X23" s="453"/>
      <c r="Y23" s="453"/>
      <c r="Z23" s="453"/>
      <c r="AA23" s="453"/>
      <c r="AB23" s="453"/>
      <c r="AC23" s="454"/>
      <c r="AD23" s="452"/>
      <c r="AE23" s="453"/>
      <c r="AF23" s="453"/>
      <c r="AG23" s="453"/>
      <c r="AH23" s="453"/>
      <c r="AI23" s="453"/>
      <c r="AJ23" s="453"/>
      <c r="AK23" s="454"/>
      <c r="AL23" s="452"/>
      <c r="AM23" s="453"/>
      <c r="AN23" s="453"/>
      <c r="AO23" s="453"/>
      <c r="AP23" s="453"/>
      <c r="AQ23" s="453"/>
      <c r="AR23" s="453"/>
      <c r="AS23" s="454"/>
      <c r="AT23" s="455"/>
      <c r="AU23" s="456"/>
      <c r="AV23" s="457"/>
      <c r="AW23" s="457"/>
      <c r="AX23" s="457"/>
      <c r="AY23" s="457"/>
      <c r="AZ23" s="457"/>
      <c r="BA23" s="457"/>
      <c r="BB23" s="457"/>
      <c r="BC23" s="457"/>
      <c r="BD23" s="458"/>
      <c r="BE23" s="456"/>
      <c r="BF23" s="457"/>
      <c r="BG23" s="457"/>
      <c r="BH23" s="457"/>
      <c r="BI23" s="457"/>
      <c r="BJ23" s="457"/>
      <c r="BK23" s="457"/>
      <c r="BL23" s="458"/>
      <c r="BM23" s="456"/>
      <c r="BN23" s="457"/>
      <c r="BO23" s="457"/>
      <c r="BP23" s="457"/>
      <c r="BQ23" s="457"/>
      <c r="BR23" s="457"/>
      <c r="BS23" s="457"/>
      <c r="BT23" s="458"/>
      <c r="BU23" s="455"/>
      <c r="BV23" s="459"/>
      <c r="BW23" s="460"/>
      <c r="BX23" s="460"/>
      <c r="BY23" s="460"/>
      <c r="BZ23" s="460"/>
      <c r="CA23" s="460"/>
      <c r="CB23" s="460"/>
      <c r="CC23" s="460"/>
      <c r="CD23" s="460"/>
      <c r="CE23" s="461"/>
      <c r="CF23" s="459"/>
      <c r="CG23" s="460"/>
      <c r="CH23" s="460"/>
      <c r="CI23" s="460"/>
      <c r="CJ23" s="460"/>
      <c r="CK23" s="460"/>
      <c r="CL23" s="460"/>
      <c r="CM23" s="461"/>
      <c r="CN23" s="459"/>
      <c r="CO23" s="460"/>
      <c r="CP23" s="460"/>
      <c r="CQ23" s="460"/>
      <c r="CR23" s="460"/>
      <c r="CS23" s="460"/>
      <c r="CT23" s="460"/>
      <c r="CU23" s="461"/>
      <c r="CV23" s="455"/>
      <c r="CW23" s="462"/>
      <c r="CX23" s="463"/>
      <c r="CY23" s="463"/>
      <c r="CZ23" s="463"/>
      <c r="DA23" s="463"/>
      <c r="DB23" s="463"/>
      <c r="DC23" s="463"/>
      <c r="DD23" s="463"/>
      <c r="DE23" s="463"/>
      <c r="DF23" s="464"/>
      <c r="DG23" s="462"/>
      <c r="DH23" s="463"/>
      <c r="DI23" s="463"/>
      <c r="DJ23" s="463"/>
      <c r="DK23" s="463"/>
      <c r="DL23" s="463"/>
      <c r="DM23" s="463"/>
      <c r="DN23" s="464"/>
      <c r="DO23" s="462"/>
      <c r="DP23" s="463"/>
      <c r="DQ23" s="463"/>
      <c r="DR23" s="463"/>
      <c r="DS23" s="463"/>
      <c r="DT23" s="463"/>
      <c r="DU23" s="463"/>
      <c r="DV23" s="464"/>
      <c r="DW23" s="465"/>
    </row>
    <row r="24" spans="1:127" s="303" customFormat="1" ht="40.5" customHeight="1">
      <c r="A24" s="569">
        <v>1</v>
      </c>
      <c r="B24" s="674"/>
      <c r="C24" s="393" t="s">
        <v>1048</v>
      </c>
      <c r="D24" s="394">
        <f>LARGE(B25:B32,1)</f>
        <v>8</v>
      </c>
      <c r="E24" s="604" t="s">
        <v>1049</v>
      </c>
      <c r="F24" s="394">
        <f>COUNTIF(L25:P32,E24)</f>
        <v>0</v>
      </c>
      <c r="G24" s="396" t="s">
        <v>1038</v>
      </c>
      <c r="H24" s="394">
        <f>COUNTIF(L25:P32,G24)</f>
        <v>8</v>
      </c>
      <c r="I24" s="396" t="s">
        <v>1039</v>
      </c>
      <c r="J24" s="394">
        <f>COUNTIF(L25:P32,I24)</f>
        <v>8</v>
      </c>
      <c r="K24" s="396" t="s">
        <v>1040</v>
      </c>
      <c r="L24" s="394">
        <f>COUNTIF(L25:P32,K24)</f>
        <v>8</v>
      </c>
      <c r="M24" s="396" t="s">
        <v>1041</v>
      </c>
      <c r="N24" s="394">
        <f>COUNTIF(L25:P32,M24)</f>
        <v>8</v>
      </c>
      <c r="O24" s="396" t="s">
        <v>1042</v>
      </c>
      <c r="P24" s="397">
        <f>COUNTIF(L25:P32,O24)</f>
        <v>8</v>
      </c>
      <c r="Q24" s="1351"/>
      <c r="R24" s="1353"/>
      <c r="S24" s="1337"/>
      <c r="T24" s="466"/>
      <c r="U24" s="467"/>
      <c r="V24" s="467"/>
      <c r="W24" s="467"/>
      <c r="X24" s="467"/>
      <c r="Y24" s="467"/>
      <c r="Z24" s="467"/>
      <c r="AA24" s="467"/>
      <c r="AB24" s="467"/>
      <c r="AC24" s="468"/>
      <c r="AD24" s="466"/>
      <c r="AE24" s="467"/>
      <c r="AF24" s="467"/>
      <c r="AG24" s="467"/>
      <c r="AH24" s="467"/>
      <c r="AI24" s="467"/>
      <c r="AJ24" s="467"/>
      <c r="AK24" s="468"/>
      <c r="AL24" s="466"/>
      <c r="AM24" s="467"/>
      <c r="AN24" s="467"/>
      <c r="AO24" s="467"/>
      <c r="AP24" s="467"/>
      <c r="AQ24" s="467"/>
      <c r="AR24" s="467"/>
      <c r="AS24" s="468"/>
      <c r="AT24" s="469"/>
      <c r="AU24" s="470"/>
      <c r="AV24" s="471"/>
      <c r="AW24" s="471"/>
      <c r="AX24" s="471"/>
      <c r="AY24" s="471"/>
      <c r="AZ24" s="471"/>
      <c r="BA24" s="471"/>
      <c r="BB24" s="471"/>
      <c r="BC24" s="471"/>
      <c r="BD24" s="472"/>
      <c r="BE24" s="470"/>
      <c r="BF24" s="471"/>
      <c r="BG24" s="471"/>
      <c r="BH24" s="471"/>
      <c r="BI24" s="471"/>
      <c r="BJ24" s="471"/>
      <c r="BK24" s="471"/>
      <c r="BL24" s="472"/>
      <c r="BM24" s="470"/>
      <c r="BN24" s="471"/>
      <c r="BO24" s="471"/>
      <c r="BP24" s="471"/>
      <c r="BQ24" s="471"/>
      <c r="BR24" s="471"/>
      <c r="BS24" s="471"/>
      <c r="BT24" s="472"/>
      <c r="BU24" s="469"/>
      <c r="BV24" s="473"/>
      <c r="BW24" s="474"/>
      <c r="BX24" s="474"/>
      <c r="BY24" s="474"/>
      <c r="BZ24" s="474"/>
      <c r="CA24" s="474"/>
      <c r="CB24" s="474"/>
      <c r="CC24" s="474"/>
      <c r="CD24" s="474"/>
      <c r="CE24" s="475"/>
      <c r="CF24" s="473"/>
      <c r="CG24" s="474"/>
      <c r="CH24" s="474"/>
      <c r="CI24" s="474"/>
      <c r="CJ24" s="474"/>
      <c r="CK24" s="474"/>
      <c r="CL24" s="474"/>
      <c r="CM24" s="475"/>
      <c r="CN24" s="473"/>
      <c r="CO24" s="474"/>
      <c r="CP24" s="474"/>
      <c r="CQ24" s="474"/>
      <c r="CR24" s="474"/>
      <c r="CS24" s="474"/>
      <c r="CT24" s="474"/>
      <c r="CU24" s="475"/>
      <c r="CV24" s="469"/>
      <c r="CW24" s="476"/>
      <c r="CX24" s="477"/>
      <c r="CY24" s="477"/>
      <c r="CZ24" s="477"/>
      <c r="DA24" s="477"/>
      <c r="DB24" s="477"/>
      <c r="DC24" s="477"/>
      <c r="DD24" s="477"/>
      <c r="DE24" s="477"/>
      <c r="DF24" s="478"/>
      <c r="DG24" s="476"/>
      <c r="DH24" s="477"/>
      <c r="DI24" s="477"/>
      <c r="DJ24" s="477"/>
      <c r="DK24" s="477"/>
      <c r="DL24" s="477"/>
      <c r="DM24" s="477"/>
      <c r="DN24" s="478"/>
      <c r="DO24" s="476"/>
      <c r="DP24" s="477"/>
      <c r="DQ24" s="477"/>
      <c r="DR24" s="477"/>
      <c r="DS24" s="477"/>
      <c r="DT24" s="477"/>
      <c r="DU24" s="477"/>
      <c r="DV24" s="478"/>
      <c r="DW24" s="479"/>
    </row>
    <row r="25" spans="1:127" s="303" customFormat="1" ht="40.5" customHeight="1">
      <c r="A25" s="569">
        <v>1</v>
      </c>
      <c r="B25" s="411">
        <v>1</v>
      </c>
      <c r="C25" s="412" t="s">
        <v>663</v>
      </c>
      <c r="D25" s="413"/>
      <c r="E25" s="414" t="s">
        <v>1159</v>
      </c>
      <c r="F25" s="415">
        <v>4.5270000000000001</v>
      </c>
      <c r="G25" s="416" t="s">
        <v>841</v>
      </c>
      <c r="H25" s="654">
        <v>252320</v>
      </c>
      <c r="I25" s="418" t="s">
        <v>386</v>
      </c>
      <c r="J25" s="655" t="s">
        <v>1186</v>
      </c>
      <c r="K25" s="675"/>
      <c r="L25" s="444" t="s">
        <v>1038</v>
      </c>
      <c r="M25" s="444" t="s">
        <v>1039</v>
      </c>
      <c r="N25" s="445" t="s">
        <v>1040</v>
      </c>
      <c r="O25" s="446" t="s">
        <v>1041</v>
      </c>
      <c r="P25" s="571" t="s">
        <v>1042</v>
      </c>
      <c r="Q25" s="425">
        <f t="shared" ref="Q25:Q32" si="5">COUNTA(T25:DV25)</f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40.5" customHeight="1">
      <c r="A26" s="569">
        <v>1</v>
      </c>
      <c r="B26" s="411">
        <f>LARGE(B$25:B25,1)+1</f>
        <v>2</v>
      </c>
      <c r="C26" s="412" t="s">
        <v>664</v>
      </c>
      <c r="D26" s="413" t="s">
        <v>1252</v>
      </c>
      <c r="E26" s="414" t="s">
        <v>1306</v>
      </c>
      <c r="F26" s="415">
        <v>1.2889999999999999</v>
      </c>
      <c r="G26" s="416" t="s">
        <v>841</v>
      </c>
      <c r="H26" s="654">
        <v>42823</v>
      </c>
      <c r="I26" s="418" t="s">
        <v>386</v>
      </c>
      <c r="J26" s="655" t="s">
        <v>1140</v>
      </c>
      <c r="K26" s="675"/>
      <c r="L26" s="444" t="s">
        <v>1038</v>
      </c>
      <c r="M26" s="444" t="s">
        <v>1039</v>
      </c>
      <c r="N26" s="445" t="s">
        <v>1040</v>
      </c>
      <c r="O26" s="446" t="s">
        <v>1041</v>
      </c>
      <c r="P26" s="571" t="s">
        <v>1042</v>
      </c>
      <c r="Q26" s="425">
        <f t="shared" si="5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569"/>
      <c r="B27" s="411">
        <f>LARGE(B$25:B26,1)+1</f>
        <v>3</v>
      </c>
      <c r="C27" s="412" t="s">
        <v>665</v>
      </c>
      <c r="D27" s="413" t="s">
        <v>1231</v>
      </c>
      <c r="E27" s="414" t="s">
        <v>1139</v>
      </c>
      <c r="F27" s="415">
        <v>10.637</v>
      </c>
      <c r="G27" s="416" t="s">
        <v>841</v>
      </c>
      <c r="H27" s="654">
        <v>45638</v>
      </c>
      <c r="I27" s="418" t="s">
        <v>386</v>
      </c>
      <c r="J27" s="655" t="s">
        <v>1186</v>
      </c>
      <c r="K27" s="675"/>
      <c r="L27" s="444" t="s">
        <v>1038</v>
      </c>
      <c r="M27" s="444" t="s">
        <v>1039</v>
      </c>
      <c r="N27" s="445" t="s">
        <v>1040</v>
      </c>
      <c r="O27" s="446" t="s">
        <v>1041</v>
      </c>
      <c r="P27" s="571" t="s">
        <v>1042</v>
      </c>
      <c r="Q27" s="425">
        <f t="shared" si="5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1:127" s="303" customFormat="1" ht="40.5" customHeight="1">
      <c r="A28" s="569">
        <v>1</v>
      </c>
      <c r="B28" s="411">
        <f>LARGE(B$25:B27,1)+1</f>
        <v>4</v>
      </c>
      <c r="C28" s="412" t="s">
        <v>666</v>
      </c>
      <c r="D28" s="413" t="s">
        <v>667</v>
      </c>
      <c r="E28" s="414" t="s">
        <v>1185</v>
      </c>
      <c r="F28" s="415">
        <v>0.22600000000000001</v>
      </c>
      <c r="G28" s="416" t="s">
        <v>841</v>
      </c>
      <c r="H28" s="654">
        <v>27508</v>
      </c>
      <c r="I28" s="418" t="s">
        <v>386</v>
      </c>
      <c r="J28" s="655" t="s">
        <v>1186</v>
      </c>
      <c r="K28" s="675"/>
      <c r="L28" s="444" t="s">
        <v>1038</v>
      </c>
      <c r="M28" s="444" t="s">
        <v>1039</v>
      </c>
      <c r="N28" s="445" t="s">
        <v>1040</v>
      </c>
      <c r="O28" s="446" t="s">
        <v>1041</v>
      </c>
      <c r="P28" s="571" t="s">
        <v>1042</v>
      </c>
      <c r="Q28" s="425">
        <f t="shared" si="5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1:127" s="303" customFormat="1" ht="40.5" customHeight="1">
      <c r="A29" s="569"/>
      <c r="B29" s="411">
        <f>LARGE(B$25:B28,1)+1</f>
        <v>5</v>
      </c>
      <c r="C29" s="412" t="s">
        <v>666</v>
      </c>
      <c r="D29" s="413" t="s">
        <v>1231</v>
      </c>
      <c r="E29" s="414" t="s">
        <v>1257</v>
      </c>
      <c r="F29" s="415">
        <v>0.25900000000000001</v>
      </c>
      <c r="G29" s="416" t="s">
        <v>841</v>
      </c>
      <c r="H29" s="654">
        <v>288811</v>
      </c>
      <c r="I29" s="418" t="s">
        <v>386</v>
      </c>
      <c r="J29" s="655" t="s">
        <v>1186</v>
      </c>
      <c r="K29" s="675"/>
      <c r="L29" s="444" t="s">
        <v>1038</v>
      </c>
      <c r="M29" s="444" t="s">
        <v>1039</v>
      </c>
      <c r="N29" s="445" t="s">
        <v>1040</v>
      </c>
      <c r="O29" s="446" t="s">
        <v>1041</v>
      </c>
      <c r="P29" s="571" t="s">
        <v>1042</v>
      </c>
      <c r="Q29" s="425">
        <f t="shared" si="5"/>
        <v>0</v>
      </c>
      <c r="R29" s="426"/>
      <c r="S29" s="448"/>
      <c r="T29" s="428"/>
      <c r="U29" s="429"/>
      <c r="V29" s="430"/>
      <c r="W29" s="429"/>
      <c r="X29" s="430"/>
      <c r="Y29" s="429"/>
      <c r="Z29" s="430"/>
      <c r="AA29" s="429"/>
      <c r="AB29" s="430"/>
      <c r="AC29" s="431"/>
      <c r="AD29" s="428"/>
      <c r="AE29" s="429"/>
      <c r="AF29" s="430"/>
      <c r="AG29" s="429"/>
      <c r="AH29" s="430"/>
      <c r="AI29" s="429"/>
      <c r="AJ29" s="430"/>
      <c r="AK29" s="431"/>
      <c r="AL29" s="428"/>
      <c r="AM29" s="429"/>
      <c r="AN29" s="430"/>
      <c r="AO29" s="429"/>
      <c r="AP29" s="430"/>
      <c r="AQ29" s="429"/>
      <c r="AR29" s="430"/>
      <c r="AS29" s="431"/>
      <c r="AT29" s="272"/>
      <c r="AU29" s="432"/>
      <c r="AV29" s="433"/>
      <c r="AW29" s="434"/>
      <c r="AX29" s="433"/>
      <c r="AY29" s="434"/>
      <c r="AZ29" s="433"/>
      <c r="BA29" s="434"/>
      <c r="BB29" s="433"/>
      <c r="BC29" s="434"/>
      <c r="BD29" s="435"/>
      <c r="BE29" s="432"/>
      <c r="BF29" s="433"/>
      <c r="BG29" s="434"/>
      <c r="BH29" s="433"/>
      <c r="BI29" s="434"/>
      <c r="BJ29" s="433"/>
      <c r="BK29" s="434"/>
      <c r="BL29" s="435"/>
      <c r="BM29" s="432"/>
      <c r="BN29" s="433"/>
      <c r="BO29" s="434"/>
      <c r="BP29" s="433"/>
      <c r="BQ29" s="434"/>
      <c r="BR29" s="433"/>
      <c r="BS29" s="434"/>
      <c r="BT29" s="435"/>
      <c r="BU29" s="272"/>
      <c r="BV29" s="436"/>
      <c r="BW29" s="437"/>
      <c r="BX29" s="438"/>
      <c r="BY29" s="437"/>
      <c r="BZ29" s="438"/>
      <c r="CA29" s="437"/>
      <c r="CB29" s="438"/>
      <c r="CC29" s="437"/>
      <c r="CD29" s="438"/>
      <c r="CE29" s="439"/>
      <c r="CF29" s="436"/>
      <c r="CG29" s="437"/>
      <c r="CH29" s="438"/>
      <c r="CI29" s="437"/>
      <c r="CJ29" s="438"/>
      <c r="CK29" s="437"/>
      <c r="CL29" s="438"/>
      <c r="CM29" s="439"/>
      <c r="CN29" s="436"/>
      <c r="CO29" s="437"/>
      <c r="CP29" s="438"/>
      <c r="CQ29" s="437"/>
      <c r="CR29" s="438"/>
      <c r="CS29" s="437"/>
      <c r="CT29" s="438"/>
      <c r="CU29" s="439"/>
      <c r="CV29" s="272"/>
      <c r="CW29" s="440"/>
      <c r="CX29" s="441"/>
      <c r="CY29" s="442"/>
      <c r="CZ29" s="441"/>
      <c r="DA29" s="442"/>
      <c r="DB29" s="441"/>
      <c r="DC29" s="442"/>
      <c r="DD29" s="441"/>
      <c r="DE29" s="442"/>
      <c r="DF29" s="443"/>
      <c r="DG29" s="440"/>
      <c r="DH29" s="441"/>
      <c r="DI29" s="442"/>
      <c r="DJ29" s="441"/>
      <c r="DK29" s="442"/>
      <c r="DL29" s="441"/>
      <c r="DM29" s="442"/>
      <c r="DN29" s="443"/>
      <c r="DO29" s="440"/>
      <c r="DP29" s="441"/>
      <c r="DQ29" s="442"/>
      <c r="DR29" s="441"/>
      <c r="DS29" s="442"/>
      <c r="DT29" s="441"/>
      <c r="DU29" s="442"/>
      <c r="DV29" s="443"/>
      <c r="DW29" s="272"/>
    </row>
    <row r="30" spans="1:127" s="303" customFormat="1" ht="40.5" customHeight="1">
      <c r="A30" s="677"/>
      <c r="B30" s="411">
        <f>LARGE(B$25:B29,1)+1</f>
        <v>6</v>
      </c>
      <c r="C30" s="412" t="s">
        <v>668</v>
      </c>
      <c r="D30" s="413" t="s">
        <v>1252</v>
      </c>
      <c r="E30" s="414" t="s">
        <v>1257</v>
      </c>
      <c r="F30" s="415">
        <v>0.21199999999999999</v>
      </c>
      <c r="G30" s="416" t="s">
        <v>841</v>
      </c>
      <c r="H30" s="654">
        <v>950238</v>
      </c>
      <c r="I30" s="418" t="s">
        <v>386</v>
      </c>
      <c r="J30" s="655" t="s">
        <v>1186</v>
      </c>
      <c r="K30" s="675"/>
      <c r="L30" s="444" t="s">
        <v>1038</v>
      </c>
      <c r="M30" s="444" t="s">
        <v>1039</v>
      </c>
      <c r="N30" s="445" t="s">
        <v>1040</v>
      </c>
      <c r="O30" s="446" t="s">
        <v>1041</v>
      </c>
      <c r="P30" s="571" t="s">
        <v>1042</v>
      </c>
      <c r="Q30" s="425">
        <f t="shared" si="5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0.5" customHeight="1">
      <c r="A31" s="677"/>
      <c r="B31" s="411">
        <f>LARGE(B$25:B30,1)+1</f>
        <v>7</v>
      </c>
      <c r="C31" s="412" t="s">
        <v>669</v>
      </c>
      <c r="D31" s="413" t="s">
        <v>1150</v>
      </c>
      <c r="E31" s="414" t="s">
        <v>1257</v>
      </c>
      <c r="F31" s="415">
        <v>0.61899999999999999</v>
      </c>
      <c r="G31" s="416" t="s">
        <v>841</v>
      </c>
      <c r="H31" s="654">
        <v>412775</v>
      </c>
      <c r="I31" s="418" t="s">
        <v>386</v>
      </c>
      <c r="J31" s="655" t="s">
        <v>1186</v>
      </c>
      <c r="K31" s="675"/>
      <c r="L31" s="444" t="s">
        <v>1038</v>
      </c>
      <c r="M31" s="444" t="s">
        <v>1039</v>
      </c>
      <c r="N31" s="445" t="s">
        <v>1040</v>
      </c>
      <c r="O31" s="446" t="s">
        <v>1041</v>
      </c>
      <c r="P31" s="571" t="s">
        <v>1042</v>
      </c>
      <c r="Q31" s="425">
        <f t="shared" si="5"/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1:127" s="303" customFormat="1" ht="40.5" customHeight="1">
      <c r="A32" s="677"/>
      <c r="B32" s="411">
        <f>LARGE(B$25:B31,1)+1</f>
        <v>8</v>
      </c>
      <c r="C32" s="412" t="s">
        <v>670</v>
      </c>
      <c r="D32" s="413" t="s">
        <v>671</v>
      </c>
      <c r="E32" s="414" t="s">
        <v>1234</v>
      </c>
      <c r="F32" s="415">
        <v>1.95</v>
      </c>
      <c r="G32" s="416" t="s">
        <v>841</v>
      </c>
      <c r="H32" s="654">
        <v>14569</v>
      </c>
      <c r="I32" s="418" t="s">
        <v>386</v>
      </c>
      <c r="J32" s="655" t="s">
        <v>1140</v>
      </c>
      <c r="K32" s="675"/>
      <c r="L32" s="444" t="s">
        <v>1038</v>
      </c>
      <c r="M32" s="444" t="s">
        <v>1039</v>
      </c>
      <c r="N32" s="445" t="s">
        <v>1040</v>
      </c>
      <c r="O32" s="446" t="s">
        <v>1041</v>
      </c>
      <c r="P32" s="571" t="s">
        <v>1042</v>
      </c>
      <c r="Q32" s="425">
        <f t="shared" si="5"/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1:127" s="303" customFormat="1" ht="40.5" customHeight="1">
      <c r="A33" s="569"/>
      <c r="B33" s="667">
        <v>3</v>
      </c>
      <c r="C33" s="668" t="s">
        <v>672</v>
      </c>
      <c r="D33" s="669"/>
      <c r="E33" s="670"/>
      <c r="F33" s="669"/>
      <c r="G33" s="671"/>
      <c r="H33" s="670"/>
      <c r="I33" s="672"/>
      <c r="J33" s="669"/>
      <c r="K33" s="669"/>
      <c r="L33" s="672"/>
      <c r="M33" s="672"/>
      <c r="N33" s="672"/>
      <c r="O33" s="672"/>
      <c r="P33" s="673"/>
      <c r="Q33" s="1350" t="s">
        <v>1323</v>
      </c>
      <c r="R33" s="1352" t="s">
        <v>1324</v>
      </c>
      <c r="S33" s="1336" t="s">
        <v>1325</v>
      </c>
      <c r="T33" s="452"/>
      <c r="U33" s="453"/>
      <c r="V33" s="453"/>
      <c r="W33" s="453"/>
      <c r="X33" s="453"/>
      <c r="Y33" s="453"/>
      <c r="Z33" s="453"/>
      <c r="AA33" s="453"/>
      <c r="AB33" s="453"/>
      <c r="AC33" s="454"/>
      <c r="AD33" s="452"/>
      <c r="AE33" s="453"/>
      <c r="AF33" s="453"/>
      <c r="AG33" s="453"/>
      <c r="AH33" s="453"/>
      <c r="AI33" s="453"/>
      <c r="AJ33" s="453"/>
      <c r="AK33" s="454"/>
      <c r="AL33" s="452"/>
      <c r="AM33" s="453"/>
      <c r="AN33" s="453"/>
      <c r="AO33" s="453"/>
      <c r="AP33" s="453"/>
      <c r="AQ33" s="453"/>
      <c r="AR33" s="453"/>
      <c r="AS33" s="454"/>
      <c r="AT33" s="455"/>
      <c r="AU33" s="456"/>
      <c r="AV33" s="457"/>
      <c r="AW33" s="457"/>
      <c r="AX33" s="457"/>
      <c r="AY33" s="457"/>
      <c r="AZ33" s="457"/>
      <c r="BA33" s="457"/>
      <c r="BB33" s="457"/>
      <c r="BC33" s="457"/>
      <c r="BD33" s="458"/>
      <c r="BE33" s="456"/>
      <c r="BF33" s="457"/>
      <c r="BG33" s="457"/>
      <c r="BH33" s="457"/>
      <c r="BI33" s="457"/>
      <c r="BJ33" s="457"/>
      <c r="BK33" s="457"/>
      <c r="BL33" s="458"/>
      <c r="BM33" s="456"/>
      <c r="BN33" s="457"/>
      <c r="BO33" s="457"/>
      <c r="BP33" s="457"/>
      <c r="BQ33" s="457"/>
      <c r="BR33" s="457"/>
      <c r="BS33" s="457"/>
      <c r="BT33" s="458"/>
      <c r="BU33" s="455"/>
      <c r="BV33" s="459"/>
      <c r="BW33" s="460"/>
      <c r="BX33" s="460"/>
      <c r="BY33" s="460"/>
      <c r="BZ33" s="460"/>
      <c r="CA33" s="460"/>
      <c r="CB33" s="460"/>
      <c r="CC33" s="460"/>
      <c r="CD33" s="460"/>
      <c r="CE33" s="461"/>
      <c r="CF33" s="459"/>
      <c r="CG33" s="460"/>
      <c r="CH33" s="460"/>
      <c r="CI33" s="460"/>
      <c r="CJ33" s="460"/>
      <c r="CK33" s="460"/>
      <c r="CL33" s="460"/>
      <c r="CM33" s="461"/>
      <c r="CN33" s="459"/>
      <c r="CO33" s="460"/>
      <c r="CP33" s="460"/>
      <c r="CQ33" s="460"/>
      <c r="CR33" s="460"/>
      <c r="CS33" s="460"/>
      <c r="CT33" s="460"/>
      <c r="CU33" s="461"/>
      <c r="CV33" s="455"/>
      <c r="CW33" s="462"/>
      <c r="CX33" s="463"/>
      <c r="CY33" s="463"/>
      <c r="CZ33" s="463"/>
      <c r="DA33" s="463"/>
      <c r="DB33" s="463"/>
      <c r="DC33" s="463"/>
      <c r="DD33" s="463"/>
      <c r="DE33" s="463"/>
      <c r="DF33" s="464"/>
      <c r="DG33" s="462"/>
      <c r="DH33" s="463"/>
      <c r="DI33" s="463"/>
      <c r="DJ33" s="463"/>
      <c r="DK33" s="463"/>
      <c r="DL33" s="463"/>
      <c r="DM33" s="463"/>
      <c r="DN33" s="464"/>
      <c r="DO33" s="462"/>
      <c r="DP33" s="463"/>
      <c r="DQ33" s="463"/>
      <c r="DR33" s="463"/>
      <c r="DS33" s="463"/>
      <c r="DT33" s="463"/>
      <c r="DU33" s="463"/>
      <c r="DV33" s="464"/>
      <c r="DW33" s="465"/>
    </row>
    <row r="34" spans="1:127" s="303" customFormat="1" ht="40.5" customHeight="1">
      <c r="A34" s="677"/>
      <c r="B34" s="674"/>
      <c r="C34" s="393" t="s">
        <v>1048</v>
      </c>
      <c r="D34" s="394">
        <f>LARGE(B35:B39,1)</f>
        <v>5</v>
      </c>
      <c r="E34" s="604" t="s">
        <v>1049</v>
      </c>
      <c r="F34" s="394">
        <f>COUNTIF(L35:P39,E34)</f>
        <v>0</v>
      </c>
      <c r="G34" s="396" t="s">
        <v>1038</v>
      </c>
      <c r="H34" s="394">
        <f>COUNTIF(L35:P39,G34)</f>
        <v>4</v>
      </c>
      <c r="I34" s="396" t="s">
        <v>1039</v>
      </c>
      <c r="J34" s="394">
        <f>COUNTIF(L35:P39,I34)</f>
        <v>5</v>
      </c>
      <c r="K34" s="396" t="s">
        <v>1040</v>
      </c>
      <c r="L34" s="394">
        <f>COUNTIF(L35:P39,K34)</f>
        <v>5</v>
      </c>
      <c r="M34" s="396" t="s">
        <v>1041</v>
      </c>
      <c r="N34" s="394">
        <f>COUNTIF(L35:P39,M34)</f>
        <v>5</v>
      </c>
      <c r="O34" s="396" t="s">
        <v>1042</v>
      </c>
      <c r="P34" s="397">
        <f>COUNTIF(L35:P39,O34)</f>
        <v>5</v>
      </c>
      <c r="Q34" s="1351"/>
      <c r="R34" s="1353"/>
      <c r="S34" s="1337"/>
      <c r="T34" s="466"/>
      <c r="U34" s="467"/>
      <c r="V34" s="467"/>
      <c r="W34" s="467"/>
      <c r="X34" s="467"/>
      <c r="Y34" s="467"/>
      <c r="Z34" s="467"/>
      <c r="AA34" s="467"/>
      <c r="AB34" s="467"/>
      <c r="AC34" s="468"/>
      <c r="AD34" s="466"/>
      <c r="AE34" s="467"/>
      <c r="AF34" s="467"/>
      <c r="AG34" s="467"/>
      <c r="AH34" s="467"/>
      <c r="AI34" s="467"/>
      <c r="AJ34" s="467"/>
      <c r="AK34" s="468"/>
      <c r="AL34" s="466"/>
      <c r="AM34" s="467"/>
      <c r="AN34" s="467"/>
      <c r="AO34" s="467"/>
      <c r="AP34" s="467"/>
      <c r="AQ34" s="467"/>
      <c r="AR34" s="467"/>
      <c r="AS34" s="468"/>
      <c r="AT34" s="469"/>
      <c r="AU34" s="470"/>
      <c r="AV34" s="471"/>
      <c r="AW34" s="471"/>
      <c r="AX34" s="471"/>
      <c r="AY34" s="471"/>
      <c r="AZ34" s="471"/>
      <c r="BA34" s="471"/>
      <c r="BB34" s="471"/>
      <c r="BC34" s="471"/>
      <c r="BD34" s="472"/>
      <c r="BE34" s="470"/>
      <c r="BF34" s="471"/>
      <c r="BG34" s="471"/>
      <c r="BH34" s="471"/>
      <c r="BI34" s="471"/>
      <c r="BJ34" s="471"/>
      <c r="BK34" s="471"/>
      <c r="BL34" s="472"/>
      <c r="BM34" s="470"/>
      <c r="BN34" s="471"/>
      <c r="BO34" s="471"/>
      <c r="BP34" s="471"/>
      <c r="BQ34" s="471"/>
      <c r="BR34" s="471"/>
      <c r="BS34" s="471"/>
      <c r="BT34" s="472"/>
      <c r="BU34" s="469"/>
      <c r="BV34" s="473"/>
      <c r="BW34" s="474"/>
      <c r="BX34" s="474"/>
      <c r="BY34" s="474"/>
      <c r="BZ34" s="474"/>
      <c r="CA34" s="474"/>
      <c r="CB34" s="474"/>
      <c r="CC34" s="474"/>
      <c r="CD34" s="474"/>
      <c r="CE34" s="475"/>
      <c r="CF34" s="473"/>
      <c r="CG34" s="474"/>
      <c r="CH34" s="474"/>
      <c r="CI34" s="474"/>
      <c r="CJ34" s="474"/>
      <c r="CK34" s="474"/>
      <c r="CL34" s="474"/>
      <c r="CM34" s="475"/>
      <c r="CN34" s="473"/>
      <c r="CO34" s="474"/>
      <c r="CP34" s="474"/>
      <c r="CQ34" s="474"/>
      <c r="CR34" s="474"/>
      <c r="CS34" s="474"/>
      <c r="CT34" s="474"/>
      <c r="CU34" s="475"/>
      <c r="CV34" s="469"/>
      <c r="CW34" s="476"/>
      <c r="CX34" s="477"/>
      <c r="CY34" s="477"/>
      <c r="CZ34" s="477"/>
      <c r="DA34" s="477"/>
      <c r="DB34" s="477"/>
      <c r="DC34" s="477"/>
      <c r="DD34" s="477"/>
      <c r="DE34" s="477"/>
      <c r="DF34" s="478"/>
      <c r="DG34" s="476"/>
      <c r="DH34" s="477"/>
      <c r="DI34" s="477"/>
      <c r="DJ34" s="477"/>
      <c r="DK34" s="477"/>
      <c r="DL34" s="477"/>
      <c r="DM34" s="477"/>
      <c r="DN34" s="478"/>
      <c r="DO34" s="476"/>
      <c r="DP34" s="477"/>
      <c r="DQ34" s="477"/>
      <c r="DR34" s="477"/>
      <c r="DS34" s="477"/>
      <c r="DT34" s="477"/>
      <c r="DU34" s="477"/>
      <c r="DV34" s="478"/>
      <c r="DW34" s="479"/>
    </row>
    <row r="35" spans="1:127" s="303" customFormat="1" ht="40.5" customHeight="1">
      <c r="A35" s="677"/>
      <c r="B35" s="411">
        <v>1</v>
      </c>
      <c r="C35" s="412" t="s">
        <v>673</v>
      </c>
      <c r="D35" s="413" t="s">
        <v>674</v>
      </c>
      <c r="E35" s="414" t="s">
        <v>1315</v>
      </c>
      <c r="F35" s="415">
        <v>2.66</v>
      </c>
      <c r="G35" s="416" t="s">
        <v>841</v>
      </c>
      <c r="H35" s="654">
        <v>902411</v>
      </c>
      <c r="I35" s="418" t="s">
        <v>386</v>
      </c>
      <c r="J35" s="655" t="s">
        <v>1140</v>
      </c>
      <c r="K35" s="675"/>
      <c r="L35" s="444" t="s">
        <v>1038</v>
      </c>
      <c r="M35" s="444" t="s">
        <v>1039</v>
      </c>
      <c r="N35" s="445" t="s">
        <v>1040</v>
      </c>
      <c r="O35" s="446" t="s">
        <v>1041</v>
      </c>
      <c r="P35" s="571" t="s">
        <v>1042</v>
      </c>
      <c r="Q35" s="425">
        <f>COUNTA(T35:DV35)</f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1:127" s="303" customFormat="1" ht="40.5" customHeight="1">
      <c r="A36" s="569"/>
      <c r="B36" s="411">
        <f>LARGE(B$35:B35,1)+1</f>
        <v>2</v>
      </c>
      <c r="C36" s="412" t="s">
        <v>673</v>
      </c>
      <c r="D36" s="413" t="s">
        <v>675</v>
      </c>
      <c r="E36" s="414" t="s">
        <v>1139</v>
      </c>
      <c r="F36" s="415">
        <v>2.129</v>
      </c>
      <c r="G36" s="416" t="s">
        <v>841</v>
      </c>
      <c r="H36" s="654">
        <v>34668</v>
      </c>
      <c r="I36" s="418" t="s">
        <v>386</v>
      </c>
      <c r="J36" s="655" t="s">
        <v>1140</v>
      </c>
      <c r="K36" s="675"/>
      <c r="L36" s="444" t="s">
        <v>1038</v>
      </c>
      <c r="M36" s="444" t="s">
        <v>1039</v>
      </c>
      <c r="N36" s="445" t="s">
        <v>1040</v>
      </c>
      <c r="O36" s="446" t="s">
        <v>1041</v>
      </c>
      <c r="P36" s="571" t="s">
        <v>1042</v>
      </c>
      <c r="Q36" s="425">
        <f>COUNTA(T36:DV36)</f>
        <v>0</v>
      </c>
      <c r="R36" s="426"/>
      <c r="S36" s="448"/>
      <c r="T36" s="428"/>
      <c r="U36" s="429"/>
      <c r="V36" s="430"/>
      <c r="W36" s="429"/>
      <c r="X36" s="430"/>
      <c r="Y36" s="429"/>
      <c r="Z36" s="430"/>
      <c r="AA36" s="429"/>
      <c r="AB36" s="430"/>
      <c r="AC36" s="431"/>
      <c r="AD36" s="428"/>
      <c r="AE36" s="429"/>
      <c r="AF36" s="430"/>
      <c r="AG36" s="429"/>
      <c r="AH36" s="430"/>
      <c r="AI36" s="429"/>
      <c r="AJ36" s="430"/>
      <c r="AK36" s="431"/>
      <c r="AL36" s="428"/>
      <c r="AM36" s="429"/>
      <c r="AN36" s="430"/>
      <c r="AO36" s="429"/>
      <c r="AP36" s="430"/>
      <c r="AQ36" s="429"/>
      <c r="AR36" s="430"/>
      <c r="AS36" s="431"/>
      <c r="AT36" s="272"/>
      <c r="AU36" s="432"/>
      <c r="AV36" s="433"/>
      <c r="AW36" s="434"/>
      <c r="AX36" s="433"/>
      <c r="AY36" s="434"/>
      <c r="AZ36" s="433"/>
      <c r="BA36" s="434"/>
      <c r="BB36" s="433"/>
      <c r="BC36" s="434"/>
      <c r="BD36" s="435"/>
      <c r="BE36" s="432"/>
      <c r="BF36" s="433"/>
      <c r="BG36" s="434"/>
      <c r="BH36" s="433"/>
      <c r="BI36" s="434"/>
      <c r="BJ36" s="433"/>
      <c r="BK36" s="434"/>
      <c r="BL36" s="435"/>
      <c r="BM36" s="432"/>
      <c r="BN36" s="433"/>
      <c r="BO36" s="434"/>
      <c r="BP36" s="433"/>
      <c r="BQ36" s="434"/>
      <c r="BR36" s="433"/>
      <c r="BS36" s="434"/>
      <c r="BT36" s="435"/>
      <c r="BU36" s="272"/>
      <c r="BV36" s="436"/>
      <c r="BW36" s="437"/>
      <c r="BX36" s="438"/>
      <c r="BY36" s="437"/>
      <c r="BZ36" s="438"/>
      <c r="CA36" s="437"/>
      <c r="CB36" s="438"/>
      <c r="CC36" s="437"/>
      <c r="CD36" s="438"/>
      <c r="CE36" s="439"/>
      <c r="CF36" s="436"/>
      <c r="CG36" s="437"/>
      <c r="CH36" s="438"/>
      <c r="CI36" s="437"/>
      <c r="CJ36" s="438"/>
      <c r="CK36" s="437"/>
      <c r="CL36" s="438"/>
      <c r="CM36" s="439"/>
      <c r="CN36" s="436"/>
      <c r="CO36" s="437"/>
      <c r="CP36" s="438"/>
      <c r="CQ36" s="437"/>
      <c r="CR36" s="438"/>
      <c r="CS36" s="437"/>
      <c r="CT36" s="438"/>
      <c r="CU36" s="439"/>
      <c r="CV36" s="272"/>
      <c r="CW36" s="440"/>
      <c r="CX36" s="441"/>
      <c r="CY36" s="442"/>
      <c r="CZ36" s="441"/>
      <c r="DA36" s="442"/>
      <c r="DB36" s="441"/>
      <c r="DC36" s="442"/>
      <c r="DD36" s="441"/>
      <c r="DE36" s="442"/>
      <c r="DF36" s="443"/>
      <c r="DG36" s="440"/>
      <c r="DH36" s="441"/>
      <c r="DI36" s="442"/>
      <c r="DJ36" s="441"/>
      <c r="DK36" s="442"/>
      <c r="DL36" s="441"/>
      <c r="DM36" s="442"/>
      <c r="DN36" s="443"/>
      <c r="DO36" s="440"/>
      <c r="DP36" s="441"/>
      <c r="DQ36" s="442"/>
      <c r="DR36" s="441"/>
      <c r="DS36" s="442"/>
      <c r="DT36" s="441"/>
      <c r="DU36" s="442"/>
      <c r="DV36" s="443"/>
      <c r="DW36" s="272"/>
    </row>
    <row r="37" spans="1:127" s="303" customFormat="1" ht="40.5" customHeight="1">
      <c r="A37" s="677"/>
      <c r="B37" s="411">
        <f>LARGE(B$35:B36,1)+1</f>
        <v>3</v>
      </c>
      <c r="C37" s="412" t="s">
        <v>676</v>
      </c>
      <c r="D37" s="413" t="s">
        <v>677</v>
      </c>
      <c r="E37" s="414" t="s">
        <v>1159</v>
      </c>
      <c r="F37" s="415">
        <v>3.8340000000000001</v>
      </c>
      <c r="G37" s="416" t="s">
        <v>841</v>
      </c>
      <c r="H37" s="654">
        <v>125815</v>
      </c>
      <c r="I37" s="418" t="s">
        <v>386</v>
      </c>
      <c r="J37" s="655" t="s">
        <v>1140</v>
      </c>
      <c r="K37" s="675"/>
      <c r="L37" s="444" t="s">
        <v>1038</v>
      </c>
      <c r="M37" s="444" t="s">
        <v>1039</v>
      </c>
      <c r="N37" s="445" t="s">
        <v>1040</v>
      </c>
      <c r="O37" s="446" t="s">
        <v>1041</v>
      </c>
      <c r="P37" s="571" t="s">
        <v>1042</v>
      </c>
      <c r="Q37" s="425">
        <f>COUNTA(T37:DV37)</f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1:127" s="303" customFormat="1" ht="40.5" customHeight="1">
      <c r="A38" s="677"/>
      <c r="B38" s="411">
        <f>LARGE(B$35:B37,1)+1</f>
        <v>4</v>
      </c>
      <c r="C38" s="412" t="s">
        <v>678</v>
      </c>
      <c r="D38" s="413" t="s">
        <v>679</v>
      </c>
      <c r="E38" s="414" t="s">
        <v>1159</v>
      </c>
      <c r="F38" s="415">
        <v>3.9140000000000001</v>
      </c>
      <c r="G38" s="416" t="s">
        <v>841</v>
      </c>
      <c r="H38" s="654">
        <v>88245</v>
      </c>
      <c r="I38" s="418" t="s">
        <v>386</v>
      </c>
      <c r="J38" s="655" t="s">
        <v>1140</v>
      </c>
      <c r="K38" s="679"/>
      <c r="L38" s="444" t="s">
        <v>1038</v>
      </c>
      <c r="M38" s="444" t="s">
        <v>1039</v>
      </c>
      <c r="N38" s="445" t="s">
        <v>1040</v>
      </c>
      <c r="O38" s="446" t="s">
        <v>1041</v>
      </c>
      <c r="P38" s="571" t="s">
        <v>1042</v>
      </c>
      <c r="Q38" s="425">
        <f>COUNTA(T38:DV38)</f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272"/>
    </row>
    <row r="39" spans="1:127" s="303" customFormat="1" ht="40.5" customHeight="1">
      <c r="A39" s="677"/>
      <c r="B39" s="411">
        <f>LARGE(B$35:B38,1)+1</f>
        <v>5</v>
      </c>
      <c r="C39" s="412" t="s">
        <v>680</v>
      </c>
      <c r="D39" s="413" t="s">
        <v>1252</v>
      </c>
      <c r="E39" s="414" t="s">
        <v>1269</v>
      </c>
      <c r="F39" s="415">
        <v>4.944</v>
      </c>
      <c r="G39" s="416" t="s">
        <v>841</v>
      </c>
      <c r="H39" s="654">
        <v>8830</v>
      </c>
      <c r="I39" s="418" t="s">
        <v>386</v>
      </c>
      <c r="J39" s="655" t="s">
        <v>1054</v>
      </c>
      <c r="K39" s="675"/>
      <c r="L39" s="444"/>
      <c r="M39" s="444" t="s">
        <v>1039</v>
      </c>
      <c r="N39" s="445" t="s">
        <v>1040</v>
      </c>
      <c r="O39" s="446" t="s">
        <v>1041</v>
      </c>
      <c r="P39" s="571" t="s">
        <v>1042</v>
      </c>
      <c r="Q39" s="425">
        <f>COUNTA(T39:DV39)</f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677"/>
      <c r="B40" s="667">
        <v>4</v>
      </c>
      <c r="C40" s="668" t="s">
        <v>681</v>
      </c>
      <c r="D40" s="669"/>
      <c r="E40" s="670"/>
      <c r="F40" s="669"/>
      <c r="G40" s="671"/>
      <c r="H40" s="670"/>
      <c r="I40" s="672"/>
      <c r="J40" s="669"/>
      <c r="K40" s="669"/>
      <c r="L40" s="672"/>
      <c r="M40" s="672"/>
      <c r="N40" s="672"/>
      <c r="O40" s="672"/>
      <c r="P40" s="673"/>
      <c r="Q40" s="1350" t="s">
        <v>1323</v>
      </c>
      <c r="R40" s="1352" t="s">
        <v>1324</v>
      </c>
      <c r="S40" s="1336" t="s">
        <v>1325</v>
      </c>
      <c r="T40" s="452"/>
      <c r="U40" s="453"/>
      <c r="V40" s="453"/>
      <c r="W40" s="453"/>
      <c r="X40" s="453"/>
      <c r="Y40" s="453"/>
      <c r="Z40" s="453"/>
      <c r="AA40" s="453"/>
      <c r="AB40" s="453"/>
      <c r="AC40" s="454"/>
      <c r="AD40" s="452"/>
      <c r="AE40" s="453"/>
      <c r="AF40" s="453"/>
      <c r="AG40" s="453"/>
      <c r="AH40" s="453"/>
      <c r="AI40" s="453"/>
      <c r="AJ40" s="453"/>
      <c r="AK40" s="454"/>
      <c r="AL40" s="452"/>
      <c r="AM40" s="453"/>
      <c r="AN40" s="453"/>
      <c r="AO40" s="453"/>
      <c r="AP40" s="453"/>
      <c r="AQ40" s="453"/>
      <c r="AR40" s="453"/>
      <c r="AS40" s="454"/>
      <c r="AT40" s="455"/>
      <c r="AU40" s="456"/>
      <c r="AV40" s="457"/>
      <c r="AW40" s="457"/>
      <c r="AX40" s="457"/>
      <c r="AY40" s="457"/>
      <c r="AZ40" s="457"/>
      <c r="BA40" s="457"/>
      <c r="BB40" s="457"/>
      <c r="BC40" s="457"/>
      <c r="BD40" s="458"/>
      <c r="BE40" s="456"/>
      <c r="BF40" s="457"/>
      <c r="BG40" s="457"/>
      <c r="BH40" s="457"/>
      <c r="BI40" s="457"/>
      <c r="BJ40" s="457"/>
      <c r="BK40" s="457"/>
      <c r="BL40" s="458"/>
      <c r="BM40" s="456"/>
      <c r="BN40" s="457"/>
      <c r="BO40" s="457"/>
      <c r="BP40" s="457"/>
      <c r="BQ40" s="457"/>
      <c r="BR40" s="457"/>
      <c r="BS40" s="457"/>
      <c r="BT40" s="458"/>
      <c r="BU40" s="455"/>
      <c r="BV40" s="459"/>
      <c r="BW40" s="460"/>
      <c r="BX40" s="460"/>
      <c r="BY40" s="460"/>
      <c r="BZ40" s="460"/>
      <c r="CA40" s="460"/>
      <c r="CB40" s="460"/>
      <c r="CC40" s="460"/>
      <c r="CD40" s="460"/>
      <c r="CE40" s="461"/>
      <c r="CF40" s="459"/>
      <c r="CG40" s="460"/>
      <c r="CH40" s="460"/>
      <c r="CI40" s="460"/>
      <c r="CJ40" s="460"/>
      <c r="CK40" s="460"/>
      <c r="CL40" s="460"/>
      <c r="CM40" s="461"/>
      <c r="CN40" s="459"/>
      <c r="CO40" s="460"/>
      <c r="CP40" s="460"/>
      <c r="CQ40" s="460"/>
      <c r="CR40" s="460"/>
      <c r="CS40" s="460"/>
      <c r="CT40" s="460"/>
      <c r="CU40" s="461"/>
      <c r="CV40" s="455"/>
      <c r="CW40" s="462"/>
      <c r="CX40" s="463"/>
      <c r="CY40" s="463"/>
      <c r="CZ40" s="463"/>
      <c r="DA40" s="463"/>
      <c r="DB40" s="463"/>
      <c r="DC40" s="463"/>
      <c r="DD40" s="463"/>
      <c r="DE40" s="463"/>
      <c r="DF40" s="464"/>
      <c r="DG40" s="462"/>
      <c r="DH40" s="463"/>
      <c r="DI40" s="463"/>
      <c r="DJ40" s="463"/>
      <c r="DK40" s="463"/>
      <c r="DL40" s="463"/>
      <c r="DM40" s="463"/>
      <c r="DN40" s="464"/>
      <c r="DO40" s="462"/>
      <c r="DP40" s="463"/>
      <c r="DQ40" s="463"/>
      <c r="DR40" s="463"/>
      <c r="DS40" s="463"/>
      <c r="DT40" s="463"/>
      <c r="DU40" s="463"/>
      <c r="DV40" s="464"/>
      <c r="DW40" s="465"/>
    </row>
    <row r="41" spans="1:127" s="303" customFormat="1" ht="40.5" customHeight="1">
      <c r="A41" s="569"/>
      <c r="B41" s="674"/>
      <c r="C41" s="393" t="s">
        <v>1048</v>
      </c>
      <c r="D41" s="394">
        <f>LARGE(B42:B43,1)</f>
        <v>2</v>
      </c>
      <c r="E41" s="604" t="s">
        <v>1049</v>
      </c>
      <c r="F41" s="394">
        <f>COUNTIF(L42:P43,E41)</f>
        <v>0</v>
      </c>
      <c r="G41" s="396" t="s">
        <v>1038</v>
      </c>
      <c r="H41" s="394">
        <f>COUNTIF(L42:P43,G41)</f>
        <v>2</v>
      </c>
      <c r="I41" s="396" t="s">
        <v>1039</v>
      </c>
      <c r="J41" s="394">
        <f>COUNTIF(L42:P43,I41)</f>
        <v>2</v>
      </c>
      <c r="K41" s="396" t="s">
        <v>1040</v>
      </c>
      <c r="L41" s="394">
        <f>COUNTIF(L42:P43,K41)</f>
        <v>2</v>
      </c>
      <c r="M41" s="396" t="s">
        <v>1041</v>
      </c>
      <c r="N41" s="394">
        <f>COUNTIF(L42:P43,M41)</f>
        <v>2</v>
      </c>
      <c r="O41" s="396" t="s">
        <v>1042</v>
      </c>
      <c r="P41" s="397">
        <f>COUNTIF(L42:P43,O41)</f>
        <v>2</v>
      </c>
      <c r="Q41" s="1351"/>
      <c r="R41" s="1353"/>
      <c r="S41" s="1337"/>
      <c r="T41" s="466"/>
      <c r="U41" s="467"/>
      <c r="V41" s="467"/>
      <c r="W41" s="467"/>
      <c r="X41" s="467"/>
      <c r="Y41" s="467"/>
      <c r="Z41" s="467"/>
      <c r="AA41" s="467"/>
      <c r="AB41" s="467"/>
      <c r="AC41" s="468"/>
      <c r="AD41" s="466"/>
      <c r="AE41" s="467"/>
      <c r="AF41" s="467"/>
      <c r="AG41" s="467"/>
      <c r="AH41" s="467"/>
      <c r="AI41" s="467"/>
      <c r="AJ41" s="467"/>
      <c r="AK41" s="468"/>
      <c r="AL41" s="466"/>
      <c r="AM41" s="467"/>
      <c r="AN41" s="467"/>
      <c r="AO41" s="467"/>
      <c r="AP41" s="467"/>
      <c r="AQ41" s="467"/>
      <c r="AR41" s="467"/>
      <c r="AS41" s="468"/>
      <c r="AT41" s="469"/>
      <c r="AU41" s="470"/>
      <c r="AV41" s="471"/>
      <c r="AW41" s="471"/>
      <c r="AX41" s="471"/>
      <c r="AY41" s="471"/>
      <c r="AZ41" s="471"/>
      <c r="BA41" s="471"/>
      <c r="BB41" s="471"/>
      <c r="BC41" s="471"/>
      <c r="BD41" s="472"/>
      <c r="BE41" s="470"/>
      <c r="BF41" s="471"/>
      <c r="BG41" s="471"/>
      <c r="BH41" s="471"/>
      <c r="BI41" s="471"/>
      <c r="BJ41" s="471"/>
      <c r="BK41" s="471"/>
      <c r="BL41" s="472"/>
      <c r="BM41" s="470"/>
      <c r="BN41" s="471"/>
      <c r="BO41" s="471"/>
      <c r="BP41" s="471"/>
      <c r="BQ41" s="471"/>
      <c r="BR41" s="471"/>
      <c r="BS41" s="471"/>
      <c r="BT41" s="472"/>
      <c r="BU41" s="469"/>
      <c r="BV41" s="473"/>
      <c r="BW41" s="474"/>
      <c r="BX41" s="474"/>
      <c r="BY41" s="474"/>
      <c r="BZ41" s="474"/>
      <c r="CA41" s="474"/>
      <c r="CB41" s="474"/>
      <c r="CC41" s="474"/>
      <c r="CD41" s="474"/>
      <c r="CE41" s="475"/>
      <c r="CF41" s="473"/>
      <c r="CG41" s="474"/>
      <c r="CH41" s="474"/>
      <c r="CI41" s="474"/>
      <c r="CJ41" s="474"/>
      <c r="CK41" s="474"/>
      <c r="CL41" s="474"/>
      <c r="CM41" s="475"/>
      <c r="CN41" s="473"/>
      <c r="CO41" s="474"/>
      <c r="CP41" s="474"/>
      <c r="CQ41" s="474"/>
      <c r="CR41" s="474"/>
      <c r="CS41" s="474"/>
      <c r="CT41" s="474"/>
      <c r="CU41" s="475"/>
      <c r="CV41" s="469"/>
      <c r="CW41" s="476"/>
      <c r="CX41" s="477"/>
      <c r="CY41" s="477"/>
      <c r="CZ41" s="477"/>
      <c r="DA41" s="477"/>
      <c r="DB41" s="477"/>
      <c r="DC41" s="477"/>
      <c r="DD41" s="477"/>
      <c r="DE41" s="477"/>
      <c r="DF41" s="478"/>
      <c r="DG41" s="476"/>
      <c r="DH41" s="477"/>
      <c r="DI41" s="477"/>
      <c r="DJ41" s="477"/>
      <c r="DK41" s="477"/>
      <c r="DL41" s="477"/>
      <c r="DM41" s="477"/>
      <c r="DN41" s="478"/>
      <c r="DO41" s="476"/>
      <c r="DP41" s="477"/>
      <c r="DQ41" s="477"/>
      <c r="DR41" s="477"/>
      <c r="DS41" s="477"/>
      <c r="DT41" s="477"/>
      <c r="DU41" s="477"/>
      <c r="DV41" s="478"/>
      <c r="DW41" s="479"/>
    </row>
    <row r="42" spans="1:127" s="303" customFormat="1" ht="40.5" customHeight="1">
      <c r="A42" s="677"/>
      <c r="B42" s="411">
        <v>1</v>
      </c>
      <c r="C42" s="412" t="s">
        <v>682</v>
      </c>
      <c r="D42" s="413" t="s">
        <v>1231</v>
      </c>
      <c r="E42" s="414" t="s">
        <v>116</v>
      </c>
      <c r="F42" s="415">
        <v>0.38700000000000001</v>
      </c>
      <c r="G42" s="416" t="s">
        <v>841</v>
      </c>
      <c r="H42" s="654">
        <v>807024</v>
      </c>
      <c r="I42" s="418" t="s">
        <v>386</v>
      </c>
      <c r="J42" s="655" t="s">
        <v>1186</v>
      </c>
      <c r="K42" s="675"/>
      <c r="L42" s="444" t="s">
        <v>1038</v>
      </c>
      <c r="M42" s="444" t="s">
        <v>1039</v>
      </c>
      <c r="N42" s="445" t="s">
        <v>1040</v>
      </c>
      <c r="O42" s="446" t="s">
        <v>1041</v>
      </c>
      <c r="P42" s="571" t="s">
        <v>1042</v>
      </c>
      <c r="Q42" s="425">
        <f>COUNTA(T42:DV42)</f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1:127" s="303" customFormat="1" ht="40.5" customHeight="1">
      <c r="A43" s="677"/>
      <c r="B43" s="411">
        <v>2</v>
      </c>
      <c r="C43" s="412" t="s">
        <v>683</v>
      </c>
      <c r="D43" s="413" t="s">
        <v>1231</v>
      </c>
      <c r="E43" s="414" t="s">
        <v>88</v>
      </c>
      <c r="F43" s="415">
        <v>1.7689999999999999</v>
      </c>
      <c r="G43" s="416" t="s">
        <v>841</v>
      </c>
      <c r="H43" s="654">
        <v>128702</v>
      </c>
      <c r="I43" s="418" t="s">
        <v>386</v>
      </c>
      <c r="J43" s="655" t="s">
        <v>1186</v>
      </c>
      <c r="K43" s="675"/>
      <c r="L43" s="444" t="s">
        <v>1038</v>
      </c>
      <c r="M43" s="444" t="s">
        <v>1039</v>
      </c>
      <c r="N43" s="445" t="s">
        <v>1040</v>
      </c>
      <c r="O43" s="446" t="s">
        <v>1041</v>
      </c>
      <c r="P43" s="571" t="s">
        <v>1042</v>
      </c>
      <c r="Q43" s="425">
        <f>COUNTA(T43:DV43)</f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677"/>
      <c r="B44" s="667">
        <v>5</v>
      </c>
      <c r="C44" s="668" t="s">
        <v>684</v>
      </c>
      <c r="D44" s="669"/>
      <c r="E44" s="670"/>
      <c r="F44" s="669"/>
      <c r="G44" s="671"/>
      <c r="H44" s="670"/>
      <c r="I44" s="672"/>
      <c r="J44" s="669"/>
      <c r="K44" s="669"/>
      <c r="L44" s="672"/>
      <c r="M44" s="672"/>
      <c r="N44" s="672"/>
      <c r="O44" s="672"/>
      <c r="P44" s="673"/>
      <c r="Q44" s="1350" t="s">
        <v>1323</v>
      </c>
      <c r="R44" s="1352" t="s">
        <v>1324</v>
      </c>
      <c r="S44" s="1336" t="s">
        <v>1325</v>
      </c>
      <c r="T44" s="452"/>
      <c r="U44" s="453"/>
      <c r="V44" s="453"/>
      <c r="W44" s="453"/>
      <c r="X44" s="453"/>
      <c r="Y44" s="453"/>
      <c r="Z44" s="453"/>
      <c r="AA44" s="453"/>
      <c r="AB44" s="453"/>
      <c r="AC44" s="454"/>
      <c r="AD44" s="452"/>
      <c r="AE44" s="453"/>
      <c r="AF44" s="453"/>
      <c r="AG44" s="453"/>
      <c r="AH44" s="453"/>
      <c r="AI44" s="453"/>
      <c r="AJ44" s="453"/>
      <c r="AK44" s="454"/>
      <c r="AL44" s="452"/>
      <c r="AM44" s="453"/>
      <c r="AN44" s="453"/>
      <c r="AO44" s="453"/>
      <c r="AP44" s="453"/>
      <c r="AQ44" s="453"/>
      <c r="AR44" s="453"/>
      <c r="AS44" s="454"/>
      <c r="AT44" s="455"/>
      <c r="AU44" s="456"/>
      <c r="AV44" s="457"/>
      <c r="AW44" s="457"/>
      <c r="AX44" s="457"/>
      <c r="AY44" s="457"/>
      <c r="AZ44" s="457"/>
      <c r="BA44" s="457"/>
      <c r="BB44" s="457"/>
      <c r="BC44" s="457"/>
      <c r="BD44" s="458"/>
      <c r="BE44" s="456"/>
      <c r="BF44" s="457"/>
      <c r="BG44" s="457"/>
      <c r="BH44" s="457"/>
      <c r="BI44" s="457"/>
      <c r="BJ44" s="457"/>
      <c r="BK44" s="457"/>
      <c r="BL44" s="458"/>
      <c r="BM44" s="456"/>
      <c r="BN44" s="457"/>
      <c r="BO44" s="457"/>
      <c r="BP44" s="457"/>
      <c r="BQ44" s="457"/>
      <c r="BR44" s="457"/>
      <c r="BS44" s="457"/>
      <c r="BT44" s="458"/>
      <c r="BU44" s="455"/>
      <c r="BV44" s="459"/>
      <c r="BW44" s="460"/>
      <c r="BX44" s="460"/>
      <c r="BY44" s="460"/>
      <c r="BZ44" s="460"/>
      <c r="CA44" s="460"/>
      <c r="CB44" s="460"/>
      <c r="CC44" s="460"/>
      <c r="CD44" s="460"/>
      <c r="CE44" s="461"/>
      <c r="CF44" s="459"/>
      <c r="CG44" s="460"/>
      <c r="CH44" s="460"/>
      <c r="CI44" s="460"/>
      <c r="CJ44" s="460"/>
      <c r="CK44" s="460"/>
      <c r="CL44" s="460"/>
      <c r="CM44" s="461"/>
      <c r="CN44" s="459"/>
      <c r="CO44" s="460"/>
      <c r="CP44" s="460"/>
      <c r="CQ44" s="460"/>
      <c r="CR44" s="460"/>
      <c r="CS44" s="460"/>
      <c r="CT44" s="460"/>
      <c r="CU44" s="461"/>
      <c r="CV44" s="455"/>
      <c r="CW44" s="462"/>
      <c r="CX44" s="463"/>
      <c r="CY44" s="463"/>
      <c r="CZ44" s="463"/>
      <c r="DA44" s="463"/>
      <c r="DB44" s="463"/>
      <c r="DC44" s="463"/>
      <c r="DD44" s="463"/>
      <c r="DE44" s="463"/>
      <c r="DF44" s="464"/>
      <c r="DG44" s="462"/>
      <c r="DH44" s="463"/>
      <c r="DI44" s="463"/>
      <c r="DJ44" s="463"/>
      <c r="DK44" s="463"/>
      <c r="DL44" s="463"/>
      <c r="DM44" s="463"/>
      <c r="DN44" s="464"/>
      <c r="DO44" s="462"/>
      <c r="DP44" s="463"/>
      <c r="DQ44" s="463"/>
      <c r="DR44" s="463"/>
      <c r="DS44" s="463"/>
      <c r="DT44" s="463"/>
      <c r="DU44" s="463"/>
      <c r="DV44" s="464"/>
      <c r="DW44" s="465"/>
    </row>
    <row r="45" spans="1:127" s="303" customFormat="1" ht="40.5" customHeight="1">
      <c r="A45" s="678"/>
      <c r="B45" s="674"/>
      <c r="C45" s="393" t="s">
        <v>1048</v>
      </c>
      <c r="D45" s="394">
        <f>LARGE(B46:B57,1)</f>
        <v>12</v>
      </c>
      <c r="E45" s="604" t="s">
        <v>1049</v>
      </c>
      <c r="F45" s="394">
        <f>COUNTIF(L46:P57,E45)</f>
        <v>0</v>
      </c>
      <c r="G45" s="396" t="s">
        <v>1038</v>
      </c>
      <c r="H45" s="394">
        <f>COUNTIF(L46:P57,G45)</f>
        <v>0</v>
      </c>
      <c r="I45" s="396" t="s">
        <v>1039</v>
      </c>
      <c r="J45" s="394">
        <f>COUNTIF(L46:P57,I45)</f>
        <v>12</v>
      </c>
      <c r="K45" s="396" t="s">
        <v>1040</v>
      </c>
      <c r="L45" s="394">
        <f>COUNTIF(L46:P57,K45)</f>
        <v>12</v>
      </c>
      <c r="M45" s="396" t="s">
        <v>1041</v>
      </c>
      <c r="N45" s="394">
        <f>COUNTIF(L46:P57,M45)</f>
        <v>12</v>
      </c>
      <c r="O45" s="396" t="s">
        <v>1042</v>
      </c>
      <c r="P45" s="397">
        <f>COUNTIF(L46:P57,O45)</f>
        <v>12</v>
      </c>
      <c r="Q45" s="1351"/>
      <c r="R45" s="1353"/>
      <c r="S45" s="1337"/>
      <c r="T45" s="466"/>
      <c r="U45" s="467"/>
      <c r="V45" s="467"/>
      <c r="W45" s="467"/>
      <c r="X45" s="467"/>
      <c r="Y45" s="467"/>
      <c r="Z45" s="467"/>
      <c r="AA45" s="467"/>
      <c r="AB45" s="467"/>
      <c r="AC45" s="468"/>
      <c r="AD45" s="466"/>
      <c r="AE45" s="467"/>
      <c r="AF45" s="467"/>
      <c r="AG45" s="467"/>
      <c r="AH45" s="467"/>
      <c r="AI45" s="467"/>
      <c r="AJ45" s="467"/>
      <c r="AK45" s="468"/>
      <c r="AL45" s="466"/>
      <c r="AM45" s="467"/>
      <c r="AN45" s="467"/>
      <c r="AO45" s="467"/>
      <c r="AP45" s="467"/>
      <c r="AQ45" s="467"/>
      <c r="AR45" s="467"/>
      <c r="AS45" s="468"/>
      <c r="AT45" s="469"/>
      <c r="AU45" s="470"/>
      <c r="AV45" s="471"/>
      <c r="AW45" s="471"/>
      <c r="AX45" s="471"/>
      <c r="AY45" s="471"/>
      <c r="AZ45" s="471"/>
      <c r="BA45" s="471"/>
      <c r="BB45" s="471"/>
      <c r="BC45" s="471"/>
      <c r="BD45" s="472"/>
      <c r="BE45" s="470"/>
      <c r="BF45" s="471"/>
      <c r="BG45" s="471"/>
      <c r="BH45" s="471"/>
      <c r="BI45" s="471"/>
      <c r="BJ45" s="471"/>
      <c r="BK45" s="471"/>
      <c r="BL45" s="472"/>
      <c r="BM45" s="470"/>
      <c r="BN45" s="471"/>
      <c r="BO45" s="471"/>
      <c r="BP45" s="471"/>
      <c r="BQ45" s="471"/>
      <c r="BR45" s="471"/>
      <c r="BS45" s="471"/>
      <c r="BT45" s="472"/>
      <c r="BU45" s="469"/>
      <c r="BV45" s="473"/>
      <c r="BW45" s="474"/>
      <c r="BX45" s="474"/>
      <c r="BY45" s="474"/>
      <c r="BZ45" s="474"/>
      <c r="CA45" s="474"/>
      <c r="CB45" s="474"/>
      <c r="CC45" s="474"/>
      <c r="CD45" s="474"/>
      <c r="CE45" s="475"/>
      <c r="CF45" s="473"/>
      <c r="CG45" s="474"/>
      <c r="CH45" s="474"/>
      <c r="CI45" s="474"/>
      <c r="CJ45" s="474"/>
      <c r="CK45" s="474"/>
      <c r="CL45" s="474"/>
      <c r="CM45" s="475"/>
      <c r="CN45" s="473"/>
      <c r="CO45" s="474"/>
      <c r="CP45" s="474"/>
      <c r="CQ45" s="474"/>
      <c r="CR45" s="474"/>
      <c r="CS45" s="474"/>
      <c r="CT45" s="474"/>
      <c r="CU45" s="475"/>
      <c r="CV45" s="469"/>
      <c r="CW45" s="476"/>
      <c r="CX45" s="477"/>
      <c r="CY45" s="477"/>
      <c r="CZ45" s="477"/>
      <c r="DA45" s="477"/>
      <c r="DB45" s="477"/>
      <c r="DC45" s="477"/>
      <c r="DD45" s="477"/>
      <c r="DE45" s="477"/>
      <c r="DF45" s="478"/>
      <c r="DG45" s="476"/>
      <c r="DH45" s="477"/>
      <c r="DI45" s="477"/>
      <c r="DJ45" s="477"/>
      <c r="DK45" s="477"/>
      <c r="DL45" s="477"/>
      <c r="DM45" s="477"/>
      <c r="DN45" s="478"/>
      <c r="DO45" s="476"/>
      <c r="DP45" s="477"/>
      <c r="DQ45" s="477"/>
      <c r="DR45" s="477"/>
      <c r="DS45" s="477"/>
      <c r="DT45" s="477"/>
      <c r="DU45" s="477"/>
      <c r="DV45" s="478"/>
      <c r="DW45" s="479"/>
    </row>
    <row r="46" spans="1:127" s="303" customFormat="1" ht="40.5" customHeight="1">
      <c r="A46" s="678"/>
      <c r="B46" s="411">
        <v>1</v>
      </c>
      <c r="C46" s="412" t="s">
        <v>685</v>
      </c>
      <c r="D46" s="413">
        <v>0</v>
      </c>
      <c r="E46" s="414">
        <v>1</v>
      </c>
      <c r="F46" s="415">
        <v>7.835</v>
      </c>
      <c r="G46" s="416" t="s">
        <v>841</v>
      </c>
      <c r="H46" s="654">
        <v>814673</v>
      </c>
      <c r="I46" s="418" t="s">
        <v>386</v>
      </c>
      <c r="J46" s="655" t="s">
        <v>1140</v>
      </c>
      <c r="K46" s="675"/>
      <c r="L46" s="444"/>
      <c r="M46" s="444" t="s">
        <v>1039</v>
      </c>
      <c r="N46" s="445" t="s">
        <v>1040</v>
      </c>
      <c r="O46" s="446" t="s">
        <v>1041</v>
      </c>
      <c r="P46" s="571" t="s">
        <v>1042</v>
      </c>
      <c r="Q46" s="425">
        <f t="shared" ref="Q46:Q57" si="6">COUNTA(T46:DV46)</f>
        <v>0</v>
      </c>
      <c r="R46" s="426"/>
      <c r="S46" s="448"/>
      <c r="T46" s="428"/>
      <c r="U46" s="429"/>
      <c r="V46" s="430"/>
      <c r="W46" s="429"/>
      <c r="X46" s="430"/>
      <c r="Y46" s="429"/>
      <c r="Z46" s="430"/>
      <c r="AA46" s="429"/>
      <c r="AB46" s="430"/>
      <c r="AC46" s="431"/>
      <c r="AD46" s="428"/>
      <c r="AE46" s="429"/>
      <c r="AF46" s="430"/>
      <c r="AG46" s="429"/>
      <c r="AH46" s="430"/>
      <c r="AI46" s="429"/>
      <c r="AJ46" s="430"/>
      <c r="AK46" s="431"/>
      <c r="AL46" s="428"/>
      <c r="AM46" s="429"/>
      <c r="AN46" s="430"/>
      <c r="AO46" s="429"/>
      <c r="AP46" s="430"/>
      <c r="AQ46" s="429"/>
      <c r="AR46" s="430"/>
      <c r="AS46" s="431"/>
      <c r="AT46" s="272"/>
      <c r="AU46" s="432"/>
      <c r="AV46" s="433"/>
      <c r="AW46" s="434"/>
      <c r="AX46" s="433"/>
      <c r="AY46" s="434"/>
      <c r="AZ46" s="433"/>
      <c r="BA46" s="434"/>
      <c r="BB46" s="433"/>
      <c r="BC46" s="434"/>
      <c r="BD46" s="435"/>
      <c r="BE46" s="432"/>
      <c r="BF46" s="433"/>
      <c r="BG46" s="434"/>
      <c r="BH46" s="433"/>
      <c r="BI46" s="434"/>
      <c r="BJ46" s="433"/>
      <c r="BK46" s="434"/>
      <c r="BL46" s="435"/>
      <c r="BM46" s="432"/>
      <c r="BN46" s="433"/>
      <c r="BO46" s="434"/>
      <c r="BP46" s="433"/>
      <c r="BQ46" s="434"/>
      <c r="BR46" s="433"/>
      <c r="BS46" s="434"/>
      <c r="BT46" s="435"/>
      <c r="BU46" s="272"/>
      <c r="BV46" s="436"/>
      <c r="BW46" s="437"/>
      <c r="BX46" s="438"/>
      <c r="BY46" s="437"/>
      <c r="BZ46" s="438"/>
      <c r="CA46" s="437"/>
      <c r="CB46" s="438"/>
      <c r="CC46" s="437"/>
      <c r="CD46" s="438"/>
      <c r="CE46" s="439"/>
      <c r="CF46" s="436"/>
      <c r="CG46" s="437"/>
      <c r="CH46" s="438"/>
      <c r="CI46" s="437"/>
      <c r="CJ46" s="438"/>
      <c r="CK46" s="437"/>
      <c r="CL46" s="438"/>
      <c r="CM46" s="439"/>
      <c r="CN46" s="436"/>
      <c r="CO46" s="437"/>
      <c r="CP46" s="438"/>
      <c r="CQ46" s="437"/>
      <c r="CR46" s="438"/>
      <c r="CS46" s="437"/>
      <c r="CT46" s="438"/>
      <c r="CU46" s="439"/>
      <c r="CV46" s="272"/>
      <c r="CW46" s="440"/>
      <c r="CX46" s="441"/>
      <c r="CY46" s="442"/>
      <c r="CZ46" s="441"/>
      <c r="DA46" s="442"/>
      <c r="DB46" s="441"/>
      <c r="DC46" s="442"/>
      <c r="DD46" s="441"/>
      <c r="DE46" s="442"/>
      <c r="DF46" s="443"/>
      <c r="DG46" s="440"/>
      <c r="DH46" s="441"/>
      <c r="DI46" s="442"/>
      <c r="DJ46" s="441"/>
      <c r="DK46" s="442"/>
      <c r="DL46" s="441"/>
      <c r="DM46" s="442"/>
      <c r="DN46" s="443"/>
      <c r="DO46" s="440"/>
      <c r="DP46" s="441"/>
      <c r="DQ46" s="442"/>
      <c r="DR46" s="441"/>
      <c r="DS46" s="442"/>
      <c r="DT46" s="441"/>
      <c r="DU46" s="442"/>
      <c r="DV46" s="443"/>
      <c r="DW46" s="272"/>
    </row>
    <row r="47" spans="1:127" s="303" customFormat="1" ht="40.5" customHeight="1">
      <c r="A47" s="569"/>
      <c r="B47" s="411">
        <f>LARGE(B$46:B46,1)+1</f>
        <v>2</v>
      </c>
      <c r="C47" s="412" t="s">
        <v>686</v>
      </c>
      <c r="D47" s="413" t="s">
        <v>660</v>
      </c>
      <c r="E47" s="414">
        <v>1</v>
      </c>
      <c r="F47" s="415">
        <v>7.6840000000000002</v>
      </c>
      <c r="G47" s="416" t="s">
        <v>841</v>
      </c>
      <c r="H47" s="654">
        <v>814285</v>
      </c>
      <c r="I47" s="418" t="s">
        <v>386</v>
      </c>
      <c r="J47" s="655" t="s">
        <v>1140</v>
      </c>
      <c r="K47" s="675"/>
      <c r="L47" s="444"/>
      <c r="M47" s="444" t="s">
        <v>1039</v>
      </c>
      <c r="N47" s="445" t="s">
        <v>1040</v>
      </c>
      <c r="O47" s="446" t="s">
        <v>1041</v>
      </c>
      <c r="P47" s="571" t="s">
        <v>1042</v>
      </c>
      <c r="Q47" s="425">
        <f t="shared" si="6"/>
        <v>0</v>
      </c>
      <c r="R47" s="426"/>
      <c r="S47" s="448"/>
      <c r="T47" s="428"/>
      <c r="U47" s="429"/>
      <c r="V47" s="430"/>
      <c r="W47" s="429"/>
      <c r="X47" s="430"/>
      <c r="Y47" s="429"/>
      <c r="Z47" s="430"/>
      <c r="AA47" s="429"/>
      <c r="AB47" s="430"/>
      <c r="AC47" s="431"/>
      <c r="AD47" s="428"/>
      <c r="AE47" s="429"/>
      <c r="AF47" s="430"/>
      <c r="AG47" s="429"/>
      <c r="AH47" s="430"/>
      <c r="AI47" s="429"/>
      <c r="AJ47" s="430"/>
      <c r="AK47" s="431"/>
      <c r="AL47" s="428"/>
      <c r="AM47" s="429"/>
      <c r="AN47" s="430"/>
      <c r="AO47" s="429"/>
      <c r="AP47" s="430"/>
      <c r="AQ47" s="429"/>
      <c r="AR47" s="430"/>
      <c r="AS47" s="431"/>
      <c r="AT47" s="272"/>
      <c r="AU47" s="432"/>
      <c r="AV47" s="433"/>
      <c r="AW47" s="434"/>
      <c r="AX47" s="433"/>
      <c r="AY47" s="434"/>
      <c r="AZ47" s="433"/>
      <c r="BA47" s="434"/>
      <c r="BB47" s="433"/>
      <c r="BC47" s="434"/>
      <c r="BD47" s="435"/>
      <c r="BE47" s="432"/>
      <c r="BF47" s="433"/>
      <c r="BG47" s="434"/>
      <c r="BH47" s="433"/>
      <c r="BI47" s="434"/>
      <c r="BJ47" s="433"/>
      <c r="BK47" s="434"/>
      <c r="BL47" s="435"/>
      <c r="BM47" s="432"/>
      <c r="BN47" s="433"/>
      <c r="BO47" s="434"/>
      <c r="BP47" s="433"/>
      <c r="BQ47" s="434"/>
      <c r="BR47" s="433"/>
      <c r="BS47" s="434"/>
      <c r="BT47" s="435"/>
      <c r="BU47" s="272"/>
      <c r="BV47" s="436"/>
      <c r="BW47" s="437"/>
      <c r="BX47" s="438"/>
      <c r="BY47" s="437"/>
      <c r="BZ47" s="438"/>
      <c r="CA47" s="437"/>
      <c r="CB47" s="438"/>
      <c r="CC47" s="437"/>
      <c r="CD47" s="438"/>
      <c r="CE47" s="439"/>
      <c r="CF47" s="436"/>
      <c r="CG47" s="437"/>
      <c r="CH47" s="438"/>
      <c r="CI47" s="437"/>
      <c r="CJ47" s="438"/>
      <c r="CK47" s="437"/>
      <c r="CL47" s="438"/>
      <c r="CM47" s="439"/>
      <c r="CN47" s="436"/>
      <c r="CO47" s="437"/>
      <c r="CP47" s="438"/>
      <c r="CQ47" s="437"/>
      <c r="CR47" s="438"/>
      <c r="CS47" s="437"/>
      <c r="CT47" s="438"/>
      <c r="CU47" s="439"/>
      <c r="CV47" s="272"/>
      <c r="CW47" s="440"/>
      <c r="CX47" s="441"/>
      <c r="CY47" s="442"/>
      <c r="CZ47" s="441"/>
      <c r="DA47" s="442"/>
      <c r="DB47" s="441"/>
      <c r="DC47" s="442"/>
      <c r="DD47" s="441"/>
      <c r="DE47" s="442"/>
      <c r="DF47" s="443"/>
      <c r="DG47" s="440"/>
      <c r="DH47" s="441"/>
      <c r="DI47" s="442"/>
      <c r="DJ47" s="441"/>
      <c r="DK47" s="442"/>
      <c r="DL47" s="441"/>
      <c r="DM47" s="442"/>
      <c r="DN47" s="443"/>
      <c r="DO47" s="440"/>
      <c r="DP47" s="441"/>
      <c r="DQ47" s="442"/>
      <c r="DR47" s="441"/>
      <c r="DS47" s="442"/>
      <c r="DT47" s="441"/>
      <c r="DU47" s="442"/>
      <c r="DV47" s="443"/>
      <c r="DW47" s="272"/>
    </row>
    <row r="48" spans="1:127" s="303" customFormat="1" ht="40.5" customHeight="1">
      <c r="A48" s="569">
        <v>1</v>
      </c>
      <c r="B48" s="411">
        <f>LARGE(B$46:B47,1)+1</f>
        <v>3</v>
      </c>
      <c r="C48" s="412" t="s">
        <v>687</v>
      </c>
      <c r="D48" s="413" t="s">
        <v>660</v>
      </c>
      <c r="E48" s="414">
        <v>1</v>
      </c>
      <c r="F48" s="415">
        <v>7.6840000000000002</v>
      </c>
      <c r="G48" s="416" t="s">
        <v>841</v>
      </c>
      <c r="H48" s="654">
        <v>814293</v>
      </c>
      <c r="I48" s="418" t="s">
        <v>386</v>
      </c>
      <c r="J48" s="655" t="s">
        <v>1140</v>
      </c>
      <c r="K48" s="675"/>
      <c r="L48" s="444"/>
      <c r="M48" s="444" t="s">
        <v>1039</v>
      </c>
      <c r="N48" s="445" t="s">
        <v>1040</v>
      </c>
      <c r="O48" s="446" t="s">
        <v>1041</v>
      </c>
      <c r="P48" s="571" t="s">
        <v>1042</v>
      </c>
      <c r="Q48" s="425">
        <f t="shared" si="6"/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1:127" s="303" customFormat="1" ht="40.5" customHeight="1">
      <c r="A49" s="569"/>
      <c r="B49" s="411">
        <f>LARGE(B$46:B48,1)+1</f>
        <v>4</v>
      </c>
      <c r="C49" s="412" t="s">
        <v>688</v>
      </c>
      <c r="D49" s="413">
        <v>0</v>
      </c>
      <c r="E49" s="414">
        <v>1</v>
      </c>
      <c r="F49" s="415">
        <v>4.8499999999999996</v>
      </c>
      <c r="G49" s="416" t="s">
        <v>841</v>
      </c>
      <c r="H49" s="654">
        <v>430280</v>
      </c>
      <c r="I49" s="418" t="s">
        <v>386</v>
      </c>
      <c r="J49" s="655" t="s">
        <v>1140</v>
      </c>
      <c r="K49" s="675"/>
      <c r="L49" s="444"/>
      <c r="M49" s="444" t="s">
        <v>1039</v>
      </c>
      <c r="N49" s="445" t="s">
        <v>1040</v>
      </c>
      <c r="O49" s="446" t="s">
        <v>1041</v>
      </c>
      <c r="P49" s="571" t="s">
        <v>1042</v>
      </c>
      <c r="Q49" s="425">
        <f t="shared" si="6"/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1:127" s="303" customFormat="1" ht="40.5" customHeight="1">
      <c r="A50" s="569">
        <v>0</v>
      </c>
      <c r="B50" s="411">
        <f>LARGE(B$46:B49,1)+1</f>
        <v>5</v>
      </c>
      <c r="C50" s="412" t="s">
        <v>689</v>
      </c>
      <c r="D50" s="413" t="s">
        <v>1315</v>
      </c>
      <c r="E50" s="414" t="s">
        <v>671</v>
      </c>
      <c r="F50" s="415">
        <v>1.333</v>
      </c>
      <c r="G50" s="416" t="s">
        <v>841</v>
      </c>
      <c r="H50" s="654">
        <v>24430</v>
      </c>
      <c r="I50" s="418" t="s">
        <v>386</v>
      </c>
      <c r="J50" s="655" t="s">
        <v>1140</v>
      </c>
      <c r="K50" s="675"/>
      <c r="L50" s="444"/>
      <c r="M50" s="444" t="s">
        <v>1039</v>
      </c>
      <c r="N50" s="445" t="s">
        <v>1040</v>
      </c>
      <c r="O50" s="446" t="s">
        <v>1041</v>
      </c>
      <c r="P50" s="571" t="s">
        <v>1042</v>
      </c>
      <c r="Q50" s="425">
        <f t="shared" si="6"/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1:127" s="303" customFormat="1" ht="40.5" customHeight="1">
      <c r="A51" s="569"/>
      <c r="B51" s="411">
        <f>LARGE(B$46:B50,1)+1</f>
        <v>6</v>
      </c>
      <c r="C51" s="412" t="s">
        <v>690</v>
      </c>
      <c r="D51" s="413" t="s">
        <v>691</v>
      </c>
      <c r="E51" s="414" t="s">
        <v>146</v>
      </c>
      <c r="F51" s="415">
        <v>4.6399999999999997</v>
      </c>
      <c r="G51" s="416" t="s">
        <v>841</v>
      </c>
      <c r="H51" s="654">
        <v>89423</v>
      </c>
      <c r="I51" s="418" t="s">
        <v>386</v>
      </c>
      <c r="J51" s="655" t="s">
        <v>1140</v>
      </c>
      <c r="K51" s="675"/>
      <c r="L51" s="444"/>
      <c r="M51" s="444" t="s">
        <v>1039</v>
      </c>
      <c r="N51" s="445" t="s">
        <v>1040</v>
      </c>
      <c r="O51" s="446" t="s">
        <v>1041</v>
      </c>
      <c r="P51" s="571" t="s">
        <v>1042</v>
      </c>
      <c r="Q51" s="425">
        <f t="shared" si="6"/>
        <v>0</v>
      </c>
      <c r="R51" s="426"/>
      <c r="S51" s="448"/>
      <c r="T51" s="428"/>
      <c r="U51" s="429"/>
      <c r="V51" s="430"/>
      <c r="W51" s="429"/>
      <c r="X51" s="430"/>
      <c r="Y51" s="429"/>
      <c r="Z51" s="430"/>
      <c r="AA51" s="429"/>
      <c r="AB51" s="430"/>
      <c r="AC51" s="431"/>
      <c r="AD51" s="428"/>
      <c r="AE51" s="429"/>
      <c r="AF51" s="430"/>
      <c r="AG51" s="429"/>
      <c r="AH51" s="430"/>
      <c r="AI51" s="429"/>
      <c r="AJ51" s="430"/>
      <c r="AK51" s="431"/>
      <c r="AL51" s="428"/>
      <c r="AM51" s="429"/>
      <c r="AN51" s="430"/>
      <c r="AO51" s="429"/>
      <c r="AP51" s="430"/>
      <c r="AQ51" s="429"/>
      <c r="AR51" s="430"/>
      <c r="AS51" s="431"/>
      <c r="AT51" s="272"/>
      <c r="AU51" s="432"/>
      <c r="AV51" s="433"/>
      <c r="AW51" s="434"/>
      <c r="AX51" s="433"/>
      <c r="AY51" s="434"/>
      <c r="AZ51" s="433"/>
      <c r="BA51" s="434"/>
      <c r="BB51" s="433"/>
      <c r="BC51" s="434"/>
      <c r="BD51" s="435"/>
      <c r="BE51" s="432"/>
      <c r="BF51" s="433"/>
      <c r="BG51" s="434"/>
      <c r="BH51" s="433"/>
      <c r="BI51" s="434"/>
      <c r="BJ51" s="433"/>
      <c r="BK51" s="434"/>
      <c r="BL51" s="435"/>
      <c r="BM51" s="432"/>
      <c r="BN51" s="433"/>
      <c r="BO51" s="434"/>
      <c r="BP51" s="433"/>
      <c r="BQ51" s="434"/>
      <c r="BR51" s="433"/>
      <c r="BS51" s="434"/>
      <c r="BT51" s="435"/>
      <c r="BU51" s="272"/>
      <c r="BV51" s="436"/>
      <c r="BW51" s="437"/>
      <c r="BX51" s="438"/>
      <c r="BY51" s="437"/>
      <c r="BZ51" s="438"/>
      <c r="CA51" s="437"/>
      <c r="CB51" s="438"/>
      <c r="CC51" s="437"/>
      <c r="CD51" s="438"/>
      <c r="CE51" s="439"/>
      <c r="CF51" s="436"/>
      <c r="CG51" s="437"/>
      <c r="CH51" s="438"/>
      <c r="CI51" s="437"/>
      <c r="CJ51" s="438"/>
      <c r="CK51" s="437"/>
      <c r="CL51" s="438"/>
      <c r="CM51" s="439"/>
      <c r="CN51" s="436"/>
      <c r="CO51" s="437"/>
      <c r="CP51" s="438"/>
      <c r="CQ51" s="437"/>
      <c r="CR51" s="438"/>
      <c r="CS51" s="437"/>
      <c r="CT51" s="438"/>
      <c r="CU51" s="439"/>
      <c r="CV51" s="272"/>
      <c r="CW51" s="440"/>
      <c r="CX51" s="441"/>
      <c r="CY51" s="442"/>
      <c r="CZ51" s="441"/>
      <c r="DA51" s="442"/>
      <c r="DB51" s="441"/>
      <c r="DC51" s="442"/>
      <c r="DD51" s="441"/>
      <c r="DE51" s="442"/>
      <c r="DF51" s="443"/>
      <c r="DG51" s="440"/>
      <c r="DH51" s="441"/>
      <c r="DI51" s="442"/>
      <c r="DJ51" s="441"/>
      <c r="DK51" s="442"/>
      <c r="DL51" s="441"/>
      <c r="DM51" s="442"/>
      <c r="DN51" s="443"/>
      <c r="DO51" s="440"/>
      <c r="DP51" s="441"/>
      <c r="DQ51" s="442"/>
      <c r="DR51" s="441"/>
      <c r="DS51" s="442"/>
      <c r="DT51" s="441"/>
      <c r="DU51" s="442"/>
      <c r="DV51" s="443"/>
      <c r="DW51" s="272"/>
    </row>
    <row r="52" spans="1:127" s="303" customFormat="1" ht="40.5" customHeight="1">
      <c r="A52" s="569">
        <v>1</v>
      </c>
      <c r="B52" s="411">
        <f>LARGE(B$46:B51,1)+1</f>
        <v>7</v>
      </c>
      <c r="C52" s="412" t="s">
        <v>692</v>
      </c>
      <c r="D52" s="413" t="s">
        <v>1315</v>
      </c>
      <c r="E52" s="414" t="s">
        <v>146</v>
      </c>
      <c r="F52" s="415">
        <v>1.36</v>
      </c>
      <c r="G52" s="416" t="s">
        <v>841</v>
      </c>
      <c r="H52" s="654">
        <v>87418</v>
      </c>
      <c r="I52" s="418" t="s">
        <v>386</v>
      </c>
      <c r="J52" s="655" t="s">
        <v>1140</v>
      </c>
      <c r="K52" s="675"/>
      <c r="L52" s="444"/>
      <c r="M52" s="444" t="s">
        <v>1039</v>
      </c>
      <c r="N52" s="445" t="s">
        <v>1040</v>
      </c>
      <c r="O52" s="446" t="s">
        <v>1041</v>
      </c>
      <c r="P52" s="571" t="s">
        <v>1042</v>
      </c>
      <c r="Q52" s="425">
        <f t="shared" si="6"/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569"/>
      <c r="B53" s="411">
        <f>LARGE(B$46:B52,1)+1</f>
        <v>8</v>
      </c>
      <c r="C53" s="412" t="s">
        <v>693</v>
      </c>
      <c r="D53" s="413" t="s">
        <v>691</v>
      </c>
      <c r="E53" s="414" t="s">
        <v>146</v>
      </c>
      <c r="F53" s="415">
        <v>2.42</v>
      </c>
      <c r="G53" s="416" t="s">
        <v>841</v>
      </c>
      <c r="H53" s="654">
        <v>13759</v>
      </c>
      <c r="I53" s="418" t="s">
        <v>386</v>
      </c>
      <c r="J53" s="655" t="s">
        <v>1140</v>
      </c>
      <c r="K53" s="675"/>
      <c r="L53" s="444"/>
      <c r="M53" s="444" t="s">
        <v>1039</v>
      </c>
      <c r="N53" s="445" t="s">
        <v>1040</v>
      </c>
      <c r="O53" s="446" t="s">
        <v>1041</v>
      </c>
      <c r="P53" s="571" t="s">
        <v>1042</v>
      </c>
      <c r="Q53" s="425">
        <f t="shared" si="6"/>
        <v>0</v>
      </c>
      <c r="R53" s="426"/>
      <c r="S53" s="448"/>
      <c r="T53" s="428"/>
      <c r="U53" s="429"/>
      <c r="V53" s="430"/>
      <c r="W53" s="429"/>
      <c r="X53" s="430"/>
      <c r="Y53" s="429"/>
      <c r="Z53" s="430"/>
      <c r="AA53" s="429"/>
      <c r="AB53" s="430"/>
      <c r="AC53" s="431"/>
      <c r="AD53" s="428"/>
      <c r="AE53" s="429"/>
      <c r="AF53" s="430"/>
      <c r="AG53" s="429"/>
      <c r="AH53" s="430"/>
      <c r="AI53" s="429"/>
      <c r="AJ53" s="430"/>
      <c r="AK53" s="431"/>
      <c r="AL53" s="428"/>
      <c r="AM53" s="429"/>
      <c r="AN53" s="430"/>
      <c r="AO53" s="429"/>
      <c r="AP53" s="430"/>
      <c r="AQ53" s="429"/>
      <c r="AR53" s="430"/>
      <c r="AS53" s="431"/>
      <c r="AT53" s="272"/>
      <c r="AU53" s="432"/>
      <c r="AV53" s="433"/>
      <c r="AW53" s="434"/>
      <c r="AX53" s="433"/>
      <c r="AY53" s="434"/>
      <c r="AZ53" s="433"/>
      <c r="BA53" s="434"/>
      <c r="BB53" s="433"/>
      <c r="BC53" s="434"/>
      <c r="BD53" s="435"/>
      <c r="BE53" s="432"/>
      <c r="BF53" s="433"/>
      <c r="BG53" s="434"/>
      <c r="BH53" s="433"/>
      <c r="BI53" s="434"/>
      <c r="BJ53" s="433"/>
      <c r="BK53" s="434"/>
      <c r="BL53" s="435"/>
      <c r="BM53" s="432"/>
      <c r="BN53" s="433"/>
      <c r="BO53" s="434"/>
      <c r="BP53" s="433"/>
      <c r="BQ53" s="434"/>
      <c r="BR53" s="433"/>
      <c r="BS53" s="434"/>
      <c r="BT53" s="435"/>
      <c r="BU53" s="272"/>
      <c r="BV53" s="436"/>
      <c r="BW53" s="437"/>
      <c r="BX53" s="438"/>
      <c r="BY53" s="437"/>
      <c r="BZ53" s="438"/>
      <c r="CA53" s="437"/>
      <c r="CB53" s="438"/>
      <c r="CC53" s="437"/>
      <c r="CD53" s="438"/>
      <c r="CE53" s="439"/>
      <c r="CF53" s="436"/>
      <c r="CG53" s="437"/>
      <c r="CH53" s="438"/>
      <c r="CI53" s="437"/>
      <c r="CJ53" s="438"/>
      <c r="CK53" s="437"/>
      <c r="CL53" s="438"/>
      <c r="CM53" s="439"/>
      <c r="CN53" s="436"/>
      <c r="CO53" s="437"/>
      <c r="CP53" s="438"/>
      <c r="CQ53" s="437"/>
      <c r="CR53" s="438"/>
      <c r="CS53" s="437"/>
      <c r="CT53" s="438"/>
      <c r="CU53" s="439"/>
      <c r="CV53" s="272"/>
      <c r="CW53" s="440"/>
      <c r="CX53" s="441"/>
      <c r="CY53" s="442"/>
      <c r="CZ53" s="441"/>
      <c r="DA53" s="442"/>
      <c r="DB53" s="441"/>
      <c r="DC53" s="442"/>
      <c r="DD53" s="441"/>
      <c r="DE53" s="442"/>
      <c r="DF53" s="443"/>
      <c r="DG53" s="440"/>
      <c r="DH53" s="441"/>
      <c r="DI53" s="442"/>
      <c r="DJ53" s="441"/>
      <c r="DK53" s="442"/>
      <c r="DL53" s="441"/>
      <c r="DM53" s="442"/>
      <c r="DN53" s="443"/>
      <c r="DO53" s="440"/>
      <c r="DP53" s="441"/>
      <c r="DQ53" s="442"/>
      <c r="DR53" s="441"/>
      <c r="DS53" s="442"/>
      <c r="DT53" s="441"/>
      <c r="DU53" s="442"/>
      <c r="DV53" s="443"/>
      <c r="DW53" s="272"/>
    </row>
    <row r="54" spans="1:127" s="303" customFormat="1" ht="40.5" customHeight="1">
      <c r="A54" s="677"/>
      <c r="B54" s="411">
        <f>LARGE(B$46:B53,1)+1</f>
        <v>9</v>
      </c>
      <c r="C54" s="412" t="s">
        <v>694</v>
      </c>
      <c r="D54" s="413" t="s">
        <v>695</v>
      </c>
      <c r="E54" s="414">
        <v>1</v>
      </c>
      <c r="F54" s="415">
        <v>1.405</v>
      </c>
      <c r="G54" s="416" t="s">
        <v>841</v>
      </c>
      <c r="H54" s="654">
        <v>836650</v>
      </c>
      <c r="I54" s="418" t="s">
        <v>386</v>
      </c>
      <c r="J54" s="655" t="s">
        <v>1140</v>
      </c>
      <c r="K54" s="675"/>
      <c r="L54" s="444"/>
      <c r="M54" s="444" t="s">
        <v>1039</v>
      </c>
      <c r="N54" s="445" t="s">
        <v>1040</v>
      </c>
      <c r="O54" s="446" t="s">
        <v>1041</v>
      </c>
      <c r="P54" s="571" t="s">
        <v>1042</v>
      </c>
      <c r="Q54" s="425">
        <f t="shared" si="6"/>
        <v>0</v>
      </c>
      <c r="R54" s="426"/>
      <c r="S54" s="448"/>
      <c r="T54" s="428"/>
      <c r="U54" s="429"/>
      <c r="V54" s="430"/>
      <c r="W54" s="429"/>
      <c r="X54" s="430"/>
      <c r="Y54" s="429"/>
      <c r="Z54" s="430"/>
      <c r="AA54" s="429"/>
      <c r="AB54" s="430"/>
      <c r="AC54" s="431"/>
      <c r="AD54" s="428"/>
      <c r="AE54" s="429"/>
      <c r="AF54" s="430"/>
      <c r="AG54" s="429"/>
      <c r="AH54" s="430"/>
      <c r="AI54" s="429"/>
      <c r="AJ54" s="430"/>
      <c r="AK54" s="431"/>
      <c r="AL54" s="428"/>
      <c r="AM54" s="429"/>
      <c r="AN54" s="430"/>
      <c r="AO54" s="429"/>
      <c r="AP54" s="430"/>
      <c r="AQ54" s="429"/>
      <c r="AR54" s="430"/>
      <c r="AS54" s="431"/>
      <c r="AT54" s="272"/>
      <c r="AU54" s="432"/>
      <c r="AV54" s="433"/>
      <c r="AW54" s="434"/>
      <c r="AX54" s="433"/>
      <c r="AY54" s="434"/>
      <c r="AZ54" s="433"/>
      <c r="BA54" s="434"/>
      <c r="BB54" s="433"/>
      <c r="BC54" s="434"/>
      <c r="BD54" s="435"/>
      <c r="BE54" s="432"/>
      <c r="BF54" s="433"/>
      <c r="BG54" s="434"/>
      <c r="BH54" s="433"/>
      <c r="BI54" s="434"/>
      <c r="BJ54" s="433"/>
      <c r="BK54" s="434"/>
      <c r="BL54" s="435"/>
      <c r="BM54" s="432"/>
      <c r="BN54" s="433"/>
      <c r="BO54" s="434"/>
      <c r="BP54" s="433"/>
      <c r="BQ54" s="434"/>
      <c r="BR54" s="433"/>
      <c r="BS54" s="434"/>
      <c r="BT54" s="435"/>
      <c r="BU54" s="272"/>
      <c r="BV54" s="436"/>
      <c r="BW54" s="437"/>
      <c r="BX54" s="438"/>
      <c r="BY54" s="437"/>
      <c r="BZ54" s="438"/>
      <c r="CA54" s="437"/>
      <c r="CB54" s="438"/>
      <c r="CC54" s="437"/>
      <c r="CD54" s="438"/>
      <c r="CE54" s="439"/>
      <c r="CF54" s="436"/>
      <c r="CG54" s="437"/>
      <c r="CH54" s="438"/>
      <c r="CI54" s="437"/>
      <c r="CJ54" s="438"/>
      <c r="CK54" s="437"/>
      <c r="CL54" s="438"/>
      <c r="CM54" s="439"/>
      <c r="CN54" s="436"/>
      <c r="CO54" s="437"/>
      <c r="CP54" s="438"/>
      <c r="CQ54" s="437"/>
      <c r="CR54" s="438"/>
      <c r="CS54" s="437"/>
      <c r="CT54" s="438"/>
      <c r="CU54" s="439"/>
      <c r="CV54" s="272"/>
      <c r="CW54" s="440"/>
      <c r="CX54" s="441"/>
      <c r="CY54" s="442"/>
      <c r="CZ54" s="441"/>
      <c r="DA54" s="442"/>
      <c r="DB54" s="441"/>
      <c r="DC54" s="442"/>
      <c r="DD54" s="441"/>
      <c r="DE54" s="442"/>
      <c r="DF54" s="443"/>
      <c r="DG54" s="440"/>
      <c r="DH54" s="441"/>
      <c r="DI54" s="442"/>
      <c r="DJ54" s="441"/>
      <c r="DK54" s="442"/>
      <c r="DL54" s="441"/>
      <c r="DM54" s="442"/>
      <c r="DN54" s="443"/>
      <c r="DO54" s="440"/>
      <c r="DP54" s="441"/>
      <c r="DQ54" s="442"/>
      <c r="DR54" s="441"/>
      <c r="DS54" s="442"/>
      <c r="DT54" s="441"/>
      <c r="DU54" s="442"/>
      <c r="DV54" s="443"/>
      <c r="DW54" s="272"/>
    </row>
    <row r="55" spans="1:127" s="303" customFormat="1" ht="40.5" customHeight="1">
      <c r="A55" s="677"/>
      <c r="B55" s="411">
        <f>LARGE(B$46:B54,1)+1</f>
        <v>10</v>
      </c>
      <c r="C55" s="412" t="s">
        <v>696</v>
      </c>
      <c r="D55" s="413" t="s">
        <v>697</v>
      </c>
      <c r="E55" s="414">
        <v>1</v>
      </c>
      <c r="F55" s="415">
        <v>1.2390000000000001</v>
      </c>
      <c r="G55" s="416" t="s">
        <v>841</v>
      </c>
      <c r="H55" s="654">
        <v>663088</v>
      </c>
      <c r="I55" s="418" t="s">
        <v>386</v>
      </c>
      <c r="J55" s="655" t="s">
        <v>1140</v>
      </c>
      <c r="K55" s="675"/>
      <c r="L55" s="444"/>
      <c r="M55" s="444" t="s">
        <v>1039</v>
      </c>
      <c r="N55" s="445" t="s">
        <v>1040</v>
      </c>
      <c r="O55" s="446" t="s">
        <v>1041</v>
      </c>
      <c r="P55" s="571" t="s">
        <v>1042</v>
      </c>
      <c r="Q55" s="425">
        <f t="shared" si="6"/>
        <v>0</v>
      </c>
      <c r="R55" s="426"/>
      <c r="S55" s="448"/>
      <c r="T55" s="428"/>
      <c r="U55" s="429"/>
      <c r="V55" s="430"/>
      <c r="W55" s="429"/>
      <c r="X55" s="430"/>
      <c r="Y55" s="429"/>
      <c r="Z55" s="430"/>
      <c r="AA55" s="429"/>
      <c r="AB55" s="430"/>
      <c r="AC55" s="431"/>
      <c r="AD55" s="428"/>
      <c r="AE55" s="429"/>
      <c r="AF55" s="430"/>
      <c r="AG55" s="429"/>
      <c r="AH55" s="430"/>
      <c r="AI55" s="429"/>
      <c r="AJ55" s="430"/>
      <c r="AK55" s="431"/>
      <c r="AL55" s="428"/>
      <c r="AM55" s="429"/>
      <c r="AN55" s="430"/>
      <c r="AO55" s="429"/>
      <c r="AP55" s="430"/>
      <c r="AQ55" s="429"/>
      <c r="AR55" s="430"/>
      <c r="AS55" s="431"/>
      <c r="AT55" s="272"/>
      <c r="AU55" s="432"/>
      <c r="AV55" s="433"/>
      <c r="AW55" s="434"/>
      <c r="AX55" s="433"/>
      <c r="AY55" s="434"/>
      <c r="AZ55" s="433"/>
      <c r="BA55" s="434"/>
      <c r="BB55" s="433"/>
      <c r="BC55" s="434"/>
      <c r="BD55" s="435"/>
      <c r="BE55" s="432"/>
      <c r="BF55" s="433"/>
      <c r="BG55" s="434"/>
      <c r="BH55" s="433"/>
      <c r="BI55" s="434"/>
      <c r="BJ55" s="433"/>
      <c r="BK55" s="434"/>
      <c r="BL55" s="435"/>
      <c r="BM55" s="432"/>
      <c r="BN55" s="433"/>
      <c r="BO55" s="434"/>
      <c r="BP55" s="433"/>
      <c r="BQ55" s="434"/>
      <c r="BR55" s="433"/>
      <c r="BS55" s="434"/>
      <c r="BT55" s="435"/>
      <c r="BU55" s="272"/>
      <c r="BV55" s="436"/>
      <c r="BW55" s="437"/>
      <c r="BX55" s="438"/>
      <c r="BY55" s="437"/>
      <c r="BZ55" s="438"/>
      <c r="CA55" s="437"/>
      <c r="CB55" s="438"/>
      <c r="CC55" s="437"/>
      <c r="CD55" s="438"/>
      <c r="CE55" s="439"/>
      <c r="CF55" s="436"/>
      <c r="CG55" s="437"/>
      <c r="CH55" s="438"/>
      <c r="CI55" s="437"/>
      <c r="CJ55" s="438"/>
      <c r="CK55" s="437"/>
      <c r="CL55" s="438"/>
      <c r="CM55" s="439"/>
      <c r="CN55" s="436"/>
      <c r="CO55" s="437"/>
      <c r="CP55" s="438"/>
      <c r="CQ55" s="437"/>
      <c r="CR55" s="438"/>
      <c r="CS55" s="437"/>
      <c r="CT55" s="438"/>
      <c r="CU55" s="439"/>
      <c r="CV55" s="272"/>
      <c r="CW55" s="440"/>
      <c r="CX55" s="441"/>
      <c r="CY55" s="442"/>
      <c r="CZ55" s="441"/>
      <c r="DA55" s="442"/>
      <c r="DB55" s="441"/>
      <c r="DC55" s="442"/>
      <c r="DD55" s="441"/>
      <c r="DE55" s="442"/>
      <c r="DF55" s="443"/>
      <c r="DG55" s="440"/>
      <c r="DH55" s="441"/>
      <c r="DI55" s="442"/>
      <c r="DJ55" s="441"/>
      <c r="DK55" s="442"/>
      <c r="DL55" s="441"/>
      <c r="DM55" s="442"/>
      <c r="DN55" s="443"/>
      <c r="DO55" s="440"/>
      <c r="DP55" s="441"/>
      <c r="DQ55" s="442"/>
      <c r="DR55" s="441"/>
      <c r="DS55" s="442"/>
      <c r="DT55" s="441"/>
      <c r="DU55" s="442"/>
      <c r="DV55" s="443"/>
      <c r="DW55" s="272"/>
    </row>
    <row r="56" spans="1:127" s="303" customFormat="1" ht="40.5" customHeight="1">
      <c r="A56" s="678"/>
      <c r="B56" s="411">
        <f>LARGE(B$46:B55,1)+1</f>
        <v>11</v>
      </c>
      <c r="C56" s="412" t="s">
        <v>698</v>
      </c>
      <c r="D56" s="413" t="s">
        <v>675</v>
      </c>
      <c r="E56" s="414">
        <v>1</v>
      </c>
      <c r="F56" s="415">
        <v>2.347</v>
      </c>
      <c r="G56" s="416" t="s">
        <v>841</v>
      </c>
      <c r="H56" s="654">
        <v>822705</v>
      </c>
      <c r="I56" s="418" t="s">
        <v>386</v>
      </c>
      <c r="J56" s="655" t="s">
        <v>1140</v>
      </c>
      <c r="K56" s="675"/>
      <c r="L56" s="444"/>
      <c r="M56" s="444" t="s">
        <v>1039</v>
      </c>
      <c r="N56" s="445" t="s">
        <v>1040</v>
      </c>
      <c r="O56" s="446" t="s">
        <v>1041</v>
      </c>
      <c r="P56" s="571" t="s">
        <v>1042</v>
      </c>
      <c r="Q56" s="425">
        <f t="shared" si="6"/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272"/>
    </row>
    <row r="57" spans="1:127" s="303" customFormat="1" ht="40.5" customHeight="1">
      <c r="A57" s="678"/>
      <c r="B57" s="411">
        <f>LARGE(B$46:B56,1)+1</f>
        <v>12</v>
      </c>
      <c r="C57" s="412" t="s">
        <v>699</v>
      </c>
      <c r="D57" s="413" t="s">
        <v>675</v>
      </c>
      <c r="E57" s="414">
        <v>1</v>
      </c>
      <c r="F57" s="415">
        <v>0.72399999999999998</v>
      </c>
      <c r="G57" s="416" t="s">
        <v>841</v>
      </c>
      <c r="H57" s="654">
        <v>142026</v>
      </c>
      <c r="I57" s="418" t="s">
        <v>386</v>
      </c>
      <c r="J57" s="655" t="s">
        <v>1140</v>
      </c>
      <c r="K57" s="675"/>
      <c r="L57" s="444"/>
      <c r="M57" s="444" t="s">
        <v>1039</v>
      </c>
      <c r="N57" s="445" t="s">
        <v>1040</v>
      </c>
      <c r="O57" s="446" t="s">
        <v>1041</v>
      </c>
      <c r="P57" s="571" t="s">
        <v>1042</v>
      </c>
      <c r="Q57" s="425">
        <f t="shared" si="6"/>
        <v>0</v>
      </c>
      <c r="R57" s="426"/>
      <c r="S57" s="448"/>
      <c r="T57" s="428"/>
      <c r="U57" s="429"/>
      <c r="V57" s="430"/>
      <c r="W57" s="429"/>
      <c r="X57" s="430"/>
      <c r="Y57" s="429"/>
      <c r="Z57" s="430"/>
      <c r="AA57" s="429"/>
      <c r="AB57" s="430"/>
      <c r="AC57" s="431"/>
      <c r="AD57" s="428"/>
      <c r="AE57" s="429"/>
      <c r="AF57" s="430"/>
      <c r="AG57" s="429"/>
      <c r="AH57" s="430"/>
      <c r="AI57" s="429"/>
      <c r="AJ57" s="430"/>
      <c r="AK57" s="431"/>
      <c r="AL57" s="428"/>
      <c r="AM57" s="429"/>
      <c r="AN57" s="430"/>
      <c r="AO57" s="429"/>
      <c r="AP57" s="430"/>
      <c r="AQ57" s="429"/>
      <c r="AR57" s="430"/>
      <c r="AS57" s="431"/>
      <c r="AT57" s="272"/>
      <c r="AU57" s="432"/>
      <c r="AV57" s="433"/>
      <c r="AW57" s="434"/>
      <c r="AX57" s="433"/>
      <c r="AY57" s="434"/>
      <c r="AZ57" s="433"/>
      <c r="BA57" s="434"/>
      <c r="BB57" s="433"/>
      <c r="BC57" s="434"/>
      <c r="BD57" s="435"/>
      <c r="BE57" s="432"/>
      <c r="BF57" s="433"/>
      <c r="BG57" s="434"/>
      <c r="BH57" s="433"/>
      <c r="BI57" s="434"/>
      <c r="BJ57" s="433"/>
      <c r="BK57" s="434"/>
      <c r="BL57" s="435"/>
      <c r="BM57" s="432"/>
      <c r="BN57" s="433"/>
      <c r="BO57" s="434"/>
      <c r="BP57" s="433"/>
      <c r="BQ57" s="434"/>
      <c r="BR57" s="433"/>
      <c r="BS57" s="434"/>
      <c r="BT57" s="435"/>
      <c r="BU57" s="272"/>
      <c r="BV57" s="436"/>
      <c r="BW57" s="437"/>
      <c r="BX57" s="438"/>
      <c r="BY57" s="437"/>
      <c r="BZ57" s="438"/>
      <c r="CA57" s="437"/>
      <c r="CB57" s="438"/>
      <c r="CC57" s="437"/>
      <c r="CD57" s="438"/>
      <c r="CE57" s="439"/>
      <c r="CF57" s="436"/>
      <c r="CG57" s="437"/>
      <c r="CH57" s="438"/>
      <c r="CI57" s="437"/>
      <c r="CJ57" s="438"/>
      <c r="CK57" s="437"/>
      <c r="CL57" s="438"/>
      <c r="CM57" s="439"/>
      <c r="CN57" s="436"/>
      <c r="CO57" s="437"/>
      <c r="CP57" s="438"/>
      <c r="CQ57" s="437"/>
      <c r="CR57" s="438"/>
      <c r="CS57" s="437"/>
      <c r="CT57" s="438"/>
      <c r="CU57" s="439"/>
      <c r="CV57" s="272"/>
      <c r="CW57" s="440"/>
      <c r="CX57" s="441"/>
      <c r="CY57" s="442"/>
      <c r="CZ57" s="441"/>
      <c r="DA57" s="442"/>
      <c r="DB57" s="441"/>
      <c r="DC57" s="442"/>
      <c r="DD57" s="441"/>
      <c r="DE57" s="442"/>
      <c r="DF57" s="443"/>
      <c r="DG57" s="440"/>
      <c r="DH57" s="441"/>
      <c r="DI57" s="442"/>
      <c r="DJ57" s="441"/>
      <c r="DK57" s="442"/>
      <c r="DL57" s="441"/>
      <c r="DM57" s="442"/>
      <c r="DN57" s="443"/>
      <c r="DO57" s="440"/>
      <c r="DP57" s="441"/>
      <c r="DQ57" s="442"/>
      <c r="DR57" s="441"/>
      <c r="DS57" s="442"/>
      <c r="DT57" s="441"/>
      <c r="DU57" s="442"/>
      <c r="DV57" s="443"/>
      <c r="DW57" s="272"/>
    </row>
    <row r="58" spans="1:127" s="303" customFormat="1" ht="40.5" customHeight="1">
      <c r="A58" s="569"/>
      <c r="B58" s="667">
        <v>6</v>
      </c>
      <c r="C58" s="668" t="s">
        <v>700</v>
      </c>
      <c r="D58" s="669"/>
      <c r="E58" s="670"/>
      <c r="F58" s="669"/>
      <c r="G58" s="671"/>
      <c r="H58" s="670"/>
      <c r="I58" s="672"/>
      <c r="J58" s="669"/>
      <c r="K58" s="669"/>
      <c r="L58" s="672"/>
      <c r="M58" s="672"/>
      <c r="N58" s="672"/>
      <c r="O58" s="672"/>
      <c r="P58" s="673"/>
      <c r="Q58" s="1350" t="s">
        <v>1323</v>
      </c>
      <c r="R58" s="1352" t="s">
        <v>1324</v>
      </c>
      <c r="S58" s="1336" t="s">
        <v>1325</v>
      </c>
      <c r="T58" s="452"/>
      <c r="U58" s="453"/>
      <c r="V58" s="453"/>
      <c r="W58" s="453"/>
      <c r="X58" s="453"/>
      <c r="Y58" s="453"/>
      <c r="Z58" s="453"/>
      <c r="AA58" s="453"/>
      <c r="AB58" s="453"/>
      <c r="AC58" s="454"/>
      <c r="AD58" s="452"/>
      <c r="AE58" s="453"/>
      <c r="AF58" s="453"/>
      <c r="AG58" s="453"/>
      <c r="AH58" s="453"/>
      <c r="AI58" s="453"/>
      <c r="AJ58" s="453"/>
      <c r="AK58" s="454"/>
      <c r="AL58" s="452"/>
      <c r="AM58" s="453"/>
      <c r="AN58" s="453"/>
      <c r="AO58" s="453"/>
      <c r="AP58" s="453"/>
      <c r="AQ58" s="453"/>
      <c r="AR58" s="453"/>
      <c r="AS58" s="454"/>
      <c r="AT58" s="455"/>
      <c r="AU58" s="456"/>
      <c r="AV58" s="457"/>
      <c r="AW58" s="457"/>
      <c r="AX58" s="457"/>
      <c r="AY58" s="457"/>
      <c r="AZ58" s="457"/>
      <c r="BA58" s="457"/>
      <c r="BB58" s="457"/>
      <c r="BC58" s="457"/>
      <c r="BD58" s="458"/>
      <c r="BE58" s="456"/>
      <c r="BF58" s="457"/>
      <c r="BG58" s="457"/>
      <c r="BH58" s="457"/>
      <c r="BI58" s="457"/>
      <c r="BJ58" s="457"/>
      <c r="BK58" s="457"/>
      <c r="BL58" s="458"/>
      <c r="BM58" s="456"/>
      <c r="BN58" s="457"/>
      <c r="BO58" s="457"/>
      <c r="BP58" s="457"/>
      <c r="BQ58" s="457"/>
      <c r="BR58" s="457"/>
      <c r="BS58" s="457"/>
      <c r="BT58" s="458"/>
      <c r="BU58" s="455"/>
      <c r="BV58" s="459"/>
      <c r="BW58" s="460"/>
      <c r="BX58" s="460"/>
      <c r="BY58" s="460"/>
      <c r="BZ58" s="460"/>
      <c r="CA58" s="460"/>
      <c r="CB58" s="460"/>
      <c r="CC58" s="460"/>
      <c r="CD58" s="460"/>
      <c r="CE58" s="461"/>
      <c r="CF58" s="459"/>
      <c r="CG58" s="460"/>
      <c r="CH58" s="460"/>
      <c r="CI58" s="460"/>
      <c r="CJ58" s="460"/>
      <c r="CK58" s="460"/>
      <c r="CL58" s="460"/>
      <c r="CM58" s="461"/>
      <c r="CN58" s="459"/>
      <c r="CO58" s="460"/>
      <c r="CP58" s="460"/>
      <c r="CQ58" s="460"/>
      <c r="CR58" s="460"/>
      <c r="CS58" s="460"/>
      <c r="CT58" s="460"/>
      <c r="CU58" s="461"/>
      <c r="CV58" s="455"/>
      <c r="CW58" s="462"/>
      <c r="CX58" s="463"/>
      <c r="CY58" s="463"/>
      <c r="CZ58" s="463"/>
      <c r="DA58" s="463"/>
      <c r="DB58" s="463"/>
      <c r="DC58" s="463"/>
      <c r="DD58" s="463"/>
      <c r="DE58" s="463"/>
      <c r="DF58" s="464"/>
      <c r="DG58" s="462"/>
      <c r="DH58" s="463"/>
      <c r="DI58" s="463"/>
      <c r="DJ58" s="463"/>
      <c r="DK58" s="463"/>
      <c r="DL58" s="463"/>
      <c r="DM58" s="463"/>
      <c r="DN58" s="464"/>
      <c r="DO58" s="462"/>
      <c r="DP58" s="463"/>
      <c r="DQ58" s="463"/>
      <c r="DR58" s="463"/>
      <c r="DS58" s="463"/>
      <c r="DT58" s="463"/>
      <c r="DU58" s="463"/>
      <c r="DV58" s="464"/>
      <c r="DW58" s="465"/>
    </row>
    <row r="59" spans="1:127" s="303" customFormat="1" ht="40.5" customHeight="1">
      <c r="A59" s="569">
        <v>1</v>
      </c>
      <c r="B59" s="674"/>
      <c r="C59" s="393" t="s">
        <v>1048</v>
      </c>
      <c r="D59" s="394">
        <f>LARGE(B60:B76,1)</f>
        <v>17</v>
      </c>
      <c r="E59" s="604" t="s">
        <v>1049</v>
      </c>
      <c r="F59" s="394">
        <f>COUNTIF(L60:P76,E59)</f>
        <v>0</v>
      </c>
      <c r="G59" s="396" t="s">
        <v>1038</v>
      </c>
      <c r="H59" s="394">
        <f>COUNTIF(L60:P76,G59)</f>
        <v>14</v>
      </c>
      <c r="I59" s="396" t="s">
        <v>1039</v>
      </c>
      <c r="J59" s="394">
        <f>COUNTIF(L60:P76,I59)</f>
        <v>14</v>
      </c>
      <c r="K59" s="396" t="s">
        <v>1040</v>
      </c>
      <c r="L59" s="394">
        <f>COUNTIF(L60:P76,K59)</f>
        <v>17</v>
      </c>
      <c r="M59" s="396" t="s">
        <v>1041</v>
      </c>
      <c r="N59" s="394">
        <f>COUNTIF(L60:P76,M59)</f>
        <v>17</v>
      </c>
      <c r="O59" s="396" t="s">
        <v>1042</v>
      </c>
      <c r="P59" s="397">
        <f>COUNTIF(L60:P76,O59)</f>
        <v>17</v>
      </c>
      <c r="Q59" s="1351"/>
      <c r="R59" s="1353"/>
      <c r="S59" s="1337"/>
      <c r="T59" s="466"/>
      <c r="U59" s="467"/>
      <c r="V59" s="467"/>
      <c r="W59" s="467"/>
      <c r="X59" s="467"/>
      <c r="Y59" s="467"/>
      <c r="Z59" s="467"/>
      <c r="AA59" s="467"/>
      <c r="AB59" s="467"/>
      <c r="AC59" s="468"/>
      <c r="AD59" s="466"/>
      <c r="AE59" s="467"/>
      <c r="AF59" s="467"/>
      <c r="AG59" s="467"/>
      <c r="AH59" s="467"/>
      <c r="AI59" s="467"/>
      <c r="AJ59" s="467"/>
      <c r="AK59" s="468"/>
      <c r="AL59" s="466"/>
      <c r="AM59" s="467"/>
      <c r="AN59" s="467"/>
      <c r="AO59" s="467"/>
      <c r="AP59" s="467"/>
      <c r="AQ59" s="467"/>
      <c r="AR59" s="467"/>
      <c r="AS59" s="468"/>
      <c r="AT59" s="469"/>
      <c r="AU59" s="470"/>
      <c r="AV59" s="471"/>
      <c r="AW59" s="471"/>
      <c r="AX59" s="471"/>
      <c r="AY59" s="471"/>
      <c r="AZ59" s="471"/>
      <c r="BA59" s="471"/>
      <c r="BB59" s="471"/>
      <c r="BC59" s="471"/>
      <c r="BD59" s="472"/>
      <c r="BE59" s="470"/>
      <c r="BF59" s="471"/>
      <c r="BG59" s="471"/>
      <c r="BH59" s="471"/>
      <c r="BI59" s="471"/>
      <c r="BJ59" s="471"/>
      <c r="BK59" s="471"/>
      <c r="BL59" s="472"/>
      <c r="BM59" s="470"/>
      <c r="BN59" s="471"/>
      <c r="BO59" s="471"/>
      <c r="BP59" s="471"/>
      <c r="BQ59" s="471"/>
      <c r="BR59" s="471"/>
      <c r="BS59" s="471"/>
      <c r="BT59" s="472"/>
      <c r="BU59" s="469"/>
      <c r="BV59" s="473"/>
      <c r="BW59" s="474"/>
      <c r="BX59" s="474"/>
      <c r="BY59" s="474"/>
      <c r="BZ59" s="474"/>
      <c r="CA59" s="474"/>
      <c r="CB59" s="474"/>
      <c r="CC59" s="474"/>
      <c r="CD59" s="474"/>
      <c r="CE59" s="475"/>
      <c r="CF59" s="473"/>
      <c r="CG59" s="474"/>
      <c r="CH59" s="474"/>
      <c r="CI59" s="474"/>
      <c r="CJ59" s="474"/>
      <c r="CK59" s="474"/>
      <c r="CL59" s="474"/>
      <c r="CM59" s="475"/>
      <c r="CN59" s="473"/>
      <c r="CO59" s="474"/>
      <c r="CP59" s="474"/>
      <c r="CQ59" s="474"/>
      <c r="CR59" s="474"/>
      <c r="CS59" s="474"/>
      <c r="CT59" s="474"/>
      <c r="CU59" s="475"/>
      <c r="CV59" s="469"/>
      <c r="CW59" s="476"/>
      <c r="CX59" s="477"/>
      <c r="CY59" s="477"/>
      <c r="CZ59" s="477"/>
      <c r="DA59" s="477"/>
      <c r="DB59" s="477"/>
      <c r="DC59" s="477"/>
      <c r="DD59" s="477"/>
      <c r="DE59" s="477"/>
      <c r="DF59" s="478"/>
      <c r="DG59" s="476"/>
      <c r="DH59" s="477"/>
      <c r="DI59" s="477"/>
      <c r="DJ59" s="477"/>
      <c r="DK59" s="477"/>
      <c r="DL59" s="477"/>
      <c r="DM59" s="477"/>
      <c r="DN59" s="478"/>
      <c r="DO59" s="476"/>
      <c r="DP59" s="477"/>
      <c r="DQ59" s="477"/>
      <c r="DR59" s="477"/>
      <c r="DS59" s="477"/>
      <c r="DT59" s="477"/>
      <c r="DU59" s="477"/>
      <c r="DV59" s="478"/>
      <c r="DW59" s="479"/>
    </row>
    <row r="60" spans="1:127" s="303" customFormat="1" ht="40.5" customHeight="1">
      <c r="A60" s="569"/>
      <c r="B60" s="411">
        <v>1</v>
      </c>
      <c r="C60" s="412" t="s">
        <v>701</v>
      </c>
      <c r="D60" s="413"/>
      <c r="E60" s="414" t="s">
        <v>1185</v>
      </c>
      <c r="F60" s="415">
        <v>1.649</v>
      </c>
      <c r="G60" s="416" t="s">
        <v>841</v>
      </c>
      <c r="H60" s="654">
        <v>110890</v>
      </c>
      <c r="I60" s="418" t="s">
        <v>386</v>
      </c>
      <c r="J60" s="655" t="s">
        <v>1140</v>
      </c>
      <c r="K60" s="675"/>
      <c r="L60" s="444" t="s">
        <v>1038</v>
      </c>
      <c r="M60" s="444" t="s">
        <v>1039</v>
      </c>
      <c r="N60" s="445" t="s">
        <v>1040</v>
      </c>
      <c r="O60" s="446" t="s">
        <v>1041</v>
      </c>
      <c r="P60" s="571" t="s">
        <v>1042</v>
      </c>
      <c r="Q60" s="425">
        <f t="shared" ref="Q60:Q76" si="7">COUNTA(T60:DV60)</f>
        <v>0</v>
      </c>
      <c r="R60" s="426"/>
      <c r="S60" s="448"/>
      <c r="T60" s="428"/>
      <c r="U60" s="429"/>
      <c r="V60" s="430"/>
      <c r="W60" s="429"/>
      <c r="X60" s="430"/>
      <c r="Y60" s="429"/>
      <c r="Z60" s="430"/>
      <c r="AA60" s="429"/>
      <c r="AB60" s="430"/>
      <c r="AC60" s="431"/>
      <c r="AD60" s="428"/>
      <c r="AE60" s="429"/>
      <c r="AF60" s="430"/>
      <c r="AG60" s="429"/>
      <c r="AH60" s="430"/>
      <c r="AI60" s="429"/>
      <c r="AJ60" s="430"/>
      <c r="AK60" s="431"/>
      <c r="AL60" s="428"/>
      <c r="AM60" s="429"/>
      <c r="AN60" s="430"/>
      <c r="AO60" s="429"/>
      <c r="AP60" s="430"/>
      <c r="AQ60" s="429"/>
      <c r="AR60" s="430"/>
      <c r="AS60" s="431"/>
      <c r="AT60" s="272"/>
      <c r="AU60" s="432"/>
      <c r="AV60" s="433"/>
      <c r="AW60" s="434"/>
      <c r="AX60" s="433"/>
      <c r="AY60" s="434"/>
      <c r="AZ60" s="433"/>
      <c r="BA60" s="434"/>
      <c r="BB60" s="433"/>
      <c r="BC60" s="434"/>
      <c r="BD60" s="435"/>
      <c r="BE60" s="432"/>
      <c r="BF60" s="433"/>
      <c r="BG60" s="434"/>
      <c r="BH60" s="433"/>
      <c r="BI60" s="434"/>
      <c r="BJ60" s="433"/>
      <c r="BK60" s="434"/>
      <c r="BL60" s="435"/>
      <c r="BM60" s="432"/>
      <c r="BN60" s="433"/>
      <c r="BO60" s="434"/>
      <c r="BP60" s="433"/>
      <c r="BQ60" s="434"/>
      <c r="BR60" s="433"/>
      <c r="BS60" s="434"/>
      <c r="BT60" s="435"/>
      <c r="BU60" s="272"/>
      <c r="BV60" s="436"/>
      <c r="BW60" s="437"/>
      <c r="BX60" s="438"/>
      <c r="BY60" s="437"/>
      <c r="BZ60" s="438"/>
      <c r="CA60" s="437"/>
      <c r="CB60" s="438"/>
      <c r="CC60" s="437"/>
      <c r="CD60" s="438"/>
      <c r="CE60" s="439"/>
      <c r="CF60" s="436"/>
      <c r="CG60" s="437"/>
      <c r="CH60" s="438"/>
      <c r="CI60" s="437"/>
      <c r="CJ60" s="438"/>
      <c r="CK60" s="437"/>
      <c r="CL60" s="438"/>
      <c r="CM60" s="439"/>
      <c r="CN60" s="436"/>
      <c r="CO60" s="437"/>
      <c r="CP60" s="438"/>
      <c r="CQ60" s="437"/>
      <c r="CR60" s="438"/>
      <c r="CS60" s="437"/>
      <c r="CT60" s="438"/>
      <c r="CU60" s="439"/>
      <c r="CV60" s="272"/>
      <c r="CW60" s="440"/>
      <c r="CX60" s="441"/>
      <c r="CY60" s="442"/>
      <c r="CZ60" s="441"/>
      <c r="DA60" s="442"/>
      <c r="DB60" s="441"/>
      <c r="DC60" s="442"/>
      <c r="DD60" s="441"/>
      <c r="DE60" s="442"/>
      <c r="DF60" s="443"/>
      <c r="DG60" s="440"/>
      <c r="DH60" s="441"/>
      <c r="DI60" s="442"/>
      <c r="DJ60" s="441"/>
      <c r="DK60" s="442"/>
      <c r="DL60" s="441"/>
      <c r="DM60" s="442"/>
      <c r="DN60" s="443"/>
      <c r="DO60" s="440"/>
      <c r="DP60" s="441"/>
      <c r="DQ60" s="442"/>
      <c r="DR60" s="441"/>
      <c r="DS60" s="442"/>
      <c r="DT60" s="441"/>
      <c r="DU60" s="442"/>
      <c r="DV60" s="443"/>
      <c r="DW60" s="272"/>
    </row>
    <row r="61" spans="1:127" s="303" customFormat="1" ht="40.5" customHeight="1">
      <c r="A61" s="569">
        <v>1</v>
      </c>
      <c r="B61" s="411">
        <f>LARGE(B$60:B60,1)+1</f>
        <v>2</v>
      </c>
      <c r="C61" s="412" t="s">
        <v>1290</v>
      </c>
      <c r="D61" s="413" t="s">
        <v>1291</v>
      </c>
      <c r="E61" s="414" t="s">
        <v>1292</v>
      </c>
      <c r="F61" s="415">
        <v>0.42</v>
      </c>
      <c r="G61" s="416" t="s">
        <v>841</v>
      </c>
      <c r="H61" s="654">
        <v>32950</v>
      </c>
      <c r="I61" s="418" t="s">
        <v>386</v>
      </c>
      <c r="J61" s="655" t="s">
        <v>1131</v>
      </c>
      <c r="K61" s="676"/>
      <c r="L61" s="444" t="s">
        <v>1038</v>
      </c>
      <c r="M61" s="444" t="s">
        <v>1039</v>
      </c>
      <c r="N61" s="445" t="s">
        <v>1040</v>
      </c>
      <c r="O61" s="446" t="s">
        <v>1041</v>
      </c>
      <c r="P61" s="571" t="s">
        <v>1042</v>
      </c>
      <c r="Q61" s="425">
        <f t="shared" si="7"/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1:127" s="303" customFormat="1" ht="40.5" customHeight="1">
      <c r="A62" s="569">
        <v>1</v>
      </c>
      <c r="B62" s="411">
        <f>LARGE(B$60:B61,1)+1</f>
        <v>3</v>
      </c>
      <c r="C62" s="412" t="s">
        <v>702</v>
      </c>
      <c r="D62" s="413" t="s">
        <v>703</v>
      </c>
      <c r="E62" s="414" t="s">
        <v>704</v>
      </c>
      <c r="F62" s="415">
        <v>21.625</v>
      </c>
      <c r="G62" s="416" t="s">
        <v>841</v>
      </c>
      <c r="H62" s="654">
        <v>52770</v>
      </c>
      <c r="I62" s="418" t="s">
        <v>386</v>
      </c>
      <c r="J62" s="655" t="s">
        <v>1140</v>
      </c>
      <c r="K62" s="675"/>
      <c r="L62" s="444" t="s">
        <v>1038</v>
      </c>
      <c r="M62" s="444" t="s">
        <v>1039</v>
      </c>
      <c r="N62" s="445" t="s">
        <v>1040</v>
      </c>
      <c r="O62" s="446" t="s">
        <v>1041</v>
      </c>
      <c r="P62" s="571" t="s">
        <v>1042</v>
      </c>
      <c r="Q62" s="425">
        <f t="shared" si="7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ht="40.5" customHeight="1">
      <c r="A63" s="569">
        <v>1</v>
      </c>
      <c r="B63" s="411">
        <f>LARGE(B$60:B62,1)+1</f>
        <v>4</v>
      </c>
      <c r="C63" s="412" t="s">
        <v>705</v>
      </c>
      <c r="D63" s="413"/>
      <c r="E63" s="414" t="s">
        <v>704</v>
      </c>
      <c r="F63" s="415">
        <v>17.306000000000001</v>
      </c>
      <c r="G63" s="416" t="s">
        <v>841</v>
      </c>
      <c r="H63" s="654">
        <v>52771</v>
      </c>
      <c r="I63" s="418" t="s">
        <v>386</v>
      </c>
      <c r="J63" s="655" t="s">
        <v>1140</v>
      </c>
      <c r="K63" s="679"/>
      <c r="L63" s="444" t="s">
        <v>1038</v>
      </c>
      <c r="M63" s="444" t="s">
        <v>1039</v>
      </c>
      <c r="N63" s="445" t="s">
        <v>1040</v>
      </c>
      <c r="O63" s="446" t="s">
        <v>1041</v>
      </c>
      <c r="P63" s="571" t="s">
        <v>1042</v>
      </c>
      <c r="Q63" s="425">
        <f t="shared" si="7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569"/>
      <c r="B64" s="411">
        <f>LARGE(B$60:B63,1)+1</f>
        <v>5</v>
      </c>
      <c r="C64" s="412" t="s">
        <v>706</v>
      </c>
      <c r="D64" s="413"/>
      <c r="E64" s="414" t="s">
        <v>1139</v>
      </c>
      <c r="F64" s="415">
        <v>7.1130000000000004</v>
      </c>
      <c r="G64" s="416" t="s">
        <v>841</v>
      </c>
      <c r="H64" s="654">
        <v>43063</v>
      </c>
      <c r="I64" s="418" t="s">
        <v>386</v>
      </c>
      <c r="J64" s="655" t="s">
        <v>1140</v>
      </c>
      <c r="K64" s="675"/>
      <c r="L64" s="444"/>
      <c r="M64" s="444"/>
      <c r="N64" s="445" t="s">
        <v>1040</v>
      </c>
      <c r="O64" s="446" t="s">
        <v>1041</v>
      </c>
      <c r="P64" s="571" t="s">
        <v>1042</v>
      </c>
      <c r="Q64" s="425">
        <f t="shared" si="7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1:127" s="303" customFormat="1" ht="40.5" customHeight="1">
      <c r="A65" s="569">
        <v>1</v>
      </c>
      <c r="B65" s="411">
        <f>LARGE(B$60:B64,1)+1</f>
        <v>6</v>
      </c>
      <c r="C65" s="412" t="s">
        <v>1293</v>
      </c>
      <c r="D65" s="413"/>
      <c r="E65" s="414" t="s">
        <v>1294</v>
      </c>
      <c r="F65" s="415">
        <v>3.52</v>
      </c>
      <c r="G65" s="416" t="s">
        <v>841</v>
      </c>
      <c r="H65" s="654">
        <v>71167</v>
      </c>
      <c r="I65" s="418" t="s">
        <v>386</v>
      </c>
      <c r="J65" s="655" t="s">
        <v>1131</v>
      </c>
      <c r="K65" s="675"/>
      <c r="L65" s="444"/>
      <c r="M65" s="444"/>
      <c r="N65" s="445" t="s">
        <v>1040</v>
      </c>
      <c r="O65" s="446" t="s">
        <v>1041</v>
      </c>
      <c r="P65" s="571" t="s">
        <v>1042</v>
      </c>
      <c r="Q65" s="425">
        <f t="shared" si="7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ht="40.5" customHeight="1">
      <c r="A66" s="569">
        <v>1</v>
      </c>
      <c r="B66" s="411">
        <f>LARGE(B$60:B65,1)+1</f>
        <v>7</v>
      </c>
      <c r="C66" s="412" t="s">
        <v>707</v>
      </c>
      <c r="D66" s="413" t="s">
        <v>708</v>
      </c>
      <c r="E66" s="414" t="s">
        <v>704</v>
      </c>
      <c r="F66" s="415">
        <v>7.25</v>
      </c>
      <c r="G66" s="416" t="s">
        <v>841</v>
      </c>
      <c r="H66" s="654">
        <v>34693</v>
      </c>
      <c r="I66" s="418" t="s">
        <v>386</v>
      </c>
      <c r="J66" s="655" t="s">
        <v>1140</v>
      </c>
      <c r="K66" s="679"/>
      <c r="L66" s="444"/>
      <c r="M66" s="444"/>
      <c r="N66" s="445" t="s">
        <v>1040</v>
      </c>
      <c r="O66" s="446" t="s">
        <v>1041</v>
      </c>
      <c r="P66" s="571" t="s">
        <v>1042</v>
      </c>
      <c r="Q66" s="425">
        <f t="shared" si="7"/>
        <v>0</v>
      </c>
      <c r="R66" s="426"/>
      <c r="S66" s="448"/>
      <c r="T66" s="428"/>
      <c r="U66" s="429"/>
      <c r="V66" s="430"/>
      <c r="W66" s="429"/>
      <c r="X66" s="430"/>
      <c r="Y66" s="429"/>
      <c r="Z66" s="430"/>
      <c r="AA66" s="429"/>
      <c r="AB66" s="430"/>
      <c r="AC66" s="431"/>
      <c r="AD66" s="428"/>
      <c r="AE66" s="429"/>
      <c r="AF66" s="430"/>
      <c r="AG66" s="429"/>
      <c r="AH66" s="430"/>
      <c r="AI66" s="429"/>
      <c r="AJ66" s="430"/>
      <c r="AK66" s="431"/>
      <c r="AL66" s="428"/>
      <c r="AM66" s="429"/>
      <c r="AN66" s="430"/>
      <c r="AO66" s="429"/>
      <c r="AP66" s="430"/>
      <c r="AQ66" s="429"/>
      <c r="AR66" s="430"/>
      <c r="AS66" s="431"/>
      <c r="AT66" s="272"/>
      <c r="AU66" s="432"/>
      <c r="AV66" s="433"/>
      <c r="AW66" s="434"/>
      <c r="AX66" s="433"/>
      <c r="AY66" s="434"/>
      <c r="AZ66" s="433"/>
      <c r="BA66" s="434"/>
      <c r="BB66" s="433"/>
      <c r="BC66" s="434"/>
      <c r="BD66" s="435"/>
      <c r="BE66" s="432"/>
      <c r="BF66" s="433"/>
      <c r="BG66" s="434"/>
      <c r="BH66" s="433"/>
      <c r="BI66" s="434"/>
      <c r="BJ66" s="433"/>
      <c r="BK66" s="434"/>
      <c r="BL66" s="435"/>
      <c r="BM66" s="432"/>
      <c r="BN66" s="433"/>
      <c r="BO66" s="434"/>
      <c r="BP66" s="433"/>
      <c r="BQ66" s="434"/>
      <c r="BR66" s="433"/>
      <c r="BS66" s="434"/>
      <c r="BT66" s="435"/>
      <c r="BU66" s="272"/>
      <c r="BV66" s="436"/>
      <c r="BW66" s="437"/>
      <c r="BX66" s="438"/>
      <c r="BY66" s="437"/>
      <c r="BZ66" s="438"/>
      <c r="CA66" s="437"/>
      <c r="CB66" s="438"/>
      <c r="CC66" s="437"/>
      <c r="CD66" s="438"/>
      <c r="CE66" s="439"/>
      <c r="CF66" s="436"/>
      <c r="CG66" s="437"/>
      <c r="CH66" s="438"/>
      <c r="CI66" s="437"/>
      <c r="CJ66" s="438"/>
      <c r="CK66" s="437"/>
      <c r="CL66" s="438"/>
      <c r="CM66" s="439"/>
      <c r="CN66" s="436"/>
      <c r="CO66" s="437"/>
      <c r="CP66" s="438"/>
      <c r="CQ66" s="437"/>
      <c r="CR66" s="438"/>
      <c r="CS66" s="437"/>
      <c r="CT66" s="438"/>
      <c r="CU66" s="439"/>
      <c r="CV66" s="272"/>
      <c r="CW66" s="440"/>
      <c r="CX66" s="441"/>
      <c r="CY66" s="442"/>
      <c r="CZ66" s="441"/>
      <c r="DA66" s="442"/>
      <c r="DB66" s="441"/>
      <c r="DC66" s="442"/>
      <c r="DD66" s="441"/>
      <c r="DE66" s="442"/>
      <c r="DF66" s="443"/>
      <c r="DG66" s="440"/>
      <c r="DH66" s="441"/>
      <c r="DI66" s="442"/>
      <c r="DJ66" s="441"/>
      <c r="DK66" s="442"/>
      <c r="DL66" s="441"/>
      <c r="DM66" s="442"/>
      <c r="DN66" s="443"/>
      <c r="DO66" s="440"/>
      <c r="DP66" s="441"/>
      <c r="DQ66" s="442"/>
      <c r="DR66" s="441"/>
      <c r="DS66" s="442"/>
      <c r="DT66" s="441"/>
      <c r="DU66" s="442"/>
      <c r="DV66" s="443"/>
      <c r="DW66" s="272"/>
    </row>
    <row r="67" spans="1:127" s="303" customFormat="1" ht="40.5" customHeight="1">
      <c r="A67" s="569"/>
      <c r="B67" s="411">
        <f>LARGE(B$60:B66,1)+1</f>
        <v>8</v>
      </c>
      <c r="C67" s="412" t="s">
        <v>709</v>
      </c>
      <c r="D67" s="413"/>
      <c r="E67" s="414" t="s">
        <v>1139</v>
      </c>
      <c r="F67" s="415">
        <v>2.8029999999999999</v>
      </c>
      <c r="G67" s="416" t="s">
        <v>841</v>
      </c>
      <c r="H67" s="654">
        <v>31990</v>
      </c>
      <c r="I67" s="418" t="s">
        <v>386</v>
      </c>
      <c r="J67" s="655" t="s">
        <v>1140</v>
      </c>
      <c r="K67" s="675"/>
      <c r="L67" s="444" t="s">
        <v>1038</v>
      </c>
      <c r="M67" s="444" t="s">
        <v>1039</v>
      </c>
      <c r="N67" s="445" t="s">
        <v>1040</v>
      </c>
      <c r="O67" s="446" t="s">
        <v>1041</v>
      </c>
      <c r="P67" s="571" t="s">
        <v>1042</v>
      </c>
      <c r="Q67" s="425">
        <f t="shared" si="7"/>
        <v>0</v>
      </c>
      <c r="R67" s="426"/>
      <c r="S67" s="448"/>
      <c r="T67" s="428"/>
      <c r="U67" s="429"/>
      <c r="V67" s="430"/>
      <c r="W67" s="429"/>
      <c r="X67" s="430"/>
      <c r="Y67" s="429"/>
      <c r="Z67" s="430"/>
      <c r="AA67" s="429"/>
      <c r="AB67" s="430"/>
      <c r="AC67" s="431"/>
      <c r="AD67" s="428"/>
      <c r="AE67" s="429"/>
      <c r="AF67" s="430"/>
      <c r="AG67" s="429"/>
      <c r="AH67" s="430"/>
      <c r="AI67" s="429"/>
      <c r="AJ67" s="430"/>
      <c r="AK67" s="431"/>
      <c r="AL67" s="428"/>
      <c r="AM67" s="429"/>
      <c r="AN67" s="430"/>
      <c r="AO67" s="429"/>
      <c r="AP67" s="430"/>
      <c r="AQ67" s="429"/>
      <c r="AR67" s="430"/>
      <c r="AS67" s="431"/>
      <c r="AT67" s="272"/>
      <c r="AU67" s="432"/>
      <c r="AV67" s="433"/>
      <c r="AW67" s="434"/>
      <c r="AX67" s="433"/>
      <c r="AY67" s="434"/>
      <c r="AZ67" s="433"/>
      <c r="BA67" s="434"/>
      <c r="BB67" s="433"/>
      <c r="BC67" s="434"/>
      <c r="BD67" s="435"/>
      <c r="BE67" s="432"/>
      <c r="BF67" s="433"/>
      <c r="BG67" s="434"/>
      <c r="BH67" s="433"/>
      <c r="BI67" s="434"/>
      <c r="BJ67" s="433"/>
      <c r="BK67" s="434"/>
      <c r="BL67" s="435"/>
      <c r="BM67" s="432"/>
      <c r="BN67" s="433"/>
      <c r="BO67" s="434"/>
      <c r="BP67" s="433"/>
      <c r="BQ67" s="434"/>
      <c r="BR67" s="433"/>
      <c r="BS67" s="434"/>
      <c r="BT67" s="435"/>
      <c r="BU67" s="272"/>
      <c r="BV67" s="436"/>
      <c r="BW67" s="437"/>
      <c r="BX67" s="438"/>
      <c r="BY67" s="437"/>
      <c r="BZ67" s="438"/>
      <c r="CA67" s="437"/>
      <c r="CB67" s="438"/>
      <c r="CC67" s="437"/>
      <c r="CD67" s="438"/>
      <c r="CE67" s="439"/>
      <c r="CF67" s="436"/>
      <c r="CG67" s="437"/>
      <c r="CH67" s="438"/>
      <c r="CI67" s="437"/>
      <c r="CJ67" s="438"/>
      <c r="CK67" s="437"/>
      <c r="CL67" s="438"/>
      <c r="CM67" s="439"/>
      <c r="CN67" s="436"/>
      <c r="CO67" s="437"/>
      <c r="CP67" s="438"/>
      <c r="CQ67" s="437"/>
      <c r="CR67" s="438"/>
      <c r="CS67" s="437"/>
      <c r="CT67" s="438"/>
      <c r="CU67" s="439"/>
      <c r="CV67" s="272"/>
      <c r="CW67" s="440"/>
      <c r="CX67" s="441"/>
      <c r="CY67" s="442"/>
      <c r="CZ67" s="441"/>
      <c r="DA67" s="442"/>
      <c r="DB67" s="441"/>
      <c r="DC67" s="442"/>
      <c r="DD67" s="441"/>
      <c r="DE67" s="442"/>
      <c r="DF67" s="443"/>
      <c r="DG67" s="440"/>
      <c r="DH67" s="441"/>
      <c r="DI67" s="442"/>
      <c r="DJ67" s="441"/>
      <c r="DK67" s="442"/>
      <c r="DL67" s="441"/>
      <c r="DM67" s="442"/>
      <c r="DN67" s="443"/>
      <c r="DO67" s="440"/>
      <c r="DP67" s="441"/>
      <c r="DQ67" s="442"/>
      <c r="DR67" s="441"/>
      <c r="DS67" s="442"/>
      <c r="DT67" s="441"/>
      <c r="DU67" s="442"/>
      <c r="DV67" s="443"/>
      <c r="DW67" s="272"/>
    </row>
    <row r="68" spans="1:127" ht="40.5" customHeight="1">
      <c r="A68" s="677"/>
      <c r="B68" s="411">
        <f>LARGE(B$60:B67,1)+1</f>
        <v>9</v>
      </c>
      <c r="C68" s="412" t="s">
        <v>710</v>
      </c>
      <c r="D68" s="413"/>
      <c r="E68" s="414" t="s">
        <v>704</v>
      </c>
      <c r="F68" s="415">
        <v>8.2309999999999999</v>
      </c>
      <c r="G68" s="416" t="s">
        <v>841</v>
      </c>
      <c r="H68" s="654">
        <v>34919</v>
      </c>
      <c r="I68" s="418" t="s">
        <v>386</v>
      </c>
      <c r="J68" s="655" t="s">
        <v>1186</v>
      </c>
      <c r="K68" s="675"/>
      <c r="L68" s="444" t="s">
        <v>1038</v>
      </c>
      <c r="M68" s="444" t="s">
        <v>1039</v>
      </c>
      <c r="N68" s="445" t="s">
        <v>1040</v>
      </c>
      <c r="O68" s="446" t="s">
        <v>1041</v>
      </c>
      <c r="P68" s="571" t="s">
        <v>1042</v>
      </c>
      <c r="Q68" s="425">
        <f t="shared" si="7"/>
        <v>0</v>
      </c>
      <c r="R68" s="426"/>
      <c r="S68" s="448"/>
      <c r="T68" s="428"/>
      <c r="U68" s="429"/>
      <c r="V68" s="430"/>
      <c r="W68" s="429"/>
      <c r="X68" s="430"/>
      <c r="Y68" s="429"/>
      <c r="Z68" s="430"/>
      <c r="AA68" s="429"/>
      <c r="AB68" s="430"/>
      <c r="AC68" s="431"/>
      <c r="AD68" s="428"/>
      <c r="AE68" s="429"/>
      <c r="AF68" s="430"/>
      <c r="AG68" s="429"/>
      <c r="AH68" s="430"/>
      <c r="AI68" s="429"/>
      <c r="AJ68" s="430"/>
      <c r="AK68" s="431"/>
      <c r="AL68" s="428"/>
      <c r="AM68" s="429"/>
      <c r="AN68" s="430"/>
      <c r="AO68" s="429"/>
      <c r="AP68" s="430"/>
      <c r="AQ68" s="429"/>
      <c r="AR68" s="430"/>
      <c r="AS68" s="431"/>
      <c r="AT68" s="272"/>
      <c r="AU68" s="432"/>
      <c r="AV68" s="433"/>
      <c r="AW68" s="434"/>
      <c r="AX68" s="433"/>
      <c r="AY68" s="434"/>
      <c r="AZ68" s="433"/>
      <c r="BA68" s="434"/>
      <c r="BB68" s="433"/>
      <c r="BC68" s="434"/>
      <c r="BD68" s="435"/>
      <c r="BE68" s="432"/>
      <c r="BF68" s="433"/>
      <c r="BG68" s="434"/>
      <c r="BH68" s="433"/>
      <c r="BI68" s="434"/>
      <c r="BJ68" s="433"/>
      <c r="BK68" s="434"/>
      <c r="BL68" s="435"/>
      <c r="BM68" s="432"/>
      <c r="BN68" s="433"/>
      <c r="BO68" s="434"/>
      <c r="BP68" s="433"/>
      <c r="BQ68" s="434"/>
      <c r="BR68" s="433"/>
      <c r="BS68" s="434"/>
      <c r="BT68" s="435"/>
      <c r="BU68" s="272"/>
      <c r="BV68" s="436"/>
      <c r="BW68" s="437"/>
      <c r="BX68" s="438"/>
      <c r="BY68" s="437"/>
      <c r="BZ68" s="438"/>
      <c r="CA68" s="437"/>
      <c r="CB68" s="438"/>
      <c r="CC68" s="437"/>
      <c r="CD68" s="438"/>
      <c r="CE68" s="439"/>
      <c r="CF68" s="436"/>
      <c r="CG68" s="437"/>
      <c r="CH68" s="438"/>
      <c r="CI68" s="437"/>
      <c r="CJ68" s="438"/>
      <c r="CK68" s="437"/>
      <c r="CL68" s="438"/>
      <c r="CM68" s="439"/>
      <c r="CN68" s="436"/>
      <c r="CO68" s="437"/>
      <c r="CP68" s="438"/>
      <c r="CQ68" s="437"/>
      <c r="CR68" s="438"/>
      <c r="CS68" s="437"/>
      <c r="CT68" s="438"/>
      <c r="CU68" s="439"/>
      <c r="CV68" s="272"/>
      <c r="CW68" s="440"/>
      <c r="CX68" s="441"/>
      <c r="CY68" s="442"/>
      <c r="CZ68" s="441"/>
      <c r="DA68" s="442"/>
      <c r="DB68" s="441"/>
      <c r="DC68" s="442"/>
      <c r="DD68" s="441"/>
      <c r="DE68" s="442"/>
      <c r="DF68" s="443"/>
      <c r="DG68" s="440"/>
      <c r="DH68" s="441"/>
      <c r="DI68" s="442"/>
      <c r="DJ68" s="441"/>
      <c r="DK68" s="442"/>
      <c r="DL68" s="441"/>
      <c r="DM68" s="442"/>
      <c r="DN68" s="443"/>
      <c r="DO68" s="440"/>
      <c r="DP68" s="441"/>
      <c r="DQ68" s="442"/>
      <c r="DR68" s="441"/>
      <c r="DS68" s="442"/>
      <c r="DT68" s="441"/>
      <c r="DU68" s="442"/>
      <c r="DV68" s="443"/>
      <c r="DW68" s="272"/>
    </row>
    <row r="69" spans="1:127" s="303" customFormat="1" ht="40.5" customHeight="1">
      <c r="A69" s="569"/>
      <c r="B69" s="411">
        <f>LARGE(B$60:B68,1)+1</f>
        <v>10</v>
      </c>
      <c r="C69" s="412" t="s">
        <v>1310</v>
      </c>
      <c r="D69" s="413" t="s">
        <v>1311</v>
      </c>
      <c r="E69" s="414" t="s">
        <v>1159</v>
      </c>
      <c r="F69" s="415">
        <v>4.6280000000000001</v>
      </c>
      <c r="G69" s="416" t="s">
        <v>841</v>
      </c>
      <c r="H69" s="654">
        <v>675314</v>
      </c>
      <c r="I69" s="418" t="s">
        <v>386</v>
      </c>
      <c r="J69" s="655" t="s">
        <v>1186</v>
      </c>
      <c r="K69" s="675"/>
      <c r="L69" s="444" t="s">
        <v>1038</v>
      </c>
      <c r="M69" s="444" t="s">
        <v>1039</v>
      </c>
      <c r="N69" s="445" t="s">
        <v>1040</v>
      </c>
      <c r="O69" s="446" t="s">
        <v>1041</v>
      </c>
      <c r="P69" s="571" t="s">
        <v>1042</v>
      </c>
      <c r="Q69" s="425">
        <f t="shared" si="7"/>
        <v>0</v>
      </c>
      <c r="R69" s="426"/>
      <c r="S69" s="448"/>
      <c r="T69" s="428"/>
      <c r="U69" s="429"/>
      <c r="V69" s="430"/>
      <c r="W69" s="429"/>
      <c r="X69" s="430"/>
      <c r="Y69" s="429"/>
      <c r="Z69" s="430"/>
      <c r="AA69" s="429"/>
      <c r="AB69" s="430"/>
      <c r="AC69" s="431"/>
      <c r="AD69" s="428"/>
      <c r="AE69" s="429"/>
      <c r="AF69" s="430"/>
      <c r="AG69" s="429"/>
      <c r="AH69" s="430"/>
      <c r="AI69" s="429"/>
      <c r="AJ69" s="430"/>
      <c r="AK69" s="431"/>
      <c r="AL69" s="428"/>
      <c r="AM69" s="429"/>
      <c r="AN69" s="430"/>
      <c r="AO69" s="429"/>
      <c r="AP69" s="430"/>
      <c r="AQ69" s="429"/>
      <c r="AR69" s="430"/>
      <c r="AS69" s="431"/>
      <c r="AT69" s="272"/>
      <c r="AU69" s="432"/>
      <c r="AV69" s="433"/>
      <c r="AW69" s="434"/>
      <c r="AX69" s="433"/>
      <c r="AY69" s="434"/>
      <c r="AZ69" s="433"/>
      <c r="BA69" s="434"/>
      <c r="BB69" s="433"/>
      <c r="BC69" s="434"/>
      <c r="BD69" s="435"/>
      <c r="BE69" s="432"/>
      <c r="BF69" s="433"/>
      <c r="BG69" s="434"/>
      <c r="BH69" s="433"/>
      <c r="BI69" s="434"/>
      <c r="BJ69" s="433"/>
      <c r="BK69" s="434"/>
      <c r="BL69" s="435"/>
      <c r="BM69" s="432"/>
      <c r="BN69" s="433"/>
      <c r="BO69" s="434"/>
      <c r="BP69" s="433"/>
      <c r="BQ69" s="434"/>
      <c r="BR69" s="433"/>
      <c r="BS69" s="434"/>
      <c r="BT69" s="435"/>
      <c r="BU69" s="272"/>
      <c r="BV69" s="436"/>
      <c r="BW69" s="437"/>
      <c r="BX69" s="438"/>
      <c r="BY69" s="437"/>
      <c r="BZ69" s="438"/>
      <c r="CA69" s="437"/>
      <c r="CB69" s="438"/>
      <c r="CC69" s="437"/>
      <c r="CD69" s="438"/>
      <c r="CE69" s="439"/>
      <c r="CF69" s="436"/>
      <c r="CG69" s="437"/>
      <c r="CH69" s="438"/>
      <c r="CI69" s="437"/>
      <c r="CJ69" s="438"/>
      <c r="CK69" s="437"/>
      <c r="CL69" s="438"/>
      <c r="CM69" s="439"/>
      <c r="CN69" s="436"/>
      <c r="CO69" s="437"/>
      <c r="CP69" s="438"/>
      <c r="CQ69" s="437"/>
      <c r="CR69" s="438"/>
      <c r="CS69" s="437"/>
      <c r="CT69" s="438"/>
      <c r="CU69" s="439"/>
      <c r="CV69" s="272"/>
      <c r="CW69" s="440"/>
      <c r="CX69" s="441"/>
      <c r="CY69" s="442"/>
      <c r="CZ69" s="441"/>
      <c r="DA69" s="442"/>
      <c r="DB69" s="441"/>
      <c r="DC69" s="442"/>
      <c r="DD69" s="441"/>
      <c r="DE69" s="442"/>
      <c r="DF69" s="443"/>
      <c r="DG69" s="440"/>
      <c r="DH69" s="441"/>
      <c r="DI69" s="442"/>
      <c r="DJ69" s="441"/>
      <c r="DK69" s="442"/>
      <c r="DL69" s="441"/>
      <c r="DM69" s="442"/>
      <c r="DN69" s="443"/>
      <c r="DO69" s="440"/>
      <c r="DP69" s="441"/>
      <c r="DQ69" s="442"/>
      <c r="DR69" s="441"/>
      <c r="DS69" s="442"/>
      <c r="DT69" s="441"/>
      <c r="DU69" s="442"/>
      <c r="DV69" s="443"/>
      <c r="DW69" s="272"/>
    </row>
    <row r="70" spans="1:127" ht="40.5" customHeight="1">
      <c r="A70" s="569">
        <v>1</v>
      </c>
      <c r="B70" s="411">
        <f>LARGE(B$60:B69,1)+1</f>
        <v>11</v>
      </c>
      <c r="C70" s="412" t="s">
        <v>711</v>
      </c>
      <c r="D70" s="413" t="s">
        <v>712</v>
      </c>
      <c r="E70" s="414" t="s">
        <v>1159</v>
      </c>
      <c r="F70" s="415">
        <v>4.4889999999999999</v>
      </c>
      <c r="G70" s="416" t="s">
        <v>841</v>
      </c>
      <c r="H70" s="654">
        <v>424879</v>
      </c>
      <c r="I70" s="418" t="s">
        <v>386</v>
      </c>
      <c r="J70" s="655" t="s">
        <v>1186</v>
      </c>
      <c r="K70" s="675"/>
      <c r="L70" s="444" t="s">
        <v>1038</v>
      </c>
      <c r="M70" s="444" t="s">
        <v>1039</v>
      </c>
      <c r="N70" s="445" t="s">
        <v>1040</v>
      </c>
      <c r="O70" s="446" t="s">
        <v>1041</v>
      </c>
      <c r="P70" s="571" t="s">
        <v>1042</v>
      </c>
      <c r="Q70" s="425">
        <f t="shared" si="7"/>
        <v>0</v>
      </c>
      <c r="R70" s="426"/>
      <c r="S70" s="448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1:127" s="303" customFormat="1" ht="40.5" customHeight="1">
      <c r="A71" s="569"/>
      <c r="B71" s="411">
        <f>LARGE(B$60:B70,1)+1</f>
        <v>12</v>
      </c>
      <c r="C71" s="412" t="s">
        <v>713</v>
      </c>
      <c r="D71" s="413" t="s">
        <v>714</v>
      </c>
      <c r="E71" s="414" t="s">
        <v>1159</v>
      </c>
      <c r="F71" s="415">
        <v>3.484</v>
      </c>
      <c r="G71" s="416" t="s">
        <v>841</v>
      </c>
      <c r="H71" s="654">
        <v>833536</v>
      </c>
      <c r="I71" s="418" t="s">
        <v>386</v>
      </c>
      <c r="J71" s="655" t="s">
        <v>1186</v>
      </c>
      <c r="K71" s="679"/>
      <c r="L71" s="444" t="s">
        <v>1038</v>
      </c>
      <c r="M71" s="444" t="s">
        <v>1039</v>
      </c>
      <c r="N71" s="445" t="s">
        <v>1040</v>
      </c>
      <c r="O71" s="446" t="s">
        <v>1041</v>
      </c>
      <c r="P71" s="571" t="s">
        <v>1042</v>
      </c>
      <c r="Q71" s="425">
        <f t="shared" si="7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272"/>
    </row>
    <row r="72" spans="1:127" s="303" customFormat="1" ht="40.5" customHeight="1">
      <c r="A72" s="677"/>
      <c r="B72" s="411">
        <f>LARGE(B$60:B71,1)+1</f>
        <v>13</v>
      </c>
      <c r="C72" s="412" t="s">
        <v>1298</v>
      </c>
      <c r="D72" s="413"/>
      <c r="E72" s="414" t="s">
        <v>1297</v>
      </c>
      <c r="F72" s="415">
        <v>0.747</v>
      </c>
      <c r="G72" s="416" t="s">
        <v>841</v>
      </c>
      <c r="H72" s="654">
        <v>20090</v>
      </c>
      <c r="I72" s="418" t="s">
        <v>386</v>
      </c>
      <c r="J72" s="655" t="s">
        <v>1131</v>
      </c>
      <c r="K72" s="676"/>
      <c r="L72" s="444" t="s">
        <v>1038</v>
      </c>
      <c r="M72" s="444" t="s">
        <v>1039</v>
      </c>
      <c r="N72" s="445" t="s">
        <v>1040</v>
      </c>
      <c r="O72" s="446" t="s">
        <v>1041</v>
      </c>
      <c r="P72" s="571" t="s">
        <v>1042</v>
      </c>
      <c r="Q72" s="425">
        <f t="shared" si="7"/>
        <v>0</v>
      </c>
      <c r="R72" s="426"/>
      <c r="S72" s="448"/>
      <c r="T72" s="428"/>
      <c r="U72" s="429"/>
      <c r="V72" s="430"/>
      <c r="W72" s="429"/>
      <c r="X72" s="430"/>
      <c r="Y72" s="429"/>
      <c r="Z72" s="430"/>
      <c r="AA72" s="429"/>
      <c r="AB72" s="430"/>
      <c r="AC72" s="431"/>
      <c r="AD72" s="428"/>
      <c r="AE72" s="429"/>
      <c r="AF72" s="430"/>
      <c r="AG72" s="429"/>
      <c r="AH72" s="430"/>
      <c r="AI72" s="429"/>
      <c r="AJ72" s="430"/>
      <c r="AK72" s="431"/>
      <c r="AL72" s="428"/>
      <c r="AM72" s="429"/>
      <c r="AN72" s="430"/>
      <c r="AO72" s="429"/>
      <c r="AP72" s="430"/>
      <c r="AQ72" s="429"/>
      <c r="AR72" s="430"/>
      <c r="AS72" s="431"/>
      <c r="AT72" s="272"/>
      <c r="AU72" s="432"/>
      <c r="AV72" s="433"/>
      <c r="AW72" s="434"/>
      <c r="AX72" s="433"/>
      <c r="AY72" s="434"/>
      <c r="AZ72" s="433"/>
      <c r="BA72" s="434"/>
      <c r="BB72" s="433"/>
      <c r="BC72" s="434"/>
      <c r="BD72" s="435"/>
      <c r="BE72" s="432"/>
      <c r="BF72" s="433"/>
      <c r="BG72" s="434"/>
      <c r="BH72" s="433"/>
      <c r="BI72" s="434"/>
      <c r="BJ72" s="433"/>
      <c r="BK72" s="434"/>
      <c r="BL72" s="435"/>
      <c r="BM72" s="432"/>
      <c r="BN72" s="433"/>
      <c r="BO72" s="434"/>
      <c r="BP72" s="433"/>
      <c r="BQ72" s="434"/>
      <c r="BR72" s="433"/>
      <c r="BS72" s="434"/>
      <c r="BT72" s="435"/>
      <c r="BU72" s="272"/>
      <c r="BV72" s="436"/>
      <c r="BW72" s="437"/>
      <c r="BX72" s="438"/>
      <c r="BY72" s="437"/>
      <c r="BZ72" s="438"/>
      <c r="CA72" s="437"/>
      <c r="CB72" s="438"/>
      <c r="CC72" s="437"/>
      <c r="CD72" s="438"/>
      <c r="CE72" s="439"/>
      <c r="CF72" s="436"/>
      <c r="CG72" s="437"/>
      <c r="CH72" s="438"/>
      <c r="CI72" s="437"/>
      <c r="CJ72" s="438"/>
      <c r="CK72" s="437"/>
      <c r="CL72" s="438"/>
      <c r="CM72" s="439"/>
      <c r="CN72" s="436"/>
      <c r="CO72" s="437"/>
      <c r="CP72" s="438"/>
      <c r="CQ72" s="437"/>
      <c r="CR72" s="438"/>
      <c r="CS72" s="437"/>
      <c r="CT72" s="438"/>
      <c r="CU72" s="439"/>
      <c r="CV72" s="272"/>
      <c r="CW72" s="440"/>
      <c r="CX72" s="441"/>
      <c r="CY72" s="442"/>
      <c r="CZ72" s="441"/>
      <c r="DA72" s="442"/>
      <c r="DB72" s="441"/>
      <c r="DC72" s="442"/>
      <c r="DD72" s="441"/>
      <c r="DE72" s="442"/>
      <c r="DF72" s="443"/>
      <c r="DG72" s="440"/>
      <c r="DH72" s="441"/>
      <c r="DI72" s="442"/>
      <c r="DJ72" s="441"/>
      <c r="DK72" s="442"/>
      <c r="DL72" s="441"/>
      <c r="DM72" s="442"/>
      <c r="DN72" s="443"/>
      <c r="DO72" s="440"/>
      <c r="DP72" s="441"/>
      <c r="DQ72" s="442"/>
      <c r="DR72" s="441"/>
      <c r="DS72" s="442"/>
      <c r="DT72" s="441"/>
      <c r="DU72" s="442"/>
      <c r="DV72" s="443"/>
      <c r="DW72" s="272"/>
    </row>
    <row r="73" spans="1:127" s="303" customFormat="1" ht="40.5" customHeight="1">
      <c r="A73" s="677"/>
      <c r="B73" s="411">
        <f>LARGE(B$60:B72,1)+1</f>
        <v>14</v>
      </c>
      <c r="C73" s="412" t="s">
        <v>1295</v>
      </c>
      <c r="D73" s="413"/>
      <c r="E73" s="414" t="s">
        <v>1294</v>
      </c>
      <c r="F73" s="415">
        <v>3.58</v>
      </c>
      <c r="G73" s="416" t="s">
        <v>841</v>
      </c>
      <c r="H73" s="654">
        <v>71168</v>
      </c>
      <c r="I73" s="418" t="s">
        <v>386</v>
      </c>
      <c r="J73" s="655" t="s">
        <v>1131</v>
      </c>
      <c r="K73" s="675"/>
      <c r="L73" s="444" t="s">
        <v>1038</v>
      </c>
      <c r="M73" s="444" t="s">
        <v>1039</v>
      </c>
      <c r="N73" s="445" t="s">
        <v>1040</v>
      </c>
      <c r="O73" s="446" t="s">
        <v>1041</v>
      </c>
      <c r="P73" s="571" t="s">
        <v>1042</v>
      </c>
      <c r="Q73" s="425">
        <f t="shared" si="7"/>
        <v>0</v>
      </c>
      <c r="R73" s="426"/>
      <c r="S73" s="448"/>
      <c r="T73" s="428"/>
      <c r="U73" s="429"/>
      <c r="V73" s="430"/>
      <c r="W73" s="429"/>
      <c r="X73" s="430"/>
      <c r="Y73" s="429"/>
      <c r="Z73" s="430"/>
      <c r="AA73" s="429"/>
      <c r="AB73" s="430"/>
      <c r="AC73" s="431"/>
      <c r="AD73" s="428"/>
      <c r="AE73" s="429"/>
      <c r="AF73" s="430"/>
      <c r="AG73" s="429"/>
      <c r="AH73" s="430"/>
      <c r="AI73" s="429"/>
      <c r="AJ73" s="430"/>
      <c r="AK73" s="431"/>
      <c r="AL73" s="428"/>
      <c r="AM73" s="429"/>
      <c r="AN73" s="430"/>
      <c r="AO73" s="429"/>
      <c r="AP73" s="430"/>
      <c r="AQ73" s="429"/>
      <c r="AR73" s="430"/>
      <c r="AS73" s="431"/>
      <c r="AT73" s="272"/>
      <c r="AU73" s="432"/>
      <c r="AV73" s="433"/>
      <c r="AW73" s="434"/>
      <c r="AX73" s="433"/>
      <c r="AY73" s="434"/>
      <c r="AZ73" s="433"/>
      <c r="BA73" s="434"/>
      <c r="BB73" s="433"/>
      <c r="BC73" s="434"/>
      <c r="BD73" s="435"/>
      <c r="BE73" s="432"/>
      <c r="BF73" s="433"/>
      <c r="BG73" s="434"/>
      <c r="BH73" s="433"/>
      <c r="BI73" s="434"/>
      <c r="BJ73" s="433"/>
      <c r="BK73" s="434"/>
      <c r="BL73" s="435"/>
      <c r="BM73" s="432"/>
      <c r="BN73" s="433"/>
      <c r="BO73" s="434"/>
      <c r="BP73" s="433"/>
      <c r="BQ73" s="434"/>
      <c r="BR73" s="433"/>
      <c r="BS73" s="434"/>
      <c r="BT73" s="435"/>
      <c r="BU73" s="272"/>
      <c r="BV73" s="436"/>
      <c r="BW73" s="437"/>
      <c r="BX73" s="438"/>
      <c r="BY73" s="437"/>
      <c r="BZ73" s="438"/>
      <c r="CA73" s="437"/>
      <c r="CB73" s="438"/>
      <c r="CC73" s="437"/>
      <c r="CD73" s="438"/>
      <c r="CE73" s="439"/>
      <c r="CF73" s="436"/>
      <c r="CG73" s="437"/>
      <c r="CH73" s="438"/>
      <c r="CI73" s="437"/>
      <c r="CJ73" s="438"/>
      <c r="CK73" s="437"/>
      <c r="CL73" s="438"/>
      <c r="CM73" s="439"/>
      <c r="CN73" s="436"/>
      <c r="CO73" s="437"/>
      <c r="CP73" s="438"/>
      <c r="CQ73" s="437"/>
      <c r="CR73" s="438"/>
      <c r="CS73" s="437"/>
      <c r="CT73" s="438"/>
      <c r="CU73" s="439"/>
      <c r="CV73" s="272"/>
      <c r="CW73" s="440"/>
      <c r="CX73" s="441"/>
      <c r="CY73" s="442"/>
      <c r="CZ73" s="441"/>
      <c r="DA73" s="442"/>
      <c r="DB73" s="441"/>
      <c r="DC73" s="442"/>
      <c r="DD73" s="441"/>
      <c r="DE73" s="442"/>
      <c r="DF73" s="443"/>
      <c r="DG73" s="440"/>
      <c r="DH73" s="441"/>
      <c r="DI73" s="442"/>
      <c r="DJ73" s="441"/>
      <c r="DK73" s="442"/>
      <c r="DL73" s="441"/>
      <c r="DM73" s="442"/>
      <c r="DN73" s="443"/>
      <c r="DO73" s="440"/>
      <c r="DP73" s="441"/>
      <c r="DQ73" s="442"/>
      <c r="DR73" s="441"/>
      <c r="DS73" s="442"/>
      <c r="DT73" s="441"/>
      <c r="DU73" s="442"/>
      <c r="DV73" s="443"/>
      <c r="DW73" s="272"/>
    </row>
    <row r="74" spans="1:127" s="303" customFormat="1" ht="40.5" customHeight="1">
      <c r="A74" s="678"/>
      <c r="B74" s="411">
        <f>LARGE(B$60:B73,1)+1</f>
        <v>15</v>
      </c>
      <c r="C74" s="412" t="s">
        <v>715</v>
      </c>
      <c r="D74" s="413" t="s">
        <v>716</v>
      </c>
      <c r="E74" s="414" t="s">
        <v>1139</v>
      </c>
      <c r="F74" s="415">
        <v>7.34</v>
      </c>
      <c r="G74" s="416" t="s">
        <v>841</v>
      </c>
      <c r="H74" s="654">
        <v>43634</v>
      </c>
      <c r="I74" s="418" t="s">
        <v>386</v>
      </c>
      <c r="J74" s="655" t="s">
        <v>1186</v>
      </c>
      <c r="K74" s="679"/>
      <c r="L74" s="444" t="s">
        <v>1038</v>
      </c>
      <c r="M74" s="444" t="s">
        <v>1039</v>
      </c>
      <c r="N74" s="445" t="s">
        <v>1040</v>
      </c>
      <c r="O74" s="446" t="s">
        <v>1041</v>
      </c>
      <c r="P74" s="571" t="s">
        <v>1042</v>
      </c>
      <c r="Q74" s="425">
        <f t="shared" si="7"/>
        <v>0</v>
      </c>
      <c r="R74" s="426"/>
      <c r="S74" s="448"/>
      <c r="T74" s="428"/>
      <c r="U74" s="429"/>
      <c r="V74" s="430"/>
      <c r="W74" s="429"/>
      <c r="X74" s="430"/>
      <c r="Y74" s="429"/>
      <c r="Z74" s="430"/>
      <c r="AA74" s="429"/>
      <c r="AB74" s="430"/>
      <c r="AC74" s="431"/>
      <c r="AD74" s="428"/>
      <c r="AE74" s="429"/>
      <c r="AF74" s="430"/>
      <c r="AG74" s="429"/>
      <c r="AH74" s="430"/>
      <c r="AI74" s="429"/>
      <c r="AJ74" s="430"/>
      <c r="AK74" s="431"/>
      <c r="AL74" s="428"/>
      <c r="AM74" s="429"/>
      <c r="AN74" s="430"/>
      <c r="AO74" s="429"/>
      <c r="AP74" s="430"/>
      <c r="AQ74" s="429"/>
      <c r="AR74" s="430"/>
      <c r="AS74" s="431"/>
      <c r="AT74" s="272"/>
      <c r="AU74" s="432"/>
      <c r="AV74" s="433"/>
      <c r="AW74" s="434"/>
      <c r="AX74" s="433"/>
      <c r="AY74" s="434"/>
      <c r="AZ74" s="433"/>
      <c r="BA74" s="434"/>
      <c r="BB74" s="433"/>
      <c r="BC74" s="434"/>
      <c r="BD74" s="435"/>
      <c r="BE74" s="432"/>
      <c r="BF74" s="433"/>
      <c r="BG74" s="434"/>
      <c r="BH74" s="433"/>
      <c r="BI74" s="434"/>
      <c r="BJ74" s="433"/>
      <c r="BK74" s="434"/>
      <c r="BL74" s="435"/>
      <c r="BM74" s="432"/>
      <c r="BN74" s="433"/>
      <c r="BO74" s="434"/>
      <c r="BP74" s="433"/>
      <c r="BQ74" s="434"/>
      <c r="BR74" s="433"/>
      <c r="BS74" s="434"/>
      <c r="BT74" s="435"/>
      <c r="BU74" s="272"/>
      <c r="BV74" s="436"/>
      <c r="BW74" s="437"/>
      <c r="BX74" s="438"/>
      <c r="BY74" s="437"/>
      <c r="BZ74" s="438"/>
      <c r="CA74" s="437"/>
      <c r="CB74" s="438"/>
      <c r="CC74" s="437"/>
      <c r="CD74" s="438"/>
      <c r="CE74" s="439"/>
      <c r="CF74" s="436"/>
      <c r="CG74" s="437"/>
      <c r="CH74" s="438"/>
      <c r="CI74" s="437"/>
      <c r="CJ74" s="438"/>
      <c r="CK74" s="437"/>
      <c r="CL74" s="438"/>
      <c r="CM74" s="439"/>
      <c r="CN74" s="436"/>
      <c r="CO74" s="437"/>
      <c r="CP74" s="438"/>
      <c r="CQ74" s="437"/>
      <c r="CR74" s="438"/>
      <c r="CS74" s="437"/>
      <c r="CT74" s="438"/>
      <c r="CU74" s="439"/>
      <c r="CV74" s="272"/>
      <c r="CW74" s="440"/>
      <c r="CX74" s="441"/>
      <c r="CY74" s="442"/>
      <c r="CZ74" s="441"/>
      <c r="DA74" s="442"/>
      <c r="DB74" s="441"/>
      <c r="DC74" s="442"/>
      <c r="DD74" s="441"/>
      <c r="DE74" s="442"/>
      <c r="DF74" s="443"/>
      <c r="DG74" s="440"/>
      <c r="DH74" s="441"/>
      <c r="DI74" s="442"/>
      <c r="DJ74" s="441"/>
      <c r="DK74" s="442"/>
      <c r="DL74" s="441"/>
      <c r="DM74" s="442"/>
      <c r="DN74" s="443"/>
      <c r="DO74" s="440"/>
      <c r="DP74" s="441"/>
      <c r="DQ74" s="442"/>
      <c r="DR74" s="441"/>
      <c r="DS74" s="442"/>
      <c r="DT74" s="441"/>
      <c r="DU74" s="442"/>
      <c r="DV74" s="443"/>
      <c r="DW74" s="272"/>
    </row>
    <row r="75" spans="1:127" s="303" customFormat="1" ht="57" customHeight="1">
      <c r="A75" s="678"/>
      <c r="B75" s="411">
        <f>LARGE(B$60:B74,1)+1</f>
        <v>16</v>
      </c>
      <c r="C75" s="412" t="s">
        <v>717</v>
      </c>
      <c r="D75" s="413" t="s">
        <v>718</v>
      </c>
      <c r="E75" s="414" t="s">
        <v>719</v>
      </c>
      <c r="F75" s="415">
        <v>7.1130000000000004</v>
      </c>
      <c r="G75" s="416" t="s">
        <v>841</v>
      </c>
      <c r="H75" s="654">
        <v>43087</v>
      </c>
      <c r="I75" s="418" t="s">
        <v>386</v>
      </c>
      <c r="J75" s="655" t="s">
        <v>1140</v>
      </c>
      <c r="K75" s="679"/>
      <c r="L75" s="444" t="s">
        <v>1038</v>
      </c>
      <c r="M75" s="444" t="s">
        <v>1039</v>
      </c>
      <c r="N75" s="445" t="s">
        <v>1040</v>
      </c>
      <c r="O75" s="446" t="s">
        <v>1041</v>
      </c>
      <c r="P75" s="571" t="s">
        <v>1042</v>
      </c>
      <c r="Q75" s="425">
        <f t="shared" si="7"/>
        <v>0</v>
      </c>
      <c r="R75" s="426"/>
      <c r="S75" s="448"/>
      <c r="T75" s="428"/>
      <c r="U75" s="429"/>
      <c r="V75" s="430"/>
      <c r="W75" s="429"/>
      <c r="X75" s="430"/>
      <c r="Y75" s="429"/>
      <c r="Z75" s="430"/>
      <c r="AA75" s="429"/>
      <c r="AB75" s="430"/>
      <c r="AC75" s="431"/>
      <c r="AD75" s="428"/>
      <c r="AE75" s="429"/>
      <c r="AF75" s="430"/>
      <c r="AG75" s="429"/>
      <c r="AH75" s="430"/>
      <c r="AI75" s="429"/>
      <c r="AJ75" s="430"/>
      <c r="AK75" s="431"/>
      <c r="AL75" s="428"/>
      <c r="AM75" s="429"/>
      <c r="AN75" s="430"/>
      <c r="AO75" s="429"/>
      <c r="AP75" s="430"/>
      <c r="AQ75" s="429"/>
      <c r="AR75" s="430"/>
      <c r="AS75" s="431"/>
      <c r="AT75" s="272"/>
      <c r="AU75" s="432"/>
      <c r="AV75" s="433"/>
      <c r="AW75" s="434"/>
      <c r="AX75" s="433"/>
      <c r="AY75" s="434"/>
      <c r="AZ75" s="433"/>
      <c r="BA75" s="434"/>
      <c r="BB75" s="433"/>
      <c r="BC75" s="434"/>
      <c r="BD75" s="435"/>
      <c r="BE75" s="432"/>
      <c r="BF75" s="433"/>
      <c r="BG75" s="434"/>
      <c r="BH75" s="433"/>
      <c r="BI75" s="434"/>
      <c r="BJ75" s="433"/>
      <c r="BK75" s="434"/>
      <c r="BL75" s="435"/>
      <c r="BM75" s="432"/>
      <c r="BN75" s="433"/>
      <c r="BO75" s="434"/>
      <c r="BP75" s="433"/>
      <c r="BQ75" s="434"/>
      <c r="BR75" s="433"/>
      <c r="BS75" s="434"/>
      <c r="BT75" s="435"/>
      <c r="BU75" s="272"/>
      <c r="BV75" s="436"/>
      <c r="BW75" s="437"/>
      <c r="BX75" s="438"/>
      <c r="BY75" s="437"/>
      <c r="BZ75" s="438"/>
      <c r="CA75" s="437"/>
      <c r="CB75" s="438"/>
      <c r="CC75" s="437"/>
      <c r="CD75" s="438"/>
      <c r="CE75" s="439"/>
      <c r="CF75" s="436"/>
      <c r="CG75" s="437"/>
      <c r="CH75" s="438"/>
      <c r="CI75" s="437"/>
      <c r="CJ75" s="438"/>
      <c r="CK75" s="437"/>
      <c r="CL75" s="438"/>
      <c r="CM75" s="439"/>
      <c r="CN75" s="436"/>
      <c r="CO75" s="437"/>
      <c r="CP75" s="438"/>
      <c r="CQ75" s="437"/>
      <c r="CR75" s="438"/>
      <c r="CS75" s="437"/>
      <c r="CT75" s="438"/>
      <c r="CU75" s="439"/>
      <c r="CV75" s="272"/>
      <c r="CW75" s="440"/>
      <c r="CX75" s="441"/>
      <c r="CY75" s="442"/>
      <c r="CZ75" s="441"/>
      <c r="DA75" s="442"/>
      <c r="DB75" s="441"/>
      <c r="DC75" s="442"/>
      <c r="DD75" s="441"/>
      <c r="DE75" s="442"/>
      <c r="DF75" s="443"/>
      <c r="DG75" s="440"/>
      <c r="DH75" s="441"/>
      <c r="DI75" s="442"/>
      <c r="DJ75" s="441"/>
      <c r="DK75" s="442"/>
      <c r="DL75" s="441"/>
      <c r="DM75" s="442"/>
      <c r="DN75" s="443"/>
      <c r="DO75" s="440"/>
      <c r="DP75" s="441"/>
      <c r="DQ75" s="442"/>
      <c r="DR75" s="441"/>
      <c r="DS75" s="442"/>
      <c r="DT75" s="441"/>
      <c r="DU75" s="442"/>
      <c r="DV75" s="443"/>
      <c r="DW75" s="272"/>
    </row>
    <row r="76" spans="1:127" s="303" customFormat="1" ht="40.5" customHeight="1" thickBot="1">
      <c r="A76" s="569"/>
      <c r="B76" s="411">
        <f>LARGE(B$60:B75,1)+1</f>
        <v>17</v>
      </c>
      <c r="C76" s="412" t="s">
        <v>720</v>
      </c>
      <c r="D76" s="413" t="s">
        <v>721</v>
      </c>
      <c r="E76" s="414" t="s">
        <v>1317</v>
      </c>
      <c r="F76" s="415">
        <v>8.1572222222222227E-2</v>
      </c>
      <c r="G76" s="416" t="s">
        <v>841</v>
      </c>
      <c r="H76" s="654">
        <v>65949</v>
      </c>
      <c r="I76" s="418" t="s">
        <v>386</v>
      </c>
      <c r="J76" s="655" t="s">
        <v>1140</v>
      </c>
      <c r="K76" s="680"/>
      <c r="L76" s="681" t="s">
        <v>1038</v>
      </c>
      <c r="M76" s="444" t="s">
        <v>1039</v>
      </c>
      <c r="N76" s="445" t="s">
        <v>1040</v>
      </c>
      <c r="O76" s="446" t="s">
        <v>1041</v>
      </c>
      <c r="P76" s="571" t="s">
        <v>1042</v>
      </c>
      <c r="Q76" s="425">
        <f t="shared" si="7"/>
        <v>0</v>
      </c>
      <c r="R76" s="426"/>
      <c r="S76" s="448"/>
      <c r="T76" s="428"/>
      <c r="U76" s="429"/>
      <c r="V76" s="430"/>
      <c r="W76" s="429"/>
      <c r="X76" s="430"/>
      <c r="Y76" s="429"/>
      <c r="Z76" s="430"/>
      <c r="AA76" s="429"/>
      <c r="AB76" s="430"/>
      <c r="AC76" s="431"/>
      <c r="AD76" s="428"/>
      <c r="AE76" s="429"/>
      <c r="AF76" s="430"/>
      <c r="AG76" s="429"/>
      <c r="AH76" s="430"/>
      <c r="AI76" s="429"/>
      <c r="AJ76" s="430"/>
      <c r="AK76" s="431"/>
      <c r="AL76" s="428"/>
      <c r="AM76" s="429"/>
      <c r="AN76" s="430"/>
      <c r="AO76" s="429"/>
      <c r="AP76" s="430"/>
      <c r="AQ76" s="429"/>
      <c r="AR76" s="430"/>
      <c r="AS76" s="431"/>
      <c r="AT76" s="272"/>
      <c r="AU76" s="432"/>
      <c r="AV76" s="433"/>
      <c r="AW76" s="434"/>
      <c r="AX76" s="433"/>
      <c r="AY76" s="434"/>
      <c r="AZ76" s="433"/>
      <c r="BA76" s="434"/>
      <c r="BB76" s="433"/>
      <c r="BC76" s="434"/>
      <c r="BD76" s="435"/>
      <c r="BE76" s="432"/>
      <c r="BF76" s="433"/>
      <c r="BG76" s="434"/>
      <c r="BH76" s="433"/>
      <c r="BI76" s="434"/>
      <c r="BJ76" s="433"/>
      <c r="BK76" s="434"/>
      <c r="BL76" s="435"/>
      <c r="BM76" s="432"/>
      <c r="BN76" s="433"/>
      <c r="BO76" s="434"/>
      <c r="BP76" s="433"/>
      <c r="BQ76" s="434"/>
      <c r="BR76" s="433"/>
      <c r="BS76" s="434"/>
      <c r="BT76" s="435"/>
      <c r="BU76" s="272"/>
      <c r="BV76" s="436"/>
      <c r="BW76" s="437"/>
      <c r="BX76" s="438"/>
      <c r="BY76" s="437"/>
      <c r="BZ76" s="438"/>
      <c r="CA76" s="437"/>
      <c r="CB76" s="438"/>
      <c r="CC76" s="437"/>
      <c r="CD76" s="438"/>
      <c r="CE76" s="439"/>
      <c r="CF76" s="436"/>
      <c r="CG76" s="437"/>
      <c r="CH76" s="438"/>
      <c r="CI76" s="437"/>
      <c r="CJ76" s="438"/>
      <c r="CK76" s="437"/>
      <c r="CL76" s="438"/>
      <c r="CM76" s="439"/>
      <c r="CN76" s="436"/>
      <c r="CO76" s="437"/>
      <c r="CP76" s="438"/>
      <c r="CQ76" s="437"/>
      <c r="CR76" s="438"/>
      <c r="CS76" s="437"/>
      <c r="CT76" s="438"/>
      <c r="CU76" s="439"/>
      <c r="CV76" s="272"/>
      <c r="CW76" s="440"/>
      <c r="CX76" s="441"/>
      <c r="CY76" s="442"/>
      <c r="CZ76" s="441"/>
      <c r="DA76" s="442"/>
      <c r="DB76" s="441"/>
      <c r="DC76" s="442"/>
      <c r="DD76" s="441"/>
      <c r="DE76" s="442"/>
      <c r="DF76" s="443"/>
      <c r="DG76" s="440"/>
      <c r="DH76" s="441"/>
      <c r="DI76" s="442"/>
      <c r="DJ76" s="441"/>
      <c r="DK76" s="442"/>
      <c r="DL76" s="441"/>
      <c r="DM76" s="442"/>
      <c r="DN76" s="443"/>
      <c r="DO76" s="440"/>
      <c r="DP76" s="441"/>
      <c r="DQ76" s="442"/>
      <c r="DR76" s="441"/>
      <c r="DS76" s="442"/>
      <c r="DT76" s="441"/>
      <c r="DU76" s="442"/>
      <c r="DV76" s="443"/>
      <c r="DW76" s="272"/>
    </row>
    <row r="77" spans="1:127" ht="40.5" customHeight="1">
      <c r="A77" s="677"/>
      <c r="B77" s="667">
        <v>7</v>
      </c>
      <c r="C77" s="668" t="s">
        <v>722</v>
      </c>
      <c r="D77" s="669"/>
      <c r="E77" s="670"/>
      <c r="F77" s="669"/>
      <c r="G77" s="671"/>
      <c r="H77" s="670"/>
      <c r="I77" s="672"/>
      <c r="J77" s="669"/>
      <c r="K77" s="669"/>
      <c r="L77" s="672"/>
      <c r="M77" s="672"/>
      <c r="N77" s="672"/>
      <c r="O77" s="672"/>
      <c r="P77" s="673"/>
      <c r="Q77" s="1350" t="s">
        <v>1323</v>
      </c>
      <c r="R77" s="1352" t="s">
        <v>1324</v>
      </c>
      <c r="S77" s="1336" t="s">
        <v>1325</v>
      </c>
      <c r="T77" s="452"/>
      <c r="U77" s="453"/>
      <c r="V77" s="453"/>
      <c r="W77" s="453"/>
      <c r="X77" s="453"/>
      <c r="Y77" s="453"/>
      <c r="Z77" s="453"/>
      <c r="AA77" s="453"/>
      <c r="AB77" s="453"/>
      <c r="AC77" s="454"/>
      <c r="AD77" s="452"/>
      <c r="AE77" s="453"/>
      <c r="AF77" s="453"/>
      <c r="AG77" s="453"/>
      <c r="AH77" s="453"/>
      <c r="AI77" s="453"/>
      <c r="AJ77" s="453"/>
      <c r="AK77" s="454"/>
      <c r="AL77" s="452"/>
      <c r="AM77" s="453"/>
      <c r="AN77" s="453"/>
      <c r="AO77" s="453"/>
      <c r="AP77" s="453"/>
      <c r="AQ77" s="453"/>
      <c r="AR77" s="453"/>
      <c r="AS77" s="454"/>
      <c r="AT77" s="455"/>
      <c r="AU77" s="456"/>
      <c r="AV77" s="457"/>
      <c r="AW77" s="457"/>
      <c r="AX77" s="457"/>
      <c r="AY77" s="457"/>
      <c r="AZ77" s="457"/>
      <c r="BA77" s="457"/>
      <c r="BB77" s="457"/>
      <c r="BC77" s="457"/>
      <c r="BD77" s="458"/>
      <c r="BE77" s="456"/>
      <c r="BF77" s="457"/>
      <c r="BG77" s="457"/>
      <c r="BH77" s="457"/>
      <c r="BI77" s="457"/>
      <c r="BJ77" s="457"/>
      <c r="BK77" s="457"/>
      <c r="BL77" s="458"/>
      <c r="BM77" s="456"/>
      <c r="BN77" s="457"/>
      <c r="BO77" s="457"/>
      <c r="BP77" s="457"/>
      <c r="BQ77" s="457"/>
      <c r="BR77" s="457"/>
      <c r="BS77" s="457"/>
      <c r="BT77" s="458"/>
      <c r="BU77" s="455"/>
      <c r="BV77" s="459"/>
      <c r="BW77" s="460"/>
      <c r="BX77" s="460"/>
      <c r="BY77" s="460"/>
      <c r="BZ77" s="460"/>
      <c r="CA77" s="460"/>
      <c r="CB77" s="460"/>
      <c r="CC77" s="460"/>
      <c r="CD77" s="460"/>
      <c r="CE77" s="461"/>
      <c r="CF77" s="459"/>
      <c r="CG77" s="460"/>
      <c r="CH77" s="460"/>
      <c r="CI77" s="460"/>
      <c r="CJ77" s="460"/>
      <c r="CK77" s="460"/>
      <c r="CL77" s="460"/>
      <c r="CM77" s="461"/>
      <c r="CN77" s="459"/>
      <c r="CO77" s="460"/>
      <c r="CP77" s="460"/>
      <c r="CQ77" s="460"/>
      <c r="CR77" s="460"/>
      <c r="CS77" s="460"/>
      <c r="CT77" s="460"/>
      <c r="CU77" s="461"/>
      <c r="CV77" s="455"/>
      <c r="CW77" s="462"/>
      <c r="CX77" s="463"/>
      <c r="CY77" s="463"/>
      <c r="CZ77" s="463"/>
      <c r="DA77" s="463"/>
      <c r="DB77" s="463"/>
      <c r="DC77" s="463"/>
      <c r="DD77" s="463"/>
      <c r="DE77" s="463"/>
      <c r="DF77" s="464"/>
      <c r="DG77" s="462"/>
      <c r="DH77" s="463"/>
      <c r="DI77" s="463"/>
      <c r="DJ77" s="463"/>
      <c r="DK77" s="463"/>
      <c r="DL77" s="463"/>
      <c r="DM77" s="463"/>
      <c r="DN77" s="464"/>
      <c r="DO77" s="462"/>
      <c r="DP77" s="463"/>
      <c r="DQ77" s="463"/>
      <c r="DR77" s="463"/>
      <c r="DS77" s="463"/>
      <c r="DT77" s="463"/>
      <c r="DU77" s="463"/>
      <c r="DV77" s="464"/>
      <c r="DW77" s="465"/>
    </row>
    <row r="78" spans="1:127" s="303" customFormat="1" ht="40.5" customHeight="1">
      <c r="A78" s="678"/>
      <c r="B78" s="674"/>
      <c r="C78" s="393" t="s">
        <v>1048</v>
      </c>
      <c r="D78" s="394">
        <f>LARGE(B79:B91,1)</f>
        <v>13</v>
      </c>
      <c r="E78" s="604" t="s">
        <v>1049</v>
      </c>
      <c r="F78" s="394">
        <f>COUNTIF(L79:P91,E78)</f>
        <v>0</v>
      </c>
      <c r="G78" s="396" t="s">
        <v>1038</v>
      </c>
      <c r="H78" s="394">
        <f>COUNTIF(L79:P91,G78)</f>
        <v>13</v>
      </c>
      <c r="I78" s="396" t="s">
        <v>1039</v>
      </c>
      <c r="J78" s="394">
        <f>COUNTIF(L79:P91,I78)</f>
        <v>13</v>
      </c>
      <c r="K78" s="396" t="s">
        <v>1040</v>
      </c>
      <c r="L78" s="394">
        <f>COUNTIF(L79:P91,K78)</f>
        <v>13</v>
      </c>
      <c r="M78" s="396" t="s">
        <v>1041</v>
      </c>
      <c r="N78" s="394">
        <f>COUNTIF(L79:P91,M78)</f>
        <v>13</v>
      </c>
      <c r="O78" s="396" t="s">
        <v>1042</v>
      </c>
      <c r="P78" s="397">
        <f>COUNTIF(L79:P91,O78)</f>
        <v>13</v>
      </c>
      <c r="Q78" s="1351"/>
      <c r="R78" s="1353"/>
      <c r="S78" s="1337"/>
      <c r="T78" s="466"/>
      <c r="U78" s="467"/>
      <c r="V78" s="467"/>
      <c r="W78" s="467"/>
      <c r="X78" s="467"/>
      <c r="Y78" s="467"/>
      <c r="Z78" s="467"/>
      <c r="AA78" s="467"/>
      <c r="AB78" s="467"/>
      <c r="AC78" s="468"/>
      <c r="AD78" s="466"/>
      <c r="AE78" s="467"/>
      <c r="AF78" s="467"/>
      <c r="AG78" s="467"/>
      <c r="AH78" s="467"/>
      <c r="AI78" s="467"/>
      <c r="AJ78" s="467"/>
      <c r="AK78" s="468"/>
      <c r="AL78" s="466"/>
      <c r="AM78" s="467"/>
      <c r="AN78" s="467"/>
      <c r="AO78" s="467"/>
      <c r="AP78" s="467"/>
      <c r="AQ78" s="467"/>
      <c r="AR78" s="467"/>
      <c r="AS78" s="468"/>
      <c r="AT78" s="469"/>
      <c r="AU78" s="470"/>
      <c r="AV78" s="471"/>
      <c r="AW78" s="471"/>
      <c r="AX78" s="471"/>
      <c r="AY78" s="471"/>
      <c r="AZ78" s="471"/>
      <c r="BA78" s="471"/>
      <c r="BB78" s="471"/>
      <c r="BC78" s="471"/>
      <c r="BD78" s="472"/>
      <c r="BE78" s="470"/>
      <c r="BF78" s="471"/>
      <c r="BG78" s="471"/>
      <c r="BH78" s="471"/>
      <c r="BI78" s="471"/>
      <c r="BJ78" s="471"/>
      <c r="BK78" s="471"/>
      <c r="BL78" s="472"/>
      <c r="BM78" s="470"/>
      <c r="BN78" s="471"/>
      <c r="BO78" s="471"/>
      <c r="BP78" s="471"/>
      <c r="BQ78" s="471"/>
      <c r="BR78" s="471"/>
      <c r="BS78" s="471"/>
      <c r="BT78" s="472"/>
      <c r="BU78" s="469"/>
      <c r="BV78" s="473"/>
      <c r="BW78" s="474"/>
      <c r="BX78" s="474"/>
      <c r="BY78" s="474"/>
      <c r="BZ78" s="474"/>
      <c r="CA78" s="474"/>
      <c r="CB78" s="474"/>
      <c r="CC78" s="474"/>
      <c r="CD78" s="474"/>
      <c r="CE78" s="475"/>
      <c r="CF78" s="473"/>
      <c r="CG78" s="474"/>
      <c r="CH78" s="474"/>
      <c r="CI78" s="474"/>
      <c r="CJ78" s="474"/>
      <c r="CK78" s="474"/>
      <c r="CL78" s="474"/>
      <c r="CM78" s="475"/>
      <c r="CN78" s="473"/>
      <c r="CO78" s="474"/>
      <c r="CP78" s="474"/>
      <c r="CQ78" s="474"/>
      <c r="CR78" s="474"/>
      <c r="CS78" s="474"/>
      <c r="CT78" s="474"/>
      <c r="CU78" s="475"/>
      <c r="CV78" s="469"/>
      <c r="CW78" s="476"/>
      <c r="CX78" s="477"/>
      <c r="CY78" s="477"/>
      <c r="CZ78" s="477"/>
      <c r="DA78" s="477"/>
      <c r="DB78" s="477"/>
      <c r="DC78" s="477"/>
      <c r="DD78" s="477"/>
      <c r="DE78" s="477"/>
      <c r="DF78" s="478"/>
      <c r="DG78" s="476"/>
      <c r="DH78" s="477"/>
      <c r="DI78" s="477"/>
      <c r="DJ78" s="477"/>
      <c r="DK78" s="477"/>
      <c r="DL78" s="477"/>
      <c r="DM78" s="477"/>
      <c r="DN78" s="478"/>
      <c r="DO78" s="476"/>
      <c r="DP78" s="477"/>
      <c r="DQ78" s="477"/>
      <c r="DR78" s="477"/>
      <c r="DS78" s="477"/>
      <c r="DT78" s="477"/>
      <c r="DU78" s="477"/>
      <c r="DV78" s="478"/>
      <c r="DW78" s="479"/>
    </row>
    <row r="79" spans="1:127" s="303" customFormat="1" ht="40.5" customHeight="1">
      <c r="A79" s="678"/>
      <c r="B79" s="411">
        <v>1</v>
      </c>
      <c r="C79" s="412" t="s">
        <v>723</v>
      </c>
      <c r="D79" s="413" t="s">
        <v>724</v>
      </c>
      <c r="E79" s="414" t="s">
        <v>725</v>
      </c>
      <c r="F79" s="415">
        <v>7.8490000000000002</v>
      </c>
      <c r="G79" s="416" t="s">
        <v>841</v>
      </c>
      <c r="H79" s="654">
        <v>35448</v>
      </c>
      <c r="I79" s="418" t="s">
        <v>386</v>
      </c>
      <c r="J79" s="655" t="s">
        <v>1186</v>
      </c>
      <c r="K79" s="675"/>
      <c r="L79" s="444" t="s">
        <v>1038</v>
      </c>
      <c r="M79" s="444" t="s">
        <v>1039</v>
      </c>
      <c r="N79" s="445" t="s">
        <v>1040</v>
      </c>
      <c r="O79" s="446" t="s">
        <v>1041</v>
      </c>
      <c r="P79" s="571" t="s">
        <v>1042</v>
      </c>
      <c r="Q79" s="425">
        <f t="shared" ref="Q79:Q91" si="8">COUNTA(T79:DV79)</f>
        <v>0</v>
      </c>
      <c r="R79" s="426"/>
      <c r="S79" s="448"/>
      <c r="T79" s="428"/>
      <c r="U79" s="429"/>
      <c r="V79" s="430"/>
      <c r="W79" s="429"/>
      <c r="X79" s="430"/>
      <c r="Y79" s="429"/>
      <c r="Z79" s="430"/>
      <c r="AA79" s="429"/>
      <c r="AB79" s="430"/>
      <c r="AC79" s="431"/>
      <c r="AD79" s="428"/>
      <c r="AE79" s="429"/>
      <c r="AF79" s="430"/>
      <c r="AG79" s="429"/>
      <c r="AH79" s="430"/>
      <c r="AI79" s="429"/>
      <c r="AJ79" s="430"/>
      <c r="AK79" s="431"/>
      <c r="AL79" s="428"/>
      <c r="AM79" s="429"/>
      <c r="AN79" s="430"/>
      <c r="AO79" s="429"/>
      <c r="AP79" s="430"/>
      <c r="AQ79" s="429"/>
      <c r="AR79" s="430"/>
      <c r="AS79" s="431"/>
      <c r="AT79" s="272"/>
      <c r="AU79" s="432"/>
      <c r="AV79" s="433"/>
      <c r="AW79" s="434"/>
      <c r="AX79" s="433"/>
      <c r="AY79" s="434"/>
      <c r="AZ79" s="433"/>
      <c r="BA79" s="434"/>
      <c r="BB79" s="433"/>
      <c r="BC79" s="434"/>
      <c r="BD79" s="435"/>
      <c r="BE79" s="432"/>
      <c r="BF79" s="433"/>
      <c r="BG79" s="434"/>
      <c r="BH79" s="433"/>
      <c r="BI79" s="434"/>
      <c r="BJ79" s="433"/>
      <c r="BK79" s="434"/>
      <c r="BL79" s="435"/>
      <c r="BM79" s="432"/>
      <c r="BN79" s="433"/>
      <c r="BO79" s="434"/>
      <c r="BP79" s="433"/>
      <c r="BQ79" s="434"/>
      <c r="BR79" s="433"/>
      <c r="BS79" s="434"/>
      <c r="BT79" s="435"/>
      <c r="BU79" s="272"/>
      <c r="BV79" s="436"/>
      <c r="BW79" s="437"/>
      <c r="BX79" s="438"/>
      <c r="BY79" s="437"/>
      <c r="BZ79" s="438"/>
      <c r="CA79" s="437"/>
      <c r="CB79" s="438"/>
      <c r="CC79" s="437"/>
      <c r="CD79" s="438"/>
      <c r="CE79" s="439"/>
      <c r="CF79" s="436"/>
      <c r="CG79" s="437"/>
      <c r="CH79" s="438"/>
      <c r="CI79" s="437"/>
      <c r="CJ79" s="438"/>
      <c r="CK79" s="437"/>
      <c r="CL79" s="438"/>
      <c r="CM79" s="439"/>
      <c r="CN79" s="436"/>
      <c r="CO79" s="437"/>
      <c r="CP79" s="438"/>
      <c r="CQ79" s="437"/>
      <c r="CR79" s="438"/>
      <c r="CS79" s="437"/>
      <c r="CT79" s="438"/>
      <c r="CU79" s="439"/>
      <c r="CV79" s="272"/>
      <c r="CW79" s="440"/>
      <c r="CX79" s="441"/>
      <c r="CY79" s="442"/>
      <c r="CZ79" s="441"/>
      <c r="DA79" s="442"/>
      <c r="DB79" s="441"/>
      <c r="DC79" s="442"/>
      <c r="DD79" s="441"/>
      <c r="DE79" s="442"/>
      <c r="DF79" s="443"/>
      <c r="DG79" s="440"/>
      <c r="DH79" s="441"/>
      <c r="DI79" s="442"/>
      <c r="DJ79" s="441"/>
      <c r="DK79" s="442"/>
      <c r="DL79" s="441"/>
      <c r="DM79" s="442"/>
      <c r="DN79" s="443"/>
      <c r="DO79" s="440"/>
      <c r="DP79" s="441"/>
      <c r="DQ79" s="442"/>
      <c r="DR79" s="441"/>
      <c r="DS79" s="442"/>
      <c r="DT79" s="441"/>
      <c r="DU79" s="442"/>
      <c r="DV79" s="443"/>
      <c r="DW79" s="272"/>
    </row>
    <row r="80" spans="1:127" s="303" customFormat="1" ht="40.5" customHeight="1">
      <c r="A80" s="569"/>
      <c r="B80" s="411">
        <f>LARGE(B$79:B79,1)+1</f>
        <v>2</v>
      </c>
      <c r="C80" s="412" t="s">
        <v>726</v>
      </c>
      <c r="D80" s="413"/>
      <c r="E80" s="414" t="s">
        <v>1159</v>
      </c>
      <c r="F80" s="415">
        <v>12</v>
      </c>
      <c r="G80" s="416" t="s">
        <v>841</v>
      </c>
      <c r="H80" s="654">
        <v>397505</v>
      </c>
      <c r="I80" s="418" t="s">
        <v>386</v>
      </c>
      <c r="J80" s="655" t="s">
        <v>1186</v>
      </c>
      <c r="K80" s="679"/>
      <c r="L80" s="444" t="s">
        <v>1038</v>
      </c>
      <c r="M80" s="444" t="s">
        <v>1039</v>
      </c>
      <c r="N80" s="445" t="s">
        <v>1040</v>
      </c>
      <c r="O80" s="446" t="s">
        <v>1041</v>
      </c>
      <c r="P80" s="571" t="s">
        <v>1042</v>
      </c>
      <c r="Q80" s="425">
        <f t="shared" si="8"/>
        <v>0</v>
      </c>
      <c r="R80" s="426"/>
      <c r="S80" s="448"/>
      <c r="T80" s="428"/>
      <c r="U80" s="429"/>
      <c r="V80" s="430"/>
      <c r="W80" s="429"/>
      <c r="X80" s="430"/>
      <c r="Y80" s="429"/>
      <c r="Z80" s="430"/>
      <c r="AA80" s="429"/>
      <c r="AB80" s="430"/>
      <c r="AC80" s="431"/>
      <c r="AD80" s="428"/>
      <c r="AE80" s="429"/>
      <c r="AF80" s="430"/>
      <c r="AG80" s="429"/>
      <c r="AH80" s="430"/>
      <c r="AI80" s="429"/>
      <c r="AJ80" s="430"/>
      <c r="AK80" s="431"/>
      <c r="AL80" s="428"/>
      <c r="AM80" s="429"/>
      <c r="AN80" s="430"/>
      <c r="AO80" s="429"/>
      <c r="AP80" s="430"/>
      <c r="AQ80" s="429"/>
      <c r="AR80" s="430"/>
      <c r="AS80" s="431"/>
      <c r="AT80" s="272"/>
      <c r="AU80" s="432"/>
      <c r="AV80" s="433"/>
      <c r="AW80" s="434"/>
      <c r="AX80" s="433"/>
      <c r="AY80" s="434"/>
      <c r="AZ80" s="433"/>
      <c r="BA80" s="434"/>
      <c r="BB80" s="433"/>
      <c r="BC80" s="434"/>
      <c r="BD80" s="435"/>
      <c r="BE80" s="432"/>
      <c r="BF80" s="433"/>
      <c r="BG80" s="434"/>
      <c r="BH80" s="433"/>
      <c r="BI80" s="434"/>
      <c r="BJ80" s="433"/>
      <c r="BK80" s="434"/>
      <c r="BL80" s="435"/>
      <c r="BM80" s="432"/>
      <c r="BN80" s="433"/>
      <c r="BO80" s="434"/>
      <c r="BP80" s="433"/>
      <c r="BQ80" s="434"/>
      <c r="BR80" s="433"/>
      <c r="BS80" s="434"/>
      <c r="BT80" s="435"/>
      <c r="BU80" s="272"/>
      <c r="BV80" s="436"/>
      <c r="BW80" s="437"/>
      <c r="BX80" s="438"/>
      <c r="BY80" s="437"/>
      <c r="BZ80" s="438"/>
      <c r="CA80" s="437"/>
      <c r="CB80" s="438"/>
      <c r="CC80" s="437"/>
      <c r="CD80" s="438"/>
      <c r="CE80" s="439"/>
      <c r="CF80" s="436"/>
      <c r="CG80" s="437"/>
      <c r="CH80" s="438"/>
      <c r="CI80" s="437"/>
      <c r="CJ80" s="438"/>
      <c r="CK80" s="437"/>
      <c r="CL80" s="438"/>
      <c r="CM80" s="439"/>
      <c r="CN80" s="436"/>
      <c r="CO80" s="437"/>
      <c r="CP80" s="438"/>
      <c r="CQ80" s="437"/>
      <c r="CR80" s="438"/>
      <c r="CS80" s="437"/>
      <c r="CT80" s="438"/>
      <c r="CU80" s="439"/>
      <c r="CV80" s="272"/>
      <c r="CW80" s="440"/>
      <c r="CX80" s="441"/>
      <c r="CY80" s="442"/>
      <c r="CZ80" s="441"/>
      <c r="DA80" s="442"/>
      <c r="DB80" s="441"/>
      <c r="DC80" s="442"/>
      <c r="DD80" s="441"/>
      <c r="DE80" s="442"/>
      <c r="DF80" s="443"/>
      <c r="DG80" s="440"/>
      <c r="DH80" s="441"/>
      <c r="DI80" s="442"/>
      <c r="DJ80" s="441"/>
      <c r="DK80" s="442"/>
      <c r="DL80" s="441"/>
      <c r="DM80" s="442"/>
      <c r="DN80" s="443"/>
      <c r="DO80" s="440"/>
      <c r="DP80" s="441"/>
      <c r="DQ80" s="442"/>
      <c r="DR80" s="441"/>
      <c r="DS80" s="442"/>
      <c r="DT80" s="441"/>
      <c r="DU80" s="442"/>
      <c r="DV80" s="443"/>
      <c r="DW80" s="272"/>
    </row>
    <row r="81" spans="1:127" ht="40.5" customHeight="1">
      <c r="A81" s="569">
        <v>1</v>
      </c>
      <c r="B81" s="411">
        <f>LARGE(B$79:B80,1)+1</f>
        <v>3</v>
      </c>
      <c r="C81" s="412" t="s">
        <v>727</v>
      </c>
      <c r="D81" s="413" t="s">
        <v>728</v>
      </c>
      <c r="E81" s="414" t="s">
        <v>725</v>
      </c>
      <c r="F81" s="415">
        <v>10.974</v>
      </c>
      <c r="G81" s="416" t="s">
        <v>841</v>
      </c>
      <c r="H81" s="654">
        <v>35446</v>
      </c>
      <c r="I81" s="418" t="s">
        <v>386</v>
      </c>
      <c r="J81" s="655" t="s">
        <v>1186</v>
      </c>
      <c r="K81" s="675"/>
      <c r="L81" s="444" t="s">
        <v>1038</v>
      </c>
      <c r="M81" s="444" t="s">
        <v>1039</v>
      </c>
      <c r="N81" s="445" t="s">
        <v>1040</v>
      </c>
      <c r="O81" s="446" t="s">
        <v>1041</v>
      </c>
      <c r="P81" s="571" t="s">
        <v>1042</v>
      </c>
      <c r="Q81" s="425">
        <f t="shared" si="8"/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1:127" ht="40.5" customHeight="1">
      <c r="A82" s="569">
        <v>1</v>
      </c>
      <c r="B82" s="411">
        <f>LARGE(B$79:B81,1)+1</f>
        <v>4</v>
      </c>
      <c r="C82" s="412" t="s">
        <v>729</v>
      </c>
      <c r="D82" s="413"/>
      <c r="E82" s="414" t="s">
        <v>1159</v>
      </c>
      <c r="F82" s="415">
        <v>18.818000000000001</v>
      </c>
      <c r="G82" s="416" t="s">
        <v>841</v>
      </c>
      <c r="H82" s="654">
        <v>930121</v>
      </c>
      <c r="I82" s="418" t="s">
        <v>386</v>
      </c>
      <c r="J82" s="655" t="s">
        <v>1186</v>
      </c>
      <c r="K82" s="675"/>
      <c r="L82" s="444" t="s">
        <v>1038</v>
      </c>
      <c r="M82" s="444" t="s">
        <v>1039</v>
      </c>
      <c r="N82" s="445" t="s">
        <v>1040</v>
      </c>
      <c r="O82" s="446" t="s">
        <v>1041</v>
      </c>
      <c r="P82" s="571" t="s">
        <v>1042</v>
      </c>
      <c r="Q82" s="425">
        <f t="shared" si="8"/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272"/>
    </row>
    <row r="83" spans="1:127" ht="40.5" customHeight="1">
      <c r="A83" s="569">
        <v>1</v>
      </c>
      <c r="B83" s="411">
        <f>LARGE(B$79:B82,1)+1</f>
        <v>5</v>
      </c>
      <c r="C83" s="412" t="s">
        <v>730</v>
      </c>
      <c r="D83" s="413"/>
      <c r="E83" s="414" t="s">
        <v>1159</v>
      </c>
      <c r="F83" s="415">
        <v>12.305</v>
      </c>
      <c r="G83" s="416" t="s">
        <v>841</v>
      </c>
      <c r="H83" s="654">
        <v>930124</v>
      </c>
      <c r="I83" s="418" t="s">
        <v>386</v>
      </c>
      <c r="J83" s="655" t="s">
        <v>1186</v>
      </c>
      <c r="K83" s="675"/>
      <c r="L83" s="444" t="s">
        <v>1038</v>
      </c>
      <c r="M83" s="444" t="s">
        <v>1039</v>
      </c>
      <c r="N83" s="445" t="s">
        <v>1040</v>
      </c>
      <c r="O83" s="446" t="s">
        <v>1041</v>
      </c>
      <c r="P83" s="571" t="s">
        <v>1042</v>
      </c>
      <c r="Q83" s="425">
        <f t="shared" si="8"/>
        <v>0</v>
      </c>
      <c r="R83" s="426"/>
      <c r="S83" s="448"/>
      <c r="T83" s="428"/>
      <c r="U83" s="429"/>
      <c r="V83" s="430"/>
      <c r="W83" s="429"/>
      <c r="X83" s="430"/>
      <c r="Y83" s="429"/>
      <c r="Z83" s="430"/>
      <c r="AA83" s="429"/>
      <c r="AB83" s="430"/>
      <c r="AC83" s="431"/>
      <c r="AD83" s="428"/>
      <c r="AE83" s="429"/>
      <c r="AF83" s="430"/>
      <c r="AG83" s="429"/>
      <c r="AH83" s="430"/>
      <c r="AI83" s="429"/>
      <c r="AJ83" s="430"/>
      <c r="AK83" s="431"/>
      <c r="AL83" s="428"/>
      <c r="AM83" s="429"/>
      <c r="AN83" s="430"/>
      <c r="AO83" s="429"/>
      <c r="AP83" s="430"/>
      <c r="AQ83" s="429"/>
      <c r="AR83" s="430"/>
      <c r="AS83" s="431"/>
      <c r="AT83" s="272"/>
      <c r="AU83" s="432"/>
      <c r="AV83" s="433"/>
      <c r="AW83" s="434"/>
      <c r="AX83" s="433"/>
      <c r="AY83" s="434"/>
      <c r="AZ83" s="433"/>
      <c r="BA83" s="434"/>
      <c r="BB83" s="433"/>
      <c r="BC83" s="434"/>
      <c r="BD83" s="435"/>
      <c r="BE83" s="432"/>
      <c r="BF83" s="433"/>
      <c r="BG83" s="434"/>
      <c r="BH83" s="433"/>
      <c r="BI83" s="434"/>
      <c r="BJ83" s="433"/>
      <c r="BK83" s="434"/>
      <c r="BL83" s="435"/>
      <c r="BM83" s="432"/>
      <c r="BN83" s="433"/>
      <c r="BO83" s="434"/>
      <c r="BP83" s="433"/>
      <c r="BQ83" s="434"/>
      <c r="BR83" s="433"/>
      <c r="BS83" s="434"/>
      <c r="BT83" s="435"/>
      <c r="BU83" s="272"/>
      <c r="BV83" s="436"/>
      <c r="BW83" s="437"/>
      <c r="BX83" s="438"/>
      <c r="BY83" s="437"/>
      <c r="BZ83" s="438"/>
      <c r="CA83" s="437"/>
      <c r="CB83" s="438"/>
      <c r="CC83" s="437"/>
      <c r="CD83" s="438"/>
      <c r="CE83" s="439"/>
      <c r="CF83" s="436"/>
      <c r="CG83" s="437"/>
      <c r="CH83" s="438"/>
      <c r="CI83" s="437"/>
      <c r="CJ83" s="438"/>
      <c r="CK83" s="437"/>
      <c r="CL83" s="438"/>
      <c r="CM83" s="439"/>
      <c r="CN83" s="436"/>
      <c r="CO83" s="437"/>
      <c r="CP83" s="438"/>
      <c r="CQ83" s="437"/>
      <c r="CR83" s="438"/>
      <c r="CS83" s="437"/>
      <c r="CT83" s="438"/>
      <c r="CU83" s="439"/>
      <c r="CV83" s="272"/>
      <c r="CW83" s="440"/>
      <c r="CX83" s="441"/>
      <c r="CY83" s="442"/>
      <c r="CZ83" s="441"/>
      <c r="DA83" s="442"/>
      <c r="DB83" s="441"/>
      <c r="DC83" s="442"/>
      <c r="DD83" s="441"/>
      <c r="DE83" s="442"/>
      <c r="DF83" s="443"/>
      <c r="DG83" s="440"/>
      <c r="DH83" s="441"/>
      <c r="DI83" s="442"/>
      <c r="DJ83" s="441"/>
      <c r="DK83" s="442"/>
      <c r="DL83" s="441"/>
      <c r="DM83" s="442"/>
      <c r="DN83" s="443"/>
      <c r="DO83" s="440"/>
      <c r="DP83" s="441"/>
      <c r="DQ83" s="442"/>
      <c r="DR83" s="441"/>
      <c r="DS83" s="442"/>
      <c r="DT83" s="441"/>
      <c r="DU83" s="442"/>
      <c r="DV83" s="443"/>
      <c r="DW83" s="272"/>
    </row>
    <row r="84" spans="1:127" s="303" customFormat="1" ht="40.5" customHeight="1">
      <c r="A84" s="569">
        <v>1</v>
      </c>
      <c r="B84" s="411">
        <f>LARGE(B$79:B83,1)+1</f>
        <v>6</v>
      </c>
      <c r="C84" s="412" t="s">
        <v>731</v>
      </c>
      <c r="D84" s="413"/>
      <c r="E84" s="414" t="s">
        <v>1159</v>
      </c>
      <c r="F84" s="415">
        <v>14.475</v>
      </c>
      <c r="G84" s="416" t="s">
        <v>841</v>
      </c>
      <c r="H84" s="654">
        <v>930120</v>
      </c>
      <c r="I84" s="418" t="s">
        <v>386</v>
      </c>
      <c r="J84" s="655" t="s">
        <v>1186</v>
      </c>
      <c r="K84" s="679"/>
      <c r="L84" s="444" t="s">
        <v>1038</v>
      </c>
      <c r="M84" s="444" t="s">
        <v>1039</v>
      </c>
      <c r="N84" s="445" t="s">
        <v>1040</v>
      </c>
      <c r="O84" s="446" t="s">
        <v>1041</v>
      </c>
      <c r="P84" s="571" t="s">
        <v>1042</v>
      </c>
      <c r="Q84" s="425">
        <f t="shared" si="8"/>
        <v>0</v>
      </c>
      <c r="R84" s="426"/>
      <c r="S84" s="448"/>
      <c r="T84" s="428"/>
      <c r="U84" s="429"/>
      <c r="V84" s="430"/>
      <c r="W84" s="429"/>
      <c r="X84" s="430"/>
      <c r="Y84" s="429"/>
      <c r="Z84" s="430"/>
      <c r="AA84" s="429"/>
      <c r="AB84" s="430"/>
      <c r="AC84" s="431"/>
      <c r="AD84" s="428"/>
      <c r="AE84" s="429"/>
      <c r="AF84" s="430"/>
      <c r="AG84" s="429"/>
      <c r="AH84" s="430"/>
      <c r="AI84" s="429"/>
      <c r="AJ84" s="430"/>
      <c r="AK84" s="431"/>
      <c r="AL84" s="428"/>
      <c r="AM84" s="429"/>
      <c r="AN84" s="430"/>
      <c r="AO84" s="429"/>
      <c r="AP84" s="430"/>
      <c r="AQ84" s="429"/>
      <c r="AR84" s="430"/>
      <c r="AS84" s="431"/>
      <c r="AT84" s="272"/>
      <c r="AU84" s="432"/>
      <c r="AV84" s="433"/>
      <c r="AW84" s="434"/>
      <c r="AX84" s="433"/>
      <c r="AY84" s="434"/>
      <c r="AZ84" s="433"/>
      <c r="BA84" s="434"/>
      <c r="BB84" s="433"/>
      <c r="BC84" s="434"/>
      <c r="BD84" s="435"/>
      <c r="BE84" s="432"/>
      <c r="BF84" s="433"/>
      <c r="BG84" s="434"/>
      <c r="BH84" s="433"/>
      <c r="BI84" s="434"/>
      <c r="BJ84" s="433"/>
      <c r="BK84" s="434"/>
      <c r="BL84" s="435"/>
      <c r="BM84" s="432"/>
      <c r="BN84" s="433"/>
      <c r="BO84" s="434"/>
      <c r="BP84" s="433"/>
      <c r="BQ84" s="434"/>
      <c r="BR84" s="433"/>
      <c r="BS84" s="434"/>
      <c r="BT84" s="435"/>
      <c r="BU84" s="272"/>
      <c r="BV84" s="436"/>
      <c r="BW84" s="437"/>
      <c r="BX84" s="438"/>
      <c r="BY84" s="437"/>
      <c r="BZ84" s="438"/>
      <c r="CA84" s="437"/>
      <c r="CB84" s="438"/>
      <c r="CC84" s="437"/>
      <c r="CD84" s="438"/>
      <c r="CE84" s="439"/>
      <c r="CF84" s="436"/>
      <c r="CG84" s="437"/>
      <c r="CH84" s="438"/>
      <c r="CI84" s="437"/>
      <c r="CJ84" s="438"/>
      <c r="CK84" s="437"/>
      <c r="CL84" s="438"/>
      <c r="CM84" s="439"/>
      <c r="CN84" s="436"/>
      <c r="CO84" s="437"/>
      <c r="CP84" s="438"/>
      <c r="CQ84" s="437"/>
      <c r="CR84" s="438"/>
      <c r="CS84" s="437"/>
      <c r="CT84" s="438"/>
      <c r="CU84" s="439"/>
      <c r="CV84" s="272"/>
      <c r="CW84" s="440"/>
      <c r="CX84" s="441"/>
      <c r="CY84" s="442"/>
      <c r="CZ84" s="441"/>
      <c r="DA84" s="442"/>
      <c r="DB84" s="441"/>
      <c r="DC84" s="442"/>
      <c r="DD84" s="441"/>
      <c r="DE84" s="442"/>
      <c r="DF84" s="443"/>
      <c r="DG84" s="440"/>
      <c r="DH84" s="441"/>
      <c r="DI84" s="442"/>
      <c r="DJ84" s="441"/>
      <c r="DK84" s="442"/>
      <c r="DL84" s="441"/>
      <c r="DM84" s="442"/>
      <c r="DN84" s="443"/>
      <c r="DO84" s="440"/>
      <c r="DP84" s="441"/>
      <c r="DQ84" s="442"/>
      <c r="DR84" s="441"/>
      <c r="DS84" s="442"/>
      <c r="DT84" s="441"/>
      <c r="DU84" s="442"/>
      <c r="DV84" s="443"/>
      <c r="DW84" s="272"/>
    </row>
    <row r="85" spans="1:127" s="303" customFormat="1" ht="40.5" customHeight="1">
      <c r="A85" s="569">
        <v>1</v>
      </c>
      <c r="B85" s="411">
        <f>LARGE(B$79:B84,1)+1</f>
        <v>7</v>
      </c>
      <c r="C85" s="412" t="s">
        <v>732</v>
      </c>
      <c r="D85" s="413" t="s">
        <v>733</v>
      </c>
      <c r="E85" s="414" t="s">
        <v>725</v>
      </c>
      <c r="F85" s="415">
        <v>7.8490000000000002</v>
      </c>
      <c r="G85" s="416" t="s">
        <v>841</v>
      </c>
      <c r="H85" s="654">
        <v>35448</v>
      </c>
      <c r="I85" s="418" t="s">
        <v>386</v>
      </c>
      <c r="J85" s="655" t="s">
        <v>1140</v>
      </c>
      <c r="K85" s="675"/>
      <c r="L85" s="444" t="s">
        <v>1038</v>
      </c>
      <c r="M85" s="444" t="s">
        <v>1039</v>
      </c>
      <c r="N85" s="445" t="s">
        <v>1040</v>
      </c>
      <c r="O85" s="446" t="s">
        <v>1041</v>
      </c>
      <c r="P85" s="571" t="s">
        <v>1042</v>
      </c>
      <c r="Q85" s="425">
        <f t="shared" si="8"/>
        <v>0</v>
      </c>
      <c r="R85" s="426"/>
      <c r="S85" s="448"/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1:127" s="303" customFormat="1" ht="40.5" customHeight="1">
      <c r="A86" s="569">
        <v>1</v>
      </c>
      <c r="B86" s="411">
        <f>LARGE(B$79:B85,1)+1</f>
        <v>8</v>
      </c>
      <c r="C86" s="412" t="s">
        <v>734</v>
      </c>
      <c r="D86" s="413"/>
      <c r="E86" s="414" t="s">
        <v>1139</v>
      </c>
      <c r="F86" s="415">
        <v>8.0679999999999996</v>
      </c>
      <c r="G86" s="416" t="s">
        <v>841</v>
      </c>
      <c r="H86" s="654">
        <v>16569</v>
      </c>
      <c r="I86" s="418" t="s">
        <v>386</v>
      </c>
      <c r="J86" s="655" t="s">
        <v>1186</v>
      </c>
      <c r="K86" s="675"/>
      <c r="L86" s="444" t="s">
        <v>1038</v>
      </c>
      <c r="M86" s="444" t="s">
        <v>1039</v>
      </c>
      <c r="N86" s="445" t="s">
        <v>1040</v>
      </c>
      <c r="O86" s="446" t="s">
        <v>1041</v>
      </c>
      <c r="P86" s="571" t="s">
        <v>1042</v>
      </c>
      <c r="Q86" s="425">
        <f t="shared" si="8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s="303" customFormat="1" ht="40.5" customHeight="1">
      <c r="A87" s="569"/>
      <c r="B87" s="411">
        <f>LARGE(B$79:B86,1)+1</f>
        <v>9</v>
      </c>
      <c r="C87" s="412" t="s">
        <v>735</v>
      </c>
      <c r="D87" s="413"/>
      <c r="E87" s="414" t="s">
        <v>704</v>
      </c>
      <c r="F87" s="415">
        <v>4.4470000000000001</v>
      </c>
      <c r="G87" s="416" t="s">
        <v>841</v>
      </c>
      <c r="H87" s="654">
        <v>34957</v>
      </c>
      <c r="I87" s="418" t="s">
        <v>386</v>
      </c>
      <c r="J87" s="655" t="s">
        <v>1140</v>
      </c>
      <c r="K87" s="679"/>
      <c r="L87" s="444" t="s">
        <v>1038</v>
      </c>
      <c r="M87" s="444" t="s">
        <v>1039</v>
      </c>
      <c r="N87" s="445" t="s">
        <v>1040</v>
      </c>
      <c r="O87" s="446" t="s">
        <v>1041</v>
      </c>
      <c r="P87" s="571" t="s">
        <v>1042</v>
      </c>
      <c r="Q87" s="425">
        <f t="shared" si="8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1:127" ht="40.5" customHeight="1">
      <c r="A88" s="569">
        <v>1</v>
      </c>
      <c r="B88" s="411">
        <f>LARGE(B$79:B87,1)+1</f>
        <v>10</v>
      </c>
      <c r="C88" s="412" t="s">
        <v>736</v>
      </c>
      <c r="D88" s="413"/>
      <c r="E88" s="414" t="s">
        <v>1159</v>
      </c>
      <c r="F88" s="415">
        <v>9.9610000000000003</v>
      </c>
      <c r="G88" s="416" t="s">
        <v>841</v>
      </c>
      <c r="H88" s="654">
        <v>961520</v>
      </c>
      <c r="I88" s="418" t="s">
        <v>386</v>
      </c>
      <c r="J88" s="655" t="s">
        <v>1186</v>
      </c>
      <c r="K88" s="679"/>
      <c r="L88" s="444" t="s">
        <v>1038</v>
      </c>
      <c r="M88" s="444" t="s">
        <v>1039</v>
      </c>
      <c r="N88" s="445" t="s">
        <v>1040</v>
      </c>
      <c r="O88" s="446" t="s">
        <v>1041</v>
      </c>
      <c r="P88" s="571" t="s">
        <v>1042</v>
      </c>
      <c r="Q88" s="425">
        <f t="shared" si="8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s="303" customFormat="1" ht="40.5" customHeight="1">
      <c r="A89" s="569"/>
      <c r="B89" s="411">
        <f>LARGE(B$79:B88,1)+1</f>
        <v>11</v>
      </c>
      <c r="C89" s="412" t="s">
        <v>737</v>
      </c>
      <c r="D89" s="413"/>
      <c r="E89" s="414" t="s">
        <v>1139</v>
      </c>
      <c r="F89" s="415">
        <v>6.6950000000000003</v>
      </c>
      <c r="G89" s="416" t="s">
        <v>841</v>
      </c>
      <c r="H89" s="654">
        <v>35489</v>
      </c>
      <c r="I89" s="418" t="s">
        <v>386</v>
      </c>
      <c r="J89" s="655" t="s">
        <v>1186</v>
      </c>
      <c r="K89" s="675"/>
      <c r="L89" s="444" t="s">
        <v>1038</v>
      </c>
      <c r="M89" s="444" t="s">
        <v>1039</v>
      </c>
      <c r="N89" s="445" t="s">
        <v>1040</v>
      </c>
      <c r="O89" s="446" t="s">
        <v>1041</v>
      </c>
      <c r="P89" s="571" t="s">
        <v>1042</v>
      </c>
      <c r="Q89" s="425">
        <f t="shared" si="8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40.5" customHeight="1">
      <c r="A90" s="569">
        <v>1</v>
      </c>
      <c r="B90" s="411">
        <f>LARGE(B$79:B89,1)+1</f>
        <v>12</v>
      </c>
      <c r="C90" s="412" t="s">
        <v>738</v>
      </c>
      <c r="D90" s="413"/>
      <c r="E90" s="414" t="s">
        <v>1159</v>
      </c>
      <c r="F90" s="415">
        <v>12.356</v>
      </c>
      <c r="G90" s="416" t="s">
        <v>841</v>
      </c>
      <c r="H90" s="654">
        <v>961369</v>
      </c>
      <c r="I90" s="418" t="s">
        <v>386</v>
      </c>
      <c r="J90" s="655" t="s">
        <v>1186</v>
      </c>
      <c r="K90" s="675"/>
      <c r="L90" s="444" t="s">
        <v>1038</v>
      </c>
      <c r="M90" s="444" t="s">
        <v>1039</v>
      </c>
      <c r="N90" s="445" t="s">
        <v>1040</v>
      </c>
      <c r="O90" s="446" t="s">
        <v>1041</v>
      </c>
      <c r="P90" s="571" t="s">
        <v>1042</v>
      </c>
      <c r="Q90" s="425">
        <f t="shared" si="8"/>
        <v>0</v>
      </c>
      <c r="R90" s="426"/>
      <c r="S90" s="448"/>
      <c r="T90" s="428"/>
      <c r="U90" s="429"/>
      <c r="V90" s="430"/>
      <c r="W90" s="429"/>
      <c r="X90" s="430"/>
      <c r="Y90" s="429"/>
      <c r="Z90" s="430"/>
      <c r="AA90" s="429"/>
      <c r="AB90" s="430"/>
      <c r="AC90" s="431"/>
      <c r="AD90" s="428"/>
      <c r="AE90" s="429"/>
      <c r="AF90" s="430"/>
      <c r="AG90" s="429"/>
      <c r="AH90" s="430"/>
      <c r="AI90" s="429"/>
      <c r="AJ90" s="430"/>
      <c r="AK90" s="431"/>
      <c r="AL90" s="428"/>
      <c r="AM90" s="429"/>
      <c r="AN90" s="430"/>
      <c r="AO90" s="429"/>
      <c r="AP90" s="430"/>
      <c r="AQ90" s="429"/>
      <c r="AR90" s="430"/>
      <c r="AS90" s="431"/>
      <c r="AT90" s="272"/>
      <c r="AU90" s="432"/>
      <c r="AV90" s="433"/>
      <c r="AW90" s="434"/>
      <c r="AX90" s="433"/>
      <c r="AY90" s="434"/>
      <c r="AZ90" s="433"/>
      <c r="BA90" s="434"/>
      <c r="BB90" s="433"/>
      <c r="BC90" s="434"/>
      <c r="BD90" s="435"/>
      <c r="BE90" s="432"/>
      <c r="BF90" s="433"/>
      <c r="BG90" s="434"/>
      <c r="BH90" s="433"/>
      <c r="BI90" s="434"/>
      <c r="BJ90" s="433"/>
      <c r="BK90" s="434"/>
      <c r="BL90" s="435"/>
      <c r="BM90" s="432"/>
      <c r="BN90" s="433"/>
      <c r="BO90" s="434"/>
      <c r="BP90" s="433"/>
      <c r="BQ90" s="434"/>
      <c r="BR90" s="433"/>
      <c r="BS90" s="434"/>
      <c r="BT90" s="435"/>
      <c r="BU90" s="272"/>
      <c r="BV90" s="436"/>
      <c r="BW90" s="437"/>
      <c r="BX90" s="438"/>
      <c r="BY90" s="437"/>
      <c r="BZ90" s="438"/>
      <c r="CA90" s="437"/>
      <c r="CB90" s="438"/>
      <c r="CC90" s="437"/>
      <c r="CD90" s="438"/>
      <c r="CE90" s="439"/>
      <c r="CF90" s="436"/>
      <c r="CG90" s="437"/>
      <c r="CH90" s="438"/>
      <c r="CI90" s="437"/>
      <c r="CJ90" s="438"/>
      <c r="CK90" s="437"/>
      <c r="CL90" s="438"/>
      <c r="CM90" s="439"/>
      <c r="CN90" s="436"/>
      <c r="CO90" s="437"/>
      <c r="CP90" s="438"/>
      <c r="CQ90" s="437"/>
      <c r="CR90" s="438"/>
      <c r="CS90" s="437"/>
      <c r="CT90" s="438"/>
      <c r="CU90" s="439"/>
      <c r="CV90" s="272"/>
      <c r="CW90" s="440"/>
      <c r="CX90" s="441"/>
      <c r="CY90" s="442"/>
      <c r="CZ90" s="441"/>
      <c r="DA90" s="442"/>
      <c r="DB90" s="441"/>
      <c r="DC90" s="442"/>
      <c r="DD90" s="441"/>
      <c r="DE90" s="442"/>
      <c r="DF90" s="443"/>
      <c r="DG90" s="440"/>
      <c r="DH90" s="441"/>
      <c r="DI90" s="442"/>
      <c r="DJ90" s="441"/>
      <c r="DK90" s="442"/>
      <c r="DL90" s="441"/>
      <c r="DM90" s="442"/>
      <c r="DN90" s="443"/>
      <c r="DO90" s="440"/>
      <c r="DP90" s="441"/>
      <c r="DQ90" s="442"/>
      <c r="DR90" s="441"/>
      <c r="DS90" s="442"/>
      <c r="DT90" s="441"/>
      <c r="DU90" s="442"/>
      <c r="DV90" s="443"/>
      <c r="DW90" s="272"/>
    </row>
    <row r="91" spans="1:127" s="303" customFormat="1" ht="40.5" customHeight="1">
      <c r="A91" s="569"/>
      <c r="B91" s="411">
        <f>LARGE(B$79:B90,1)+1</f>
        <v>13</v>
      </c>
      <c r="C91" s="412" t="s">
        <v>739</v>
      </c>
      <c r="D91" s="413" t="s">
        <v>671</v>
      </c>
      <c r="E91" s="414" t="s">
        <v>1159</v>
      </c>
      <c r="F91" s="415">
        <v>1.6890000000000001</v>
      </c>
      <c r="G91" s="416" t="s">
        <v>841</v>
      </c>
      <c r="H91" s="654">
        <v>844965</v>
      </c>
      <c r="I91" s="418" t="s">
        <v>386</v>
      </c>
      <c r="J91" s="655" t="s">
        <v>1140</v>
      </c>
      <c r="K91" s="679"/>
      <c r="L91" s="444" t="s">
        <v>1038</v>
      </c>
      <c r="M91" s="444" t="s">
        <v>1039</v>
      </c>
      <c r="N91" s="445" t="s">
        <v>1040</v>
      </c>
      <c r="O91" s="446" t="s">
        <v>1041</v>
      </c>
      <c r="P91" s="571" t="s">
        <v>1042</v>
      </c>
      <c r="Q91" s="425">
        <f t="shared" si="8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1:127" s="303" customFormat="1" ht="40.5" customHeight="1">
      <c r="A92" s="569"/>
      <c r="B92" s="667">
        <v>8</v>
      </c>
      <c r="C92" s="668" t="s">
        <v>740</v>
      </c>
      <c r="D92" s="669"/>
      <c r="E92" s="670"/>
      <c r="F92" s="669"/>
      <c r="G92" s="671"/>
      <c r="H92" s="670"/>
      <c r="I92" s="672"/>
      <c r="J92" s="669"/>
      <c r="K92" s="669"/>
      <c r="L92" s="672"/>
      <c r="M92" s="672"/>
      <c r="N92" s="672"/>
      <c r="O92" s="672"/>
      <c r="P92" s="673"/>
      <c r="Q92" s="1350" t="s">
        <v>1323</v>
      </c>
      <c r="R92" s="1352" t="s">
        <v>1324</v>
      </c>
      <c r="S92" s="1336" t="s">
        <v>1325</v>
      </c>
      <c r="T92" s="452"/>
      <c r="U92" s="453"/>
      <c r="V92" s="453"/>
      <c r="W92" s="453"/>
      <c r="X92" s="453"/>
      <c r="Y92" s="453"/>
      <c r="Z92" s="453"/>
      <c r="AA92" s="453"/>
      <c r="AB92" s="453"/>
      <c r="AC92" s="454"/>
      <c r="AD92" s="452"/>
      <c r="AE92" s="453"/>
      <c r="AF92" s="453"/>
      <c r="AG92" s="453"/>
      <c r="AH92" s="453"/>
      <c r="AI92" s="453"/>
      <c r="AJ92" s="453"/>
      <c r="AK92" s="454"/>
      <c r="AL92" s="452"/>
      <c r="AM92" s="453"/>
      <c r="AN92" s="453"/>
      <c r="AO92" s="453"/>
      <c r="AP92" s="453"/>
      <c r="AQ92" s="453"/>
      <c r="AR92" s="453"/>
      <c r="AS92" s="454"/>
      <c r="AT92" s="455"/>
      <c r="AU92" s="456"/>
      <c r="AV92" s="457"/>
      <c r="AW92" s="457"/>
      <c r="AX92" s="457"/>
      <c r="AY92" s="457"/>
      <c r="AZ92" s="457"/>
      <c r="BA92" s="457"/>
      <c r="BB92" s="457"/>
      <c r="BC92" s="457"/>
      <c r="BD92" s="458"/>
      <c r="BE92" s="456"/>
      <c r="BF92" s="457"/>
      <c r="BG92" s="457"/>
      <c r="BH92" s="457"/>
      <c r="BI92" s="457"/>
      <c r="BJ92" s="457"/>
      <c r="BK92" s="457"/>
      <c r="BL92" s="458"/>
      <c r="BM92" s="456"/>
      <c r="BN92" s="457"/>
      <c r="BO92" s="457"/>
      <c r="BP92" s="457"/>
      <c r="BQ92" s="457"/>
      <c r="BR92" s="457"/>
      <c r="BS92" s="457"/>
      <c r="BT92" s="458"/>
      <c r="BU92" s="455"/>
      <c r="BV92" s="459"/>
      <c r="BW92" s="460"/>
      <c r="BX92" s="460"/>
      <c r="BY92" s="460"/>
      <c r="BZ92" s="460"/>
      <c r="CA92" s="460"/>
      <c r="CB92" s="460"/>
      <c r="CC92" s="460"/>
      <c r="CD92" s="460"/>
      <c r="CE92" s="461"/>
      <c r="CF92" s="459"/>
      <c r="CG92" s="460"/>
      <c r="CH92" s="460"/>
      <c r="CI92" s="460"/>
      <c r="CJ92" s="460"/>
      <c r="CK92" s="460"/>
      <c r="CL92" s="460"/>
      <c r="CM92" s="461"/>
      <c r="CN92" s="459"/>
      <c r="CO92" s="460"/>
      <c r="CP92" s="460"/>
      <c r="CQ92" s="460"/>
      <c r="CR92" s="460"/>
      <c r="CS92" s="460"/>
      <c r="CT92" s="460"/>
      <c r="CU92" s="461"/>
      <c r="CV92" s="455"/>
      <c r="CW92" s="462"/>
      <c r="CX92" s="463"/>
      <c r="CY92" s="463"/>
      <c r="CZ92" s="463"/>
      <c r="DA92" s="463"/>
      <c r="DB92" s="463"/>
      <c r="DC92" s="463"/>
      <c r="DD92" s="463"/>
      <c r="DE92" s="463"/>
      <c r="DF92" s="464"/>
      <c r="DG92" s="462"/>
      <c r="DH92" s="463"/>
      <c r="DI92" s="463"/>
      <c r="DJ92" s="463"/>
      <c r="DK92" s="463"/>
      <c r="DL92" s="463"/>
      <c r="DM92" s="463"/>
      <c r="DN92" s="464"/>
      <c r="DO92" s="462"/>
      <c r="DP92" s="463"/>
      <c r="DQ92" s="463"/>
      <c r="DR92" s="463"/>
      <c r="DS92" s="463"/>
      <c r="DT92" s="463"/>
      <c r="DU92" s="463"/>
      <c r="DV92" s="464"/>
      <c r="DW92" s="465"/>
    </row>
    <row r="93" spans="1:127" s="303" customFormat="1" ht="40.5" customHeight="1">
      <c r="A93" s="569">
        <v>1</v>
      </c>
      <c r="B93" s="674"/>
      <c r="C93" s="393" t="s">
        <v>1048</v>
      </c>
      <c r="D93" s="394">
        <f>LARGE(B94:B100,1)</f>
        <v>7</v>
      </c>
      <c r="E93" s="604" t="s">
        <v>1049</v>
      </c>
      <c r="F93" s="394">
        <f>COUNTIF(L94:P100,E93)</f>
        <v>0</v>
      </c>
      <c r="G93" s="396" t="s">
        <v>1038</v>
      </c>
      <c r="H93" s="394">
        <f>COUNTIF(L94:P100,G93)</f>
        <v>6</v>
      </c>
      <c r="I93" s="396" t="s">
        <v>1039</v>
      </c>
      <c r="J93" s="394">
        <f>COUNTIF(L94:P100,I93)</f>
        <v>6</v>
      </c>
      <c r="K93" s="396" t="s">
        <v>1040</v>
      </c>
      <c r="L93" s="394">
        <f>COUNTIF(L94:P100,K93)</f>
        <v>6</v>
      </c>
      <c r="M93" s="396" t="s">
        <v>1041</v>
      </c>
      <c r="N93" s="394">
        <f>COUNTIF(L94:P100,M93)</f>
        <v>7</v>
      </c>
      <c r="O93" s="396" t="s">
        <v>1042</v>
      </c>
      <c r="P93" s="397">
        <f>COUNTIF(L94:P100,O93)</f>
        <v>7</v>
      </c>
      <c r="Q93" s="1351"/>
      <c r="R93" s="1353"/>
      <c r="S93" s="1337"/>
      <c r="T93" s="466"/>
      <c r="U93" s="467"/>
      <c r="V93" s="467"/>
      <c r="W93" s="467"/>
      <c r="X93" s="467"/>
      <c r="Y93" s="467"/>
      <c r="Z93" s="467"/>
      <c r="AA93" s="467"/>
      <c r="AB93" s="467"/>
      <c r="AC93" s="468"/>
      <c r="AD93" s="466"/>
      <c r="AE93" s="467"/>
      <c r="AF93" s="467"/>
      <c r="AG93" s="467"/>
      <c r="AH93" s="467"/>
      <c r="AI93" s="467"/>
      <c r="AJ93" s="467"/>
      <c r="AK93" s="468"/>
      <c r="AL93" s="466"/>
      <c r="AM93" s="467"/>
      <c r="AN93" s="467"/>
      <c r="AO93" s="467"/>
      <c r="AP93" s="467"/>
      <c r="AQ93" s="467"/>
      <c r="AR93" s="467"/>
      <c r="AS93" s="468"/>
      <c r="AT93" s="469"/>
      <c r="AU93" s="470"/>
      <c r="AV93" s="471"/>
      <c r="AW93" s="471"/>
      <c r="AX93" s="471"/>
      <c r="AY93" s="471"/>
      <c r="AZ93" s="471"/>
      <c r="BA93" s="471"/>
      <c r="BB93" s="471"/>
      <c r="BC93" s="471"/>
      <c r="BD93" s="472"/>
      <c r="BE93" s="470"/>
      <c r="BF93" s="471"/>
      <c r="BG93" s="471"/>
      <c r="BH93" s="471"/>
      <c r="BI93" s="471"/>
      <c r="BJ93" s="471"/>
      <c r="BK93" s="471"/>
      <c r="BL93" s="472"/>
      <c r="BM93" s="470"/>
      <c r="BN93" s="471"/>
      <c r="BO93" s="471"/>
      <c r="BP93" s="471"/>
      <c r="BQ93" s="471"/>
      <c r="BR93" s="471"/>
      <c r="BS93" s="471"/>
      <c r="BT93" s="472"/>
      <c r="BU93" s="469"/>
      <c r="BV93" s="473"/>
      <c r="BW93" s="474"/>
      <c r="BX93" s="474"/>
      <c r="BY93" s="474"/>
      <c r="BZ93" s="474"/>
      <c r="CA93" s="474"/>
      <c r="CB93" s="474"/>
      <c r="CC93" s="474"/>
      <c r="CD93" s="474"/>
      <c r="CE93" s="475"/>
      <c r="CF93" s="473"/>
      <c r="CG93" s="474"/>
      <c r="CH93" s="474"/>
      <c r="CI93" s="474"/>
      <c r="CJ93" s="474"/>
      <c r="CK93" s="474"/>
      <c r="CL93" s="474"/>
      <c r="CM93" s="475"/>
      <c r="CN93" s="473"/>
      <c r="CO93" s="474"/>
      <c r="CP93" s="474"/>
      <c r="CQ93" s="474"/>
      <c r="CR93" s="474"/>
      <c r="CS93" s="474"/>
      <c r="CT93" s="474"/>
      <c r="CU93" s="475"/>
      <c r="CV93" s="469"/>
      <c r="CW93" s="476"/>
      <c r="CX93" s="477"/>
      <c r="CY93" s="477"/>
      <c r="CZ93" s="477"/>
      <c r="DA93" s="477"/>
      <c r="DB93" s="477"/>
      <c r="DC93" s="477"/>
      <c r="DD93" s="477"/>
      <c r="DE93" s="477"/>
      <c r="DF93" s="478"/>
      <c r="DG93" s="476"/>
      <c r="DH93" s="477"/>
      <c r="DI93" s="477"/>
      <c r="DJ93" s="477"/>
      <c r="DK93" s="477"/>
      <c r="DL93" s="477"/>
      <c r="DM93" s="477"/>
      <c r="DN93" s="478"/>
      <c r="DO93" s="476"/>
      <c r="DP93" s="477"/>
      <c r="DQ93" s="477"/>
      <c r="DR93" s="477"/>
      <c r="DS93" s="477"/>
      <c r="DT93" s="477"/>
      <c r="DU93" s="477"/>
      <c r="DV93" s="478"/>
      <c r="DW93" s="479"/>
    </row>
    <row r="94" spans="1:127" s="303" customFormat="1" ht="40.5" customHeight="1">
      <c r="A94" s="678"/>
      <c r="B94" s="411">
        <v>1</v>
      </c>
      <c r="C94" s="412" t="s">
        <v>741</v>
      </c>
      <c r="D94" s="413" t="s">
        <v>742</v>
      </c>
      <c r="E94" s="414" t="s">
        <v>1234</v>
      </c>
      <c r="F94" s="415">
        <v>2.0289999999999999</v>
      </c>
      <c r="G94" s="416" t="s">
        <v>841</v>
      </c>
      <c r="H94" s="654">
        <v>23551</v>
      </c>
      <c r="I94" s="418" t="s">
        <v>386</v>
      </c>
      <c r="J94" s="655" t="s">
        <v>1140</v>
      </c>
      <c r="K94" s="679"/>
      <c r="L94" s="444" t="s">
        <v>1038</v>
      </c>
      <c r="M94" s="444" t="s">
        <v>1039</v>
      </c>
      <c r="N94" s="445" t="s">
        <v>1040</v>
      </c>
      <c r="O94" s="446" t="s">
        <v>1041</v>
      </c>
      <c r="P94" s="571" t="s">
        <v>1042</v>
      </c>
      <c r="Q94" s="425">
        <f t="shared" ref="Q94:Q100" si="9">COUNTA(T94:DV94)</f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1:127" s="303" customFormat="1" ht="40.5" customHeight="1">
      <c r="A95" s="678"/>
      <c r="B95" s="411">
        <f>LARGE(B$94:B94,1)+1</f>
        <v>2</v>
      </c>
      <c r="C95" s="412" t="s">
        <v>743</v>
      </c>
      <c r="D95" s="413" t="s">
        <v>1121</v>
      </c>
      <c r="E95" s="414" t="s">
        <v>704</v>
      </c>
      <c r="F95" s="415">
        <v>2.9420000000000002</v>
      </c>
      <c r="G95" s="416" t="s">
        <v>841</v>
      </c>
      <c r="H95" s="654">
        <v>5055</v>
      </c>
      <c r="I95" s="418" t="s">
        <v>386</v>
      </c>
      <c r="J95" s="655" t="s">
        <v>1140</v>
      </c>
      <c r="K95" s="679"/>
      <c r="L95" s="444" t="s">
        <v>1038</v>
      </c>
      <c r="M95" s="444" t="s">
        <v>1039</v>
      </c>
      <c r="N95" s="445" t="s">
        <v>1040</v>
      </c>
      <c r="O95" s="446" t="s">
        <v>1041</v>
      </c>
      <c r="P95" s="571" t="s">
        <v>1042</v>
      </c>
      <c r="Q95" s="425">
        <f t="shared" si="9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1:127" s="303" customFormat="1" ht="40.5" customHeight="1">
      <c r="A96" s="569"/>
      <c r="B96" s="411">
        <f>LARGE(B$94:B95,1)+1</f>
        <v>3</v>
      </c>
      <c r="C96" s="412" t="s">
        <v>744</v>
      </c>
      <c r="D96" s="413" t="s">
        <v>745</v>
      </c>
      <c r="E96" s="414" t="s">
        <v>704</v>
      </c>
      <c r="F96" s="415">
        <v>4.0380000000000003</v>
      </c>
      <c r="G96" s="416" t="s">
        <v>841</v>
      </c>
      <c r="H96" s="654">
        <v>34690</v>
      </c>
      <c r="I96" s="418" t="s">
        <v>386</v>
      </c>
      <c r="J96" s="655" t="s">
        <v>1140</v>
      </c>
      <c r="K96" s="675"/>
      <c r="L96" s="444"/>
      <c r="M96" s="444"/>
      <c r="N96" s="445"/>
      <c r="O96" s="446" t="s">
        <v>1041</v>
      </c>
      <c r="P96" s="571" t="s">
        <v>1042</v>
      </c>
      <c r="Q96" s="425">
        <f t="shared" si="9"/>
        <v>0</v>
      </c>
      <c r="R96" s="426"/>
      <c r="S96" s="448"/>
      <c r="T96" s="428"/>
      <c r="U96" s="429"/>
      <c r="V96" s="430"/>
      <c r="W96" s="429"/>
      <c r="X96" s="430"/>
      <c r="Y96" s="429"/>
      <c r="Z96" s="430"/>
      <c r="AA96" s="429"/>
      <c r="AB96" s="430"/>
      <c r="AC96" s="431"/>
      <c r="AD96" s="428"/>
      <c r="AE96" s="429"/>
      <c r="AF96" s="430"/>
      <c r="AG96" s="429"/>
      <c r="AH96" s="430"/>
      <c r="AI96" s="429"/>
      <c r="AJ96" s="430"/>
      <c r="AK96" s="431"/>
      <c r="AL96" s="428"/>
      <c r="AM96" s="429"/>
      <c r="AN96" s="430"/>
      <c r="AO96" s="429"/>
      <c r="AP96" s="430"/>
      <c r="AQ96" s="429"/>
      <c r="AR96" s="430"/>
      <c r="AS96" s="431"/>
      <c r="AT96" s="272"/>
      <c r="AU96" s="432"/>
      <c r="AV96" s="433"/>
      <c r="AW96" s="434"/>
      <c r="AX96" s="433"/>
      <c r="AY96" s="434"/>
      <c r="AZ96" s="433"/>
      <c r="BA96" s="434"/>
      <c r="BB96" s="433"/>
      <c r="BC96" s="434"/>
      <c r="BD96" s="435"/>
      <c r="BE96" s="432"/>
      <c r="BF96" s="433"/>
      <c r="BG96" s="434"/>
      <c r="BH96" s="433"/>
      <c r="BI96" s="434"/>
      <c r="BJ96" s="433"/>
      <c r="BK96" s="434"/>
      <c r="BL96" s="435"/>
      <c r="BM96" s="432"/>
      <c r="BN96" s="433"/>
      <c r="BO96" s="434"/>
      <c r="BP96" s="433"/>
      <c r="BQ96" s="434"/>
      <c r="BR96" s="433"/>
      <c r="BS96" s="434"/>
      <c r="BT96" s="435"/>
      <c r="BU96" s="272"/>
      <c r="BV96" s="436"/>
      <c r="BW96" s="437"/>
      <c r="BX96" s="438"/>
      <c r="BY96" s="437"/>
      <c r="BZ96" s="438"/>
      <c r="CA96" s="437"/>
      <c r="CB96" s="438"/>
      <c r="CC96" s="437"/>
      <c r="CD96" s="438"/>
      <c r="CE96" s="439"/>
      <c r="CF96" s="436"/>
      <c r="CG96" s="437"/>
      <c r="CH96" s="438"/>
      <c r="CI96" s="437"/>
      <c r="CJ96" s="438"/>
      <c r="CK96" s="437"/>
      <c r="CL96" s="438"/>
      <c r="CM96" s="439"/>
      <c r="CN96" s="436"/>
      <c r="CO96" s="437"/>
      <c r="CP96" s="438"/>
      <c r="CQ96" s="437"/>
      <c r="CR96" s="438"/>
      <c r="CS96" s="437"/>
      <c r="CT96" s="438"/>
      <c r="CU96" s="439"/>
      <c r="CV96" s="272"/>
      <c r="CW96" s="440"/>
      <c r="CX96" s="441"/>
      <c r="CY96" s="442"/>
      <c r="CZ96" s="441"/>
      <c r="DA96" s="442"/>
      <c r="DB96" s="441"/>
      <c r="DC96" s="442"/>
      <c r="DD96" s="441"/>
      <c r="DE96" s="442"/>
      <c r="DF96" s="443"/>
      <c r="DG96" s="440"/>
      <c r="DH96" s="441"/>
      <c r="DI96" s="442"/>
      <c r="DJ96" s="441"/>
      <c r="DK96" s="442"/>
      <c r="DL96" s="441"/>
      <c r="DM96" s="442"/>
      <c r="DN96" s="443"/>
      <c r="DO96" s="440"/>
      <c r="DP96" s="441"/>
      <c r="DQ96" s="442"/>
      <c r="DR96" s="441"/>
      <c r="DS96" s="442"/>
      <c r="DT96" s="441"/>
      <c r="DU96" s="442"/>
      <c r="DV96" s="443"/>
      <c r="DW96" s="272"/>
    </row>
    <row r="97" spans="1:127" ht="40.5" customHeight="1">
      <c r="A97" s="569">
        <v>1</v>
      </c>
      <c r="B97" s="411">
        <f>LARGE(B$94:B96,1)+1</f>
        <v>4</v>
      </c>
      <c r="C97" s="412" t="s">
        <v>746</v>
      </c>
      <c r="D97" s="413" t="s">
        <v>747</v>
      </c>
      <c r="E97" s="414" t="s">
        <v>704</v>
      </c>
      <c r="F97" s="415">
        <v>9.9969999999999999</v>
      </c>
      <c r="G97" s="416" t="s">
        <v>841</v>
      </c>
      <c r="H97" s="654">
        <v>51857</v>
      </c>
      <c r="I97" s="418" t="s">
        <v>386</v>
      </c>
      <c r="J97" s="655" t="s">
        <v>1186</v>
      </c>
      <c r="K97" s="675"/>
      <c r="L97" s="444" t="s">
        <v>1038</v>
      </c>
      <c r="M97" s="444" t="s">
        <v>1039</v>
      </c>
      <c r="N97" s="445" t="s">
        <v>1040</v>
      </c>
      <c r="O97" s="446" t="s">
        <v>1041</v>
      </c>
      <c r="P97" s="571" t="s">
        <v>1042</v>
      </c>
      <c r="Q97" s="425">
        <f t="shared" si="9"/>
        <v>0</v>
      </c>
      <c r="R97" s="426"/>
      <c r="S97" s="448"/>
      <c r="T97" s="428"/>
      <c r="U97" s="429"/>
      <c r="V97" s="430"/>
      <c r="W97" s="429"/>
      <c r="X97" s="430"/>
      <c r="Y97" s="429"/>
      <c r="Z97" s="430"/>
      <c r="AA97" s="429"/>
      <c r="AB97" s="430"/>
      <c r="AC97" s="431"/>
      <c r="AD97" s="428"/>
      <c r="AE97" s="429"/>
      <c r="AF97" s="430"/>
      <c r="AG97" s="429"/>
      <c r="AH97" s="430"/>
      <c r="AI97" s="429"/>
      <c r="AJ97" s="430"/>
      <c r="AK97" s="431"/>
      <c r="AL97" s="428"/>
      <c r="AM97" s="429"/>
      <c r="AN97" s="430"/>
      <c r="AO97" s="429"/>
      <c r="AP97" s="430"/>
      <c r="AQ97" s="429"/>
      <c r="AR97" s="430"/>
      <c r="AS97" s="431"/>
      <c r="AT97" s="272"/>
      <c r="AU97" s="432"/>
      <c r="AV97" s="433"/>
      <c r="AW97" s="434"/>
      <c r="AX97" s="433"/>
      <c r="AY97" s="434"/>
      <c r="AZ97" s="433"/>
      <c r="BA97" s="434"/>
      <c r="BB97" s="433"/>
      <c r="BC97" s="434"/>
      <c r="BD97" s="435"/>
      <c r="BE97" s="432"/>
      <c r="BF97" s="433"/>
      <c r="BG97" s="434"/>
      <c r="BH97" s="433"/>
      <c r="BI97" s="434"/>
      <c r="BJ97" s="433"/>
      <c r="BK97" s="434"/>
      <c r="BL97" s="435"/>
      <c r="BM97" s="432"/>
      <c r="BN97" s="433"/>
      <c r="BO97" s="434"/>
      <c r="BP97" s="433"/>
      <c r="BQ97" s="434"/>
      <c r="BR97" s="433"/>
      <c r="BS97" s="434"/>
      <c r="BT97" s="435"/>
      <c r="BU97" s="272"/>
      <c r="BV97" s="436"/>
      <c r="BW97" s="437"/>
      <c r="BX97" s="438"/>
      <c r="BY97" s="437"/>
      <c r="BZ97" s="438"/>
      <c r="CA97" s="437"/>
      <c r="CB97" s="438"/>
      <c r="CC97" s="437"/>
      <c r="CD97" s="438"/>
      <c r="CE97" s="439"/>
      <c r="CF97" s="436"/>
      <c r="CG97" s="437"/>
      <c r="CH97" s="438"/>
      <c r="CI97" s="437"/>
      <c r="CJ97" s="438"/>
      <c r="CK97" s="437"/>
      <c r="CL97" s="438"/>
      <c r="CM97" s="439"/>
      <c r="CN97" s="436"/>
      <c r="CO97" s="437"/>
      <c r="CP97" s="438"/>
      <c r="CQ97" s="437"/>
      <c r="CR97" s="438"/>
      <c r="CS97" s="437"/>
      <c r="CT97" s="438"/>
      <c r="CU97" s="439"/>
      <c r="CV97" s="272"/>
      <c r="CW97" s="440"/>
      <c r="CX97" s="441"/>
      <c r="CY97" s="442"/>
      <c r="CZ97" s="441"/>
      <c r="DA97" s="442"/>
      <c r="DB97" s="441"/>
      <c r="DC97" s="442"/>
      <c r="DD97" s="441"/>
      <c r="DE97" s="442"/>
      <c r="DF97" s="443"/>
      <c r="DG97" s="440"/>
      <c r="DH97" s="441"/>
      <c r="DI97" s="442"/>
      <c r="DJ97" s="441"/>
      <c r="DK97" s="442"/>
      <c r="DL97" s="441"/>
      <c r="DM97" s="442"/>
      <c r="DN97" s="443"/>
      <c r="DO97" s="440"/>
      <c r="DP97" s="441"/>
      <c r="DQ97" s="442"/>
      <c r="DR97" s="441"/>
      <c r="DS97" s="442"/>
      <c r="DT97" s="441"/>
      <c r="DU97" s="442"/>
      <c r="DV97" s="443"/>
      <c r="DW97" s="272"/>
    </row>
    <row r="98" spans="1:127" s="303" customFormat="1" ht="40.5" customHeight="1">
      <c r="A98" s="569"/>
      <c r="B98" s="411">
        <f>LARGE(B$94:B97,1)+1</f>
        <v>5</v>
      </c>
      <c r="C98" s="412" t="s">
        <v>1129</v>
      </c>
      <c r="D98" s="413"/>
      <c r="E98" s="414" t="s">
        <v>1130</v>
      </c>
      <c r="F98" s="415">
        <v>0.85</v>
      </c>
      <c r="G98" s="416" t="s">
        <v>841</v>
      </c>
      <c r="H98" s="654">
        <v>22512</v>
      </c>
      <c r="I98" s="418" t="s">
        <v>386</v>
      </c>
      <c r="J98" s="655" t="s">
        <v>1131</v>
      </c>
      <c r="K98" s="675"/>
      <c r="L98" s="444" t="s">
        <v>1038</v>
      </c>
      <c r="M98" s="444" t="s">
        <v>1039</v>
      </c>
      <c r="N98" s="445" t="s">
        <v>1040</v>
      </c>
      <c r="O98" s="446" t="s">
        <v>1041</v>
      </c>
      <c r="P98" s="571" t="s">
        <v>1042</v>
      </c>
      <c r="Q98" s="425">
        <f t="shared" si="9"/>
        <v>0</v>
      </c>
      <c r="R98" s="426"/>
      <c r="S98" s="448"/>
      <c r="T98" s="428"/>
      <c r="U98" s="429"/>
      <c r="V98" s="430"/>
      <c r="W98" s="429"/>
      <c r="X98" s="430"/>
      <c r="Y98" s="429"/>
      <c r="Z98" s="430"/>
      <c r="AA98" s="429"/>
      <c r="AB98" s="430"/>
      <c r="AC98" s="431"/>
      <c r="AD98" s="428"/>
      <c r="AE98" s="429"/>
      <c r="AF98" s="430"/>
      <c r="AG98" s="429"/>
      <c r="AH98" s="430"/>
      <c r="AI98" s="429"/>
      <c r="AJ98" s="430"/>
      <c r="AK98" s="431"/>
      <c r="AL98" s="428"/>
      <c r="AM98" s="429"/>
      <c r="AN98" s="430"/>
      <c r="AO98" s="429"/>
      <c r="AP98" s="430"/>
      <c r="AQ98" s="429"/>
      <c r="AR98" s="430"/>
      <c r="AS98" s="431"/>
      <c r="AT98" s="272"/>
      <c r="AU98" s="432"/>
      <c r="AV98" s="433"/>
      <c r="AW98" s="434"/>
      <c r="AX98" s="433"/>
      <c r="AY98" s="434"/>
      <c r="AZ98" s="433"/>
      <c r="BA98" s="434"/>
      <c r="BB98" s="433"/>
      <c r="BC98" s="434"/>
      <c r="BD98" s="435"/>
      <c r="BE98" s="432"/>
      <c r="BF98" s="433"/>
      <c r="BG98" s="434"/>
      <c r="BH98" s="433"/>
      <c r="BI98" s="434"/>
      <c r="BJ98" s="433"/>
      <c r="BK98" s="434"/>
      <c r="BL98" s="435"/>
      <c r="BM98" s="432"/>
      <c r="BN98" s="433"/>
      <c r="BO98" s="434"/>
      <c r="BP98" s="433"/>
      <c r="BQ98" s="434"/>
      <c r="BR98" s="433"/>
      <c r="BS98" s="434"/>
      <c r="BT98" s="435"/>
      <c r="BU98" s="272"/>
      <c r="BV98" s="436"/>
      <c r="BW98" s="437"/>
      <c r="BX98" s="438"/>
      <c r="BY98" s="437"/>
      <c r="BZ98" s="438"/>
      <c r="CA98" s="437"/>
      <c r="CB98" s="438"/>
      <c r="CC98" s="437"/>
      <c r="CD98" s="438"/>
      <c r="CE98" s="439"/>
      <c r="CF98" s="436"/>
      <c r="CG98" s="437"/>
      <c r="CH98" s="438"/>
      <c r="CI98" s="437"/>
      <c r="CJ98" s="438"/>
      <c r="CK98" s="437"/>
      <c r="CL98" s="438"/>
      <c r="CM98" s="439"/>
      <c r="CN98" s="436"/>
      <c r="CO98" s="437"/>
      <c r="CP98" s="438"/>
      <c r="CQ98" s="437"/>
      <c r="CR98" s="438"/>
      <c r="CS98" s="437"/>
      <c r="CT98" s="438"/>
      <c r="CU98" s="439"/>
      <c r="CV98" s="272"/>
      <c r="CW98" s="440"/>
      <c r="CX98" s="441"/>
      <c r="CY98" s="442"/>
      <c r="CZ98" s="441"/>
      <c r="DA98" s="442"/>
      <c r="DB98" s="441"/>
      <c r="DC98" s="442"/>
      <c r="DD98" s="441"/>
      <c r="DE98" s="442"/>
      <c r="DF98" s="443"/>
      <c r="DG98" s="440"/>
      <c r="DH98" s="441"/>
      <c r="DI98" s="442"/>
      <c r="DJ98" s="441"/>
      <c r="DK98" s="442"/>
      <c r="DL98" s="441"/>
      <c r="DM98" s="442"/>
      <c r="DN98" s="443"/>
      <c r="DO98" s="440"/>
      <c r="DP98" s="441"/>
      <c r="DQ98" s="442"/>
      <c r="DR98" s="441"/>
      <c r="DS98" s="442"/>
      <c r="DT98" s="441"/>
      <c r="DU98" s="442"/>
      <c r="DV98" s="443"/>
      <c r="DW98" s="272"/>
    </row>
    <row r="99" spans="1:127" ht="40.5" customHeight="1">
      <c r="A99" s="569">
        <v>1</v>
      </c>
      <c r="B99" s="411">
        <f>LARGE(B$94:B98,1)+1</f>
        <v>6</v>
      </c>
      <c r="C99" s="412" t="s">
        <v>142</v>
      </c>
      <c r="D99" s="413">
        <v>1</v>
      </c>
      <c r="E99" s="414" t="s">
        <v>1052</v>
      </c>
      <c r="F99" s="415">
        <v>2.69</v>
      </c>
      <c r="G99" s="416" t="s">
        <v>841</v>
      </c>
      <c r="H99" s="654" t="s">
        <v>143</v>
      </c>
      <c r="I99" s="418" t="s">
        <v>386</v>
      </c>
      <c r="J99" s="655" t="s">
        <v>1054</v>
      </c>
      <c r="K99" s="675"/>
      <c r="L99" s="444" t="s">
        <v>1038</v>
      </c>
      <c r="M99" s="444" t="s">
        <v>1039</v>
      </c>
      <c r="N99" s="445" t="s">
        <v>1040</v>
      </c>
      <c r="O99" s="446" t="s">
        <v>1041</v>
      </c>
      <c r="P99" s="571" t="s">
        <v>1042</v>
      </c>
      <c r="Q99" s="425">
        <f t="shared" si="9"/>
        <v>0</v>
      </c>
      <c r="R99" s="426"/>
      <c r="S99" s="448"/>
      <c r="T99" s="428"/>
      <c r="U99" s="429"/>
      <c r="V99" s="430"/>
      <c r="W99" s="429"/>
      <c r="X99" s="430"/>
      <c r="Y99" s="429"/>
      <c r="Z99" s="430"/>
      <c r="AA99" s="429"/>
      <c r="AB99" s="430"/>
      <c r="AC99" s="431"/>
      <c r="AD99" s="428"/>
      <c r="AE99" s="429"/>
      <c r="AF99" s="430"/>
      <c r="AG99" s="429"/>
      <c r="AH99" s="430"/>
      <c r="AI99" s="429"/>
      <c r="AJ99" s="430"/>
      <c r="AK99" s="431"/>
      <c r="AL99" s="428"/>
      <c r="AM99" s="429"/>
      <c r="AN99" s="430"/>
      <c r="AO99" s="429"/>
      <c r="AP99" s="430"/>
      <c r="AQ99" s="429"/>
      <c r="AR99" s="430"/>
      <c r="AS99" s="431"/>
      <c r="AT99" s="272"/>
      <c r="AU99" s="432"/>
      <c r="AV99" s="433"/>
      <c r="AW99" s="434"/>
      <c r="AX99" s="433"/>
      <c r="AY99" s="434"/>
      <c r="AZ99" s="433"/>
      <c r="BA99" s="434"/>
      <c r="BB99" s="433"/>
      <c r="BC99" s="434"/>
      <c r="BD99" s="435"/>
      <c r="BE99" s="432"/>
      <c r="BF99" s="433"/>
      <c r="BG99" s="434"/>
      <c r="BH99" s="433"/>
      <c r="BI99" s="434"/>
      <c r="BJ99" s="433"/>
      <c r="BK99" s="434"/>
      <c r="BL99" s="435"/>
      <c r="BM99" s="432"/>
      <c r="BN99" s="433"/>
      <c r="BO99" s="434"/>
      <c r="BP99" s="433"/>
      <c r="BQ99" s="434"/>
      <c r="BR99" s="433"/>
      <c r="BS99" s="434"/>
      <c r="BT99" s="435"/>
      <c r="BU99" s="272"/>
      <c r="BV99" s="436"/>
      <c r="BW99" s="437"/>
      <c r="BX99" s="438"/>
      <c r="BY99" s="437"/>
      <c r="BZ99" s="438"/>
      <c r="CA99" s="437"/>
      <c r="CB99" s="438"/>
      <c r="CC99" s="437"/>
      <c r="CD99" s="438"/>
      <c r="CE99" s="439"/>
      <c r="CF99" s="436"/>
      <c r="CG99" s="437"/>
      <c r="CH99" s="438"/>
      <c r="CI99" s="437"/>
      <c r="CJ99" s="438"/>
      <c r="CK99" s="437"/>
      <c r="CL99" s="438"/>
      <c r="CM99" s="439"/>
      <c r="CN99" s="436"/>
      <c r="CO99" s="437"/>
      <c r="CP99" s="438"/>
      <c r="CQ99" s="437"/>
      <c r="CR99" s="438"/>
      <c r="CS99" s="437"/>
      <c r="CT99" s="438"/>
      <c r="CU99" s="439"/>
      <c r="CV99" s="272"/>
      <c r="CW99" s="440"/>
      <c r="CX99" s="441"/>
      <c r="CY99" s="442"/>
      <c r="CZ99" s="441"/>
      <c r="DA99" s="442"/>
      <c r="DB99" s="441"/>
      <c r="DC99" s="442"/>
      <c r="DD99" s="441"/>
      <c r="DE99" s="442"/>
      <c r="DF99" s="443"/>
      <c r="DG99" s="440"/>
      <c r="DH99" s="441"/>
      <c r="DI99" s="442"/>
      <c r="DJ99" s="441"/>
      <c r="DK99" s="442"/>
      <c r="DL99" s="441"/>
      <c r="DM99" s="442"/>
      <c r="DN99" s="443"/>
      <c r="DO99" s="440"/>
      <c r="DP99" s="441"/>
      <c r="DQ99" s="442"/>
      <c r="DR99" s="441"/>
      <c r="DS99" s="442"/>
      <c r="DT99" s="441"/>
      <c r="DU99" s="442"/>
      <c r="DV99" s="443"/>
      <c r="DW99" s="272"/>
    </row>
    <row r="100" spans="1:127" s="303" customFormat="1" ht="40.5" customHeight="1">
      <c r="A100" s="678"/>
      <c r="B100" s="411">
        <f>LARGE(B$94:B99,1)+1</f>
        <v>7</v>
      </c>
      <c r="C100" s="412" t="s">
        <v>121</v>
      </c>
      <c r="D100" s="413" t="s">
        <v>1121</v>
      </c>
      <c r="E100" s="414" t="s">
        <v>1154</v>
      </c>
      <c r="F100" s="415">
        <v>1.62</v>
      </c>
      <c r="G100" s="416" t="s">
        <v>841</v>
      </c>
      <c r="H100" s="654">
        <v>31251</v>
      </c>
      <c r="I100" s="418" t="s">
        <v>386</v>
      </c>
      <c r="J100" s="655" t="s">
        <v>1131</v>
      </c>
      <c r="K100" s="675"/>
      <c r="L100" s="444" t="s">
        <v>1038</v>
      </c>
      <c r="M100" s="444" t="s">
        <v>1039</v>
      </c>
      <c r="N100" s="445" t="s">
        <v>1040</v>
      </c>
      <c r="O100" s="446" t="s">
        <v>1041</v>
      </c>
      <c r="P100" s="571" t="s">
        <v>1042</v>
      </c>
      <c r="Q100" s="425">
        <f t="shared" si="9"/>
        <v>0</v>
      </c>
      <c r="R100" s="426"/>
      <c r="S100" s="448"/>
      <c r="T100" s="428"/>
      <c r="U100" s="429"/>
      <c r="V100" s="430"/>
      <c r="W100" s="429"/>
      <c r="X100" s="430"/>
      <c r="Y100" s="429"/>
      <c r="Z100" s="430"/>
      <c r="AA100" s="429"/>
      <c r="AB100" s="430"/>
      <c r="AC100" s="431"/>
      <c r="AD100" s="428"/>
      <c r="AE100" s="429"/>
      <c r="AF100" s="430"/>
      <c r="AG100" s="429"/>
      <c r="AH100" s="430"/>
      <c r="AI100" s="429"/>
      <c r="AJ100" s="430"/>
      <c r="AK100" s="431"/>
      <c r="AL100" s="428"/>
      <c r="AM100" s="429"/>
      <c r="AN100" s="430"/>
      <c r="AO100" s="429"/>
      <c r="AP100" s="430"/>
      <c r="AQ100" s="429"/>
      <c r="AR100" s="430"/>
      <c r="AS100" s="431"/>
      <c r="AT100" s="272"/>
      <c r="AU100" s="432"/>
      <c r="AV100" s="433"/>
      <c r="AW100" s="434"/>
      <c r="AX100" s="433"/>
      <c r="AY100" s="434"/>
      <c r="AZ100" s="433"/>
      <c r="BA100" s="434"/>
      <c r="BB100" s="433"/>
      <c r="BC100" s="434"/>
      <c r="BD100" s="435"/>
      <c r="BE100" s="432"/>
      <c r="BF100" s="433"/>
      <c r="BG100" s="434"/>
      <c r="BH100" s="433"/>
      <c r="BI100" s="434"/>
      <c r="BJ100" s="433"/>
      <c r="BK100" s="434"/>
      <c r="BL100" s="435"/>
      <c r="BM100" s="432"/>
      <c r="BN100" s="433"/>
      <c r="BO100" s="434"/>
      <c r="BP100" s="433"/>
      <c r="BQ100" s="434"/>
      <c r="BR100" s="433"/>
      <c r="BS100" s="434"/>
      <c r="BT100" s="435"/>
      <c r="BU100" s="272"/>
      <c r="BV100" s="436"/>
      <c r="BW100" s="437"/>
      <c r="BX100" s="438"/>
      <c r="BY100" s="437"/>
      <c r="BZ100" s="438"/>
      <c r="CA100" s="437"/>
      <c r="CB100" s="438"/>
      <c r="CC100" s="437"/>
      <c r="CD100" s="438"/>
      <c r="CE100" s="439"/>
      <c r="CF100" s="436"/>
      <c r="CG100" s="437"/>
      <c r="CH100" s="438"/>
      <c r="CI100" s="437"/>
      <c r="CJ100" s="438"/>
      <c r="CK100" s="437"/>
      <c r="CL100" s="438"/>
      <c r="CM100" s="439"/>
      <c r="CN100" s="436"/>
      <c r="CO100" s="437"/>
      <c r="CP100" s="438"/>
      <c r="CQ100" s="437"/>
      <c r="CR100" s="438"/>
      <c r="CS100" s="437"/>
      <c r="CT100" s="438"/>
      <c r="CU100" s="439"/>
      <c r="CV100" s="272"/>
      <c r="CW100" s="440"/>
      <c r="CX100" s="441"/>
      <c r="CY100" s="442"/>
      <c r="CZ100" s="441"/>
      <c r="DA100" s="442"/>
      <c r="DB100" s="441"/>
      <c r="DC100" s="442"/>
      <c r="DD100" s="441"/>
      <c r="DE100" s="442"/>
      <c r="DF100" s="443"/>
      <c r="DG100" s="440"/>
      <c r="DH100" s="441"/>
      <c r="DI100" s="442"/>
      <c r="DJ100" s="441"/>
      <c r="DK100" s="442"/>
      <c r="DL100" s="441"/>
      <c r="DM100" s="442"/>
      <c r="DN100" s="443"/>
      <c r="DO100" s="440"/>
      <c r="DP100" s="441"/>
      <c r="DQ100" s="442"/>
      <c r="DR100" s="441"/>
      <c r="DS100" s="442"/>
      <c r="DT100" s="441"/>
      <c r="DU100" s="442"/>
      <c r="DV100" s="443"/>
      <c r="DW100" s="272"/>
    </row>
    <row r="101" spans="1:127" s="303" customFormat="1" ht="40.5" customHeight="1">
      <c r="A101" s="678"/>
      <c r="B101" s="667">
        <v>9</v>
      </c>
      <c r="C101" s="668" t="s">
        <v>748</v>
      </c>
      <c r="D101" s="669"/>
      <c r="E101" s="670"/>
      <c r="F101" s="669"/>
      <c r="G101" s="671"/>
      <c r="H101" s="670"/>
      <c r="I101" s="672"/>
      <c r="J101" s="669"/>
      <c r="K101" s="669"/>
      <c r="L101" s="672"/>
      <c r="M101" s="672"/>
      <c r="N101" s="672"/>
      <c r="O101" s="672"/>
      <c r="P101" s="673"/>
      <c r="Q101" s="1350" t="s">
        <v>1323</v>
      </c>
      <c r="R101" s="1352" t="s">
        <v>1324</v>
      </c>
      <c r="S101" s="1336" t="s">
        <v>1325</v>
      </c>
      <c r="T101" s="452"/>
      <c r="U101" s="453"/>
      <c r="V101" s="453"/>
      <c r="W101" s="453"/>
      <c r="X101" s="453"/>
      <c r="Y101" s="453"/>
      <c r="Z101" s="453"/>
      <c r="AA101" s="453"/>
      <c r="AB101" s="453"/>
      <c r="AC101" s="454"/>
      <c r="AD101" s="452"/>
      <c r="AE101" s="453"/>
      <c r="AF101" s="453"/>
      <c r="AG101" s="453"/>
      <c r="AH101" s="453"/>
      <c r="AI101" s="453"/>
      <c r="AJ101" s="453"/>
      <c r="AK101" s="454"/>
      <c r="AL101" s="452"/>
      <c r="AM101" s="453"/>
      <c r="AN101" s="453"/>
      <c r="AO101" s="453"/>
      <c r="AP101" s="453"/>
      <c r="AQ101" s="453"/>
      <c r="AR101" s="453"/>
      <c r="AS101" s="454"/>
      <c r="AT101" s="455"/>
      <c r="AU101" s="456"/>
      <c r="AV101" s="457"/>
      <c r="AW101" s="457"/>
      <c r="AX101" s="457"/>
      <c r="AY101" s="457"/>
      <c r="AZ101" s="457"/>
      <c r="BA101" s="457"/>
      <c r="BB101" s="457"/>
      <c r="BC101" s="457"/>
      <c r="BD101" s="458"/>
      <c r="BE101" s="456"/>
      <c r="BF101" s="457"/>
      <c r="BG101" s="457"/>
      <c r="BH101" s="457"/>
      <c r="BI101" s="457"/>
      <c r="BJ101" s="457"/>
      <c r="BK101" s="457"/>
      <c r="BL101" s="458"/>
      <c r="BM101" s="456"/>
      <c r="BN101" s="457"/>
      <c r="BO101" s="457"/>
      <c r="BP101" s="457"/>
      <c r="BQ101" s="457"/>
      <c r="BR101" s="457"/>
      <c r="BS101" s="457"/>
      <c r="BT101" s="458"/>
      <c r="BU101" s="455"/>
      <c r="BV101" s="459"/>
      <c r="BW101" s="460"/>
      <c r="BX101" s="460"/>
      <c r="BY101" s="460"/>
      <c r="BZ101" s="460"/>
      <c r="CA101" s="460"/>
      <c r="CB101" s="460"/>
      <c r="CC101" s="460"/>
      <c r="CD101" s="460"/>
      <c r="CE101" s="461"/>
      <c r="CF101" s="459"/>
      <c r="CG101" s="460"/>
      <c r="CH101" s="460"/>
      <c r="CI101" s="460"/>
      <c r="CJ101" s="460"/>
      <c r="CK101" s="460"/>
      <c r="CL101" s="460"/>
      <c r="CM101" s="461"/>
      <c r="CN101" s="459"/>
      <c r="CO101" s="460"/>
      <c r="CP101" s="460"/>
      <c r="CQ101" s="460"/>
      <c r="CR101" s="460"/>
      <c r="CS101" s="460"/>
      <c r="CT101" s="460"/>
      <c r="CU101" s="461"/>
      <c r="CV101" s="455"/>
      <c r="CW101" s="462"/>
      <c r="CX101" s="463"/>
      <c r="CY101" s="463"/>
      <c r="CZ101" s="463"/>
      <c r="DA101" s="463"/>
      <c r="DB101" s="463"/>
      <c r="DC101" s="463"/>
      <c r="DD101" s="463"/>
      <c r="DE101" s="463"/>
      <c r="DF101" s="464"/>
      <c r="DG101" s="462"/>
      <c r="DH101" s="463"/>
      <c r="DI101" s="463"/>
      <c r="DJ101" s="463"/>
      <c r="DK101" s="463"/>
      <c r="DL101" s="463"/>
      <c r="DM101" s="463"/>
      <c r="DN101" s="464"/>
      <c r="DO101" s="462"/>
      <c r="DP101" s="463"/>
      <c r="DQ101" s="463"/>
      <c r="DR101" s="463"/>
      <c r="DS101" s="463"/>
      <c r="DT101" s="463"/>
      <c r="DU101" s="463"/>
      <c r="DV101" s="464"/>
      <c r="DW101" s="465"/>
    </row>
    <row r="102" spans="1:127" s="303" customFormat="1" ht="40.5" customHeight="1">
      <c r="A102" s="569"/>
      <c r="B102" s="674"/>
      <c r="C102" s="393" t="s">
        <v>1048</v>
      </c>
      <c r="D102" s="394">
        <f>LARGE(B103:B108,1)</f>
        <v>6</v>
      </c>
      <c r="E102" s="604" t="s">
        <v>1049</v>
      </c>
      <c r="F102" s="394">
        <f>COUNTIF(L103:P108,E102)</f>
        <v>0</v>
      </c>
      <c r="G102" s="396" t="s">
        <v>1038</v>
      </c>
      <c r="H102" s="394">
        <f>COUNTIF(L103:P108,G102)</f>
        <v>3</v>
      </c>
      <c r="I102" s="396" t="s">
        <v>1039</v>
      </c>
      <c r="J102" s="394">
        <f>COUNTIF(L103:P108,I102)</f>
        <v>3</v>
      </c>
      <c r="K102" s="396" t="s">
        <v>1040</v>
      </c>
      <c r="L102" s="394">
        <f>COUNTIF(L103:P108,K102)</f>
        <v>4</v>
      </c>
      <c r="M102" s="396" t="s">
        <v>1041</v>
      </c>
      <c r="N102" s="394">
        <f>COUNTIF(L103:P108,M102)</f>
        <v>6</v>
      </c>
      <c r="O102" s="396" t="s">
        <v>1042</v>
      </c>
      <c r="P102" s="397">
        <f>COUNTIF(L103:P108,O102)</f>
        <v>6</v>
      </c>
      <c r="Q102" s="1351"/>
      <c r="R102" s="1353"/>
      <c r="S102" s="1337"/>
      <c r="T102" s="466"/>
      <c r="U102" s="467"/>
      <c r="V102" s="467"/>
      <c r="W102" s="467"/>
      <c r="X102" s="467"/>
      <c r="Y102" s="467"/>
      <c r="Z102" s="467"/>
      <c r="AA102" s="467"/>
      <c r="AB102" s="467"/>
      <c r="AC102" s="468"/>
      <c r="AD102" s="466"/>
      <c r="AE102" s="467"/>
      <c r="AF102" s="467"/>
      <c r="AG102" s="467"/>
      <c r="AH102" s="467"/>
      <c r="AI102" s="467"/>
      <c r="AJ102" s="467"/>
      <c r="AK102" s="468"/>
      <c r="AL102" s="466"/>
      <c r="AM102" s="467"/>
      <c r="AN102" s="467"/>
      <c r="AO102" s="467"/>
      <c r="AP102" s="467"/>
      <c r="AQ102" s="467"/>
      <c r="AR102" s="467"/>
      <c r="AS102" s="468"/>
      <c r="AT102" s="469"/>
      <c r="AU102" s="470"/>
      <c r="AV102" s="471"/>
      <c r="AW102" s="471"/>
      <c r="AX102" s="471"/>
      <c r="AY102" s="471"/>
      <c r="AZ102" s="471"/>
      <c r="BA102" s="471"/>
      <c r="BB102" s="471"/>
      <c r="BC102" s="471"/>
      <c r="BD102" s="472"/>
      <c r="BE102" s="470"/>
      <c r="BF102" s="471"/>
      <c r="BG102" s="471"/>
      <c r="BH102" s="471"/>
      <c r="BI102" s="471"/>
      <c r="BJ102" s="471"/>
      <c r="BK102" s="471"/>
      <c r="BL102" s="472"/>
      <c r="BM102" s="470"/>
      <c r="BN102" s="471"/>
      <c r="BO102" s="471"/>
      <c r="BP102" s="471"/>
      <c r="BQ102" s="471"/>
      <c r="BR102" s="471"/>
      <c r="BS102" s="471"/>
      <c r="BT102" s="472"/>
      <c r="BU102" s="469"/>
      <c r="BV102" s="473"/>
      <c r="BW102" s="474"/>
      <c r="BX102" s="474"/>
      <c r="BY102" s="474"/>
      <c r="BZ102" s="474"/>
      <c r="CA102" s="474"/>
      <c r="CB102" s="474"/>
      <c r="CC102" s="474"/>
      <c r="CD102" s="474"/>
      <c r="CE102" s="475"/>
      <c r="CF102" s="473"/>
      <c r="CG102" s="474"/>
      <c r="CH102" s="474"/>
      <c r="CI102" s="474"/>
      <c r="CJ102" s="474"/>
      <c r="CK102" s="474"/>
      <c r="CL102" s="474"/>
      <c r="CM102" s="475"/>
      <c r="CN102" s="473"/>
      <c r="CO102" s="474"/>
      <c r="CP102" s="474"/>
      <c r="CQ102" s="474"/>
      <c r="CR102" s="474"/>
      <c r="CS102" s="474"/>
      <c r="CT102" s="474"/>
      <c r="CU102" s="475"/>
      <c r="CV102" s="469"/>
      <c r="CW102" s="476"/>
      <c r="CX102" s="477"/>
      <c r="CY102" s="477"/>
      <c r="CZ102" s="477"/>
      <c r="DA102" s="477"/>
      <c r="DB102" s="477"/>
      <c r="DC102" s="477"/>
      <c r="DD102" s="477"/>
      <c r="DE102" s="477"/>
      <c r="DF102" s="478"/>
      <c r="DG102" s="476"/>
      <c r="DH102" s="477"/>
      <c r="DI102" s="477"/>
      <c r="DJ102" s="477"/>
      <c r="DK102" s="477"/>
      <c r="DL102" s="477"/>
      <c r="DM102" s="477"/>
      <c r="DN102" s="478"/>
      <c r="DO102" s="476"/>
      <c r="DP102" s="477"/>
      <c r="DQ102" s="477"/>
      <c r="DR102" s="477"/>
      <c r="DS102" s="477"/>
      <c r="DT102" s="477"/>
      <c r="DU102" s="477"/>
      <c r="DV102" s="478"/>
      <c r="DW102" s="479"/>
    </row>
    <row r="103" spans="1:127" ht="40.5" customHeight="1">
      <c r="A103" s="569"/>
      <c r="B103" s="411">
        <v>1</v>
      </c>
      <c r="C103" s="412" t="s">
        <v>749</v>
      </c>
      <c r="D103" s="413" t="s">
        <v>1121</v>
      </c>
      <c r="E103" s="414" t="s">
        <v>104</v>
      </c>
      <c r="F103" s="415">
        <v>6.5720000000000001</v>
      </c>
      <c r="G103" s="416" t="s">
        <v>841</v>
      </c>
      <c r="H103" s="654">
        <v>8153</v>
      </c>
      <c r="I103" s="418" t="s">
        <v>386</v>
      </c>
      <c r="J103" s="655" t="s">
        <v>1140</v>
      </c>
      <c r="K103" s="675"/>
      <c r="L103" s="444" t="s">
        <v>1038</v>
      </c>
      <c r="M103" s="444" t="s">
        <v>1039</v>
      </c>
      <c r="N103" s="445" t="s">
        <v>1040</v>
      </c>
      <c r="O103" s="446" t="s">
        <v>1041</v>
      </c>
      <c r="P103" s="571" t="s">
        <v>1042</v>
      </c>
      <c r="Q103" s="425">
        <f t="shared" ref="Q103:Q108" si="10">COUNTA(T103:DV103)</f>
        <v>0</v>
      </c>
      <c r="R103" s="426"/>
      <c r="S103" s="448"/>
      <c r="T103" s="428"/>
      <c r="U103" s="429"/>
      <c r="V103" s="430"/>
      <c r="W103" s="429"/>
      <c r="X103" s="430"/>
      <c r="Y103" s="429"/>
      <c r="Z103" s="430"/>
      <c r="AA103" s="429"/>
      <c r="AB103" s="430"/>
      <c r="AC103" s="431"/>
      <c r="AD103" s="428"/>
      <c r="AE103" s="429"/>
      <c r="AF103" s="430"/>
      <c r="AG103" s="429"/>
      <c r="AH103" s="430"/>
      <c r="AI103" s="429"/>
      <c r="AJ103" s="430"/>
      <c r="AK103" s="431"/>
      <c r="AL103" s="428"/>
      <c r="AM103" s="429"/>
      <c r="AN103" s="430"/>
      <c r="AO103" s="429"/>
      <c r="AP103" s="430"/>
      <c r="AQ103" s="429"/>
      <c r="AR103" s="430"/>
      <c r="AS103" s="431"/>
      <c r="AT103" s="272"/>
      <c r="AU103" s="432"/>
      <c r="AV103" s="433"/>
      <c r="AW103" s="434"/>
      <c r="AX103" s="433"/>
      <c r="AY103" s="434"/>
      <c r="AZ103" s="433"/>
      <c r="BA103" s="434"/>
      <c r="BB103" s="433"/>
      <c r="BC103" s="434"/>
      <c r="BD103" s="435"/>
      <c r="BE103" s="432"/>
      <c r="BF103" s="433"/>
      <c r="BG103" s="434"/>
      <c r="BH103" s="433"/>
      <c r="BI103" s="434"/>
      <c r="BJ103" s="433"/>
      <c r="BK103" s="434"/>
      <c r="BL103" s="435"/>
      <c r="BM103" s="432"/>
      <c r="BN103" s="433"/>
      <c r="BO103" s="434"/>
      <c r="BP103" s="433"/>
      <c r="BQ103" s="434"/>
      <c r="BR103" s="433"/>
      <c r="BS103" s="434"/>
      <c r="BT103" s="435"/>
      <c r="BU103" s="272"/>
      <c r="BV103" s="436"/>
      <c r="BW103" s="437"/>
      <c r="BX103" s="438"/>
      <c r="BY103" s="437"/>
      <c r="BZ103" s="438"/>
      <c r="CA103" s="437"/>
      <c r="CB103" s="438"/>
      <c r="CC103" s="437"/>
      <c r="CD103" s="438"/>
      <c r="CE103" s="439"/>
      <c r="CF103" s="436"/>
      <c r="CG103" s="437"/>
      <c r="CH103" s="438"/>
      <c r="CI103" s="437"/>
      <c r="CJ103" s="438"/>
      <c r="CK103" s="437"/>
      <c r="CL103" s="438"/>
      <c r="CM103" s="439"/>
      <c r="CN103" s="436"/>
      <c r="CO103" s="437"/>
      <c r="CP103" s="438"/>
      <c r="CQ103" s="437"/>
      <c r="CR103" s="438"/>
      <c r="CS103" s="437"/>
      <c r="CT103" s="438"/>
      <c r="CU103" s="439"/>
      <c r="CV103" s="272"/>
      <c r="CW103" s="440"/>
      <c r="CX103" s="441"/>
      <c r="CY103" s="442"/>
      <c r="CZ103" s="441"/>
      <c r="DA103" s="442"/>
      <c r="DB103" s="441"/>
      <c r="DC103" s="442"/>
      <c r="DD103" s="441"/>
      <c r="DE103" s="442"/>
      <c r="DF103" s="443"/>
      <c r="DG103" s="440"/>
      <c r="DH103" s="441"/>
      <c r="DI103" s="442"/>
      <c r="DJ103" s="441"/>
      <c r="DK103" s="442"/>
      <c r="DL103" s="441"/>
      <c r="DM103" s="442"/>
      <c r="DN103" s="443"/>
      <c r="DO103" s="440"/>
      <c r="DP103" s="441"/>
      <c r="DQ103" s="442"/>
      <c r="DR103" s="441"/>
      <c r="DS103" s="442"/>
      <c r="DT103" s="441"/>
      <c r="DU103" s="442"/>
      <c r="DV103" s="443"/>
      <c r="DW103" s="272"/>
    </row>
    <row r="104" spans="1:127" ht="40.5" customHeight="1">
      <c r="A104" s="569">
        <v>1</v>
      </c>
      <c r="B104" s="411">
        <f>LARGE(B$103:B103,1)+1</f>
        <v>2</v>
      </c>
      <c r="C104" s="412" t="s">
        <v>750</v>
      </c>
      <c r="D104" s="413" t="s">
        <v>1121</v>
      </c>
      <c r="E104" s="414" t="s">
        <v>1139</v>
      </c>
      <c r="F104" s="415">
        <v>7.1660000000000004</v>
      </c>
      <c r="G104" s="416" t="s">
        <v>841</v>
      </c>
      <c r="H104" s="654">
        <v>4121</v>
      </c>
      <c r="I104" s="418" t="s">
        <v>386</v>
      </c>
      <c r="J104" s="655" t="s">
        <v>1140</v>
      </c>
      <c r="K104" s="679"/>
      <c r="L104" s="444"/>
      <c r="M104" s="444"/>
      <c r="N104" s="445" t="s">
        <v>1040</v>
      </c>
      <c r="O104" s="446" t="s">
        <v>1041</v>
      </c>
      <c r="P104" s="571" t="s">
        <v>1042</v>
      </c>
      <c r="Q104" s="425">
        <f t="shared" si="10"/>
        <v>0</v>
      </c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272"/>
    </row>
    <row r="105" spans="1:127" ht="40.5" customHeight="1">
      <c r="A105" s="569">
        <v>1</v>
      </c>
      <c r="B105" s="411">
        <f>LARGE(B$103:B104,1)+1</f>
        <v>3</v>
      </c>
      <c r="C105" s="412" t="s">
        <v>751</v>
      </c>
      <c r="D105" s="413" t="s">
        <v>1121</v>
      </c>
      <c r="E105" s="414" t="s">
        <v>104</v>
      </c>
      <c r="F105" s="415">
        <v>4.8440000000000003</v>
      </c>
      <c r="G105" s="416" t="s">
        <v>841</v>
      </c>
      <c r="H105" s="654">
        <v>8152</v>
      </c>
      <c r="I105" s="418" t="s">
        <v>386</v>
      </c>
      <c r="J105" s="655" t="s">
        <v>1140</v>
      </c>
      <c r="K105" s="679"/>
      <c r="L105" s="444" t="s">
        <v>1038</v>
      </c>
      <c r="M105" s="444" t="s">
        <v>1039</v>
      </c>
      <c r="N105" s="445" t="s">
        <v>1040</v>
      </c>
      <c r="O105" s="446" t="s">
        <v>1041</v>
      </c>
      <c r="P105" s="571" t="s">
        <v>1042</v>
      </c>
      <c r="Q105" s="425">
        <f t="shared" si="10"/>
        <v>0</v>
      </c>
      <c r="R105" s="426"/>
      <c r="S105" s="448"/>
      <c r="T105" s="428"/>
      <c r="U105" s="429"/>
      <c r="V105" s="430"/>
      <c r="W105" s="429"/>
      <c r="X105" s="430"/>
      <c r="Y105" s="429"/>
      <c r="Z105" s="430"/>
      <c r="AA105" s="429"/>
      <c r="AB105" s="430"/>
      <c r="AC105" s="431"/>
      <c r="AD105" s="428"/>
      <c r="AE105" s="429"/>
      <c r="AF105" s="430"/>
      <c r="AG105" s="429"/>
      <c r="AH105" s="430"/>
      <c r="AI105" s="429"/>
      <c r="AJ105" s="430"/>
      <c r="AK105" s="431"/>
      <c r="AL105" s="428"/>
      <c r="AM105" s="429"/>
      <c r="AN105" s="430"/>
      <c r="AO105" s="429"/>
      <c r="AP105" s="430"/>
      <c r="AQ105" s="429"/>
      <c r="AR105" s="430"/>
      <c r="AS105" s="431"/>
      <c r="AT105" s="272"/>
      <c r="AU105" s="432"/>
      <c r="AV105" s="433"/>
      <c r="AW105" s="434"/>
      <c r="AX105" s="433"/>
      <c r="AY105" s="434"/>
      <c r="AZ105" s="433"/>
      <c r="BA105" s="434"/>
      <c r="BB105" s="433"/>
      <c r="BC105" s="434"/>
      <c r="BD105" s="435"/>
      <c r="BE105" s="432"/>
      <c r="BF105" s="433"/>
      <c r="BG105" s="434"/>
      <c r="BH105" s="433"/>
      <c r="BI105" s="434"/>
      <c r="BJ105" s="433"/>
      <c r="BK105" s="434"/>
      <c r="BL105" s="435"/>
      <c r="BM105" s="432"/>
      <c r="BN105" s="433"/>
      <c r="BO105" s="434"/>
      <c r="BP105" s="433"/>
      <c r="BQ105" s="434"/>
      <c r="BR105" s="433"/>
      <c r="BS105" s="434"/>
      <c r="BT105" s="435"/>
      <c r="BU105" s="272"/>
      <c r="BV105" s="436"/>
      <c r="BW105" s="437"/>
      <c r="BX105" s="438"/>
      <c r="BY105" s="437"/>
      <c r="BZ105" s="438"/>
      <c r="CA105" s="437"/>
      <c r="CB105" s="438"/>
      <c r="CC105" s="437"/>
      <c r="CD105" s="438"/>
      <c r="CE105" s="439"/>
      <c r="CF105" s="436"/>
      <c r="CG105" s="437"/>
      <c r="CH105" s="438"/>
      <c r="CI105" s="437"/>
      <c r="CJ105" s="438"/>
      <c r="CK105" s="437"/>
      <c r="CL105" s="438"/>
      <c r="CM105" s="439"/>
      <c r="CN105" s="436"/>
      <c r="CO105" s="437"/>
      <c r="CP105" s="438"/>
      <c r="CQ105" s="437"/>
      <c r="CR105" s="438"/>
      <c r="CS105" s="437"/>
      <c r="CT105" s="438"/>
      <c r="CU105" s="439"/>
      <c r="CV105" s="272"/>
      <c r="CW105" s="440"/>
      <c r="CX105" s="441"/>
      <c r="CY105" s="442"/>
      <c r="CZ105" s="441"/>
      <c r="DA105" s="442"/>
      <c r="DB105" s="441"/>
      <c r="DC105" s="442"/>
      <c r="DD105" s="441"/>
      <c r="DE105" s="442"/>
      <c r="DF105" s="443"/>
      <c r="DG105" s="440"/>
      <c r="DH105" s="441"/>
      <c r="DI105" s="442"/>
      <c r="DJ105" s="441"/>
      <c r="DK105" s="442"/>
      <c r="DL105" s="441"/>
      <c r="DM105" s="442"/>
      <c r="DN105" s="443"/>
      <c r="DO105" s="440"/>
      <c r="DP105" s="441"/>
      <c r="DQ105" s="442"/>
      <c r="DR105" s="441"/>
      <c r="DS105" s="442"/>
      <c r="DT105" s="441"/>
      <c r="DU105" s="442"/>
      <c r="DV105" s="443"/>
      <c r="DW105" s="272"/>
    </row>
    <row r="106" spans="1:127" ht="40.5" customHeight="1">
      <c r="A106" s="569">
        <v>1</v>
      </c>
      <c r="B106" s="411">
        <f>LARGE(B$103:B105,1)+1</f>
        <v>4</v>
      </c>
      <c r="C106" s="412" t="s">
        <v>752</v>
      </c>
      <c r="D106" s="413"/>
      <c r="E106" s="414" t="s">
        <v>1139</v>
      </c>
      <c r="F106" s="415">
        <v>3.855</v>
      </c>
      <c r="G106" s="416" t="s">
        <v>841</v>
      </c>
      <c r="H106" s="654">
        <v>20708</v>
      </c>
      <c r="I106" s="418" t="s">
        <v>386</v>
      </c>
      <c r="J106" s="655" t="s">
        <v>1140</v>
      </c>
      <c r="K106" s="675"/>
      <c r="L106" s="444"/>
      <c r="M106" s="444"/>
      <c r="N106" s="445"/>
      <c r="O106" s="446" t="s">
        <v>1041</v>
      </c>
      <c r="P106" s="571" t="s">
        <v>1042</v>
      </c>
      <c r="Q106" s="425">
        <f t="shared" si="10"/>
        <v>0</v>
      </c>
      <c r="R106" s="426"/>
      <c r="S106" s="448"/>
      <c r="T106" s="428"/>
      <c r="U106" s="429"/>
      <c r="V106" s="430"/>
      <c r="W106" s="429"/>
      <c r="X106" s="430"/>
      <c r="Y106" s="429"/>
      <c r="Z106" s="430"/>
      <c r="AA106" s="429"/>
      <c r="AB106" s="430"/>
      <c r="AC106" s="431"/>
      <c r="AD106" s="428"/>
      <c r="AE106" s="429"/>
      <c r="AF106" s="430"/>
      <c r="AG106" s="429"/>
      <c r="AH106" s="430"/>
      <c r="AI106" s="429"/>
      <c r="AJ106" s="430"/>
      <c r="AK106" s="431"/>
      <c r="AL106" s="428"/>
      <c r="AM106" s="429"/>
      <c r="AN106" s="430"/>
      <c r="AO106" s="429"/>
      <c r="AP106" s="430"/>
      <c r="AQ106" s="429"/>
      <c r="AR106" s="430"/>
      <c r="AS106" s="431"/>
      <c r="AT106" s="272"/>
      <c r="AU106" s="432"/>
      <c r="AV106" s="433"/>
      <c r="AW106" s="434"/>
      <c r="AX106" s="433"/>
      <c r="AY106" s="434"/>
      <c r="AZ106" s="433"/>
      <c r="BA106" s="434"/>
      <c r="BB106" s="433"/>
      <c r="BC106" s="434"/>
      <c r="BD106" s="435"/>
      <c r="BE106" s="432"/>
      <c r="BF106" s="433"/>
      <c r="BG106" s="434"/>
      <c r="BH106" s="433"/>
      <c r="BI106" s="434"/>
      <c r="BJ106" s="433"/>
      <c r="BK106" s="434"/>
      <c r="BL106" s="435"/>
      <c r="BM106" s="432"/>
      <c r="BN106" s="433"/>
      <c r="BO106" s="434"/>
      <c r="BP106" s="433"/>
      <c r="BQ106" s="434"/>
      <c r="BR106" s="433"/>
      <c r="BS106" s="434"/>
      <c r="BT106" s="435"/>
      <c r="BU106" s="272"/>
      <c r="BV106" s="436"/>
      <c r="BW106" s="437"/>
      <c r="BX106" s="438"/>
      <c r="BY106" s="437"/>
      <c r="BZ106" s="438"/>
      <c r="CA106" s="437"/>
      <c r="CB106" s="438"/>
      <c r="CC106" s="437"/>
      <c r="CD106" s="438"/>
      <c r="CE106" s="439"/>
      <c r="CF106" s="436"/>
      <c r="CG106" s="437"/>
      <c r="CH106" s="438"/>
      <c r="CI106" s="437"/>
      <c r="CJ106" s="438"/>
      <c r="CK106" s="437"/>
      <c r="CL106" s="438"/>
      <c r="CM106" s="439"/>
      <c r="CN106" s="436"/>
      <c r="CO106" s="437"/>
      <c r="CP106" s="438"/>
      <c r="CQ106" s="437"/>
      <c r="CR106" s="438"/>
      <c r="CS106" s="437"/>
      <c r="CT106" s="438"/>
      <c r="CU106" s="439"/>
      <c r="CV106" s="272"/>
      <c r="CW106" s="440"/>
      <c r="CX106" s="441"/>
      <c r="CY106" s="442"/>
      <c r="CZ106" s="441"/>
      <c r="DA106" s="442"/>
      <c r="DB106" s="441"/>
      <c r="DC106" s="442"/>
      <c r="DD106" s="441"/>
      <c r="DE106" s="442"/>
      <c r="DF106" s="443"/>
      <c r="DG106" s="440"/>
      <c r="DH106" s="441"/>
      <c r="DI106" s="442"/>
      <c r="DJ106" s="441"/>
      <c r="DK106" s="442"/>
      <c r="DL106" s="441"/>
      <c r="DM106" s="442"/>
      <c r="DN106" s="443"/>
      <c r="DO106" s="440"/>
      <c r="DP106" s="441"/>
      <c r="DQ106" s="442"/>
      <c r="DR106" s="441"/>
      <c r="DS106" s="442"/>
      <c r="DT106" s="441"/>
      <c r="DU106" s="442"/>
      <c r="DV106" s="443"/>
      <c r="DW106" s="272"/>
    </row>
    <row r="107" spans="1:127" ht="40.5" customHeight="1">
      <c r="A107" s="569">
        <v>1</v>
      </c>
      <c r="B107" s="411">
        <f>LARGE(B$103:B106,1)+1</f>
        <v>5</v>
      </c>
      <c r="C107" s="412" t="s">
        <v>753</v>
      </c>
      <c r="D107" s="413"/>
      <c r="E107" s="414" t="s">
        <v>704</v>
      </c>
      <c r="F107" s="415">
        <v>4.1950000000000003</v>
      </c>
      <c r="G107" s="416" t="s">
        <v>841</v>
      </c>
      <c r="H107" s="654">
        <v>33234</v>
      </c>
      <c r="I107" s="418" t="s">
        <v>386</v>
      </c>
      <c r="J107" s="655" t="s">
        <v>1140</v>
      </c>
      <c r="K107" s="679"/>
      <c r="L107" s="444"/>
      <c r="M107" s="444"/>
      <c r="N107" s="445"/>
      <c r="O107" s="446" t="s">
        <v>1041</v>
      </c>
      <c r="P107" s="571" t="s">
        <v>1042</v>
      </c>
      <c r="Q107" s="425">
        <f t="shared" si="10"/>
        <v>0</v>
      </c>
      <c r="R107" s="426"/>
      <c r="S107" s="448"/>
      <c r="T107" s="428"/>
      <c r="U107" s="429"/>
      <c r="V107" s="430"/>
      <c r="W107" s="429"/>
      <c r="X107" s="430"/>
      <c r="Y107" s="429"/>
      <c r="Z107" s="430"/>
      <c r="AA107" s="429"/>
      <c r="AB107" s="430"/>
      <c r="AC107" s="431"/>
      <c r="AD107" s="428"/>
      <c r="AE107" s="429"/>
      <c r="AF107" s="430"/>
      <c r="AG107" s="429"/>
      <c r="AH107" s="430"/>
      <c r="AI107" s="429"/>
      <c r="AJ107" s="430"/>
      <c r="AK107" s="431"/>
      <c r="AL107" s="428"/>
      <c r="AM107" s="429"/>
      <c r="AN107" s="430"/>
      <c r="AO107" s="429"/>
      <c r="AP107" s="430"/>
      <c r="AQ107" s="429"/>
      <c r="AR107" s="430"/>
      <c r="AS107" s="431"/>
      <c r="AT107" s="272"/>
      <c r="AU107" s="432"/>
      <c r="AV107" s="433"/>
      <c r="AW107" s="434"/>
      <c r="AX107" s="433"/>
      <c r="AY107" s="434"/>
      <c r="AZ107" s="433"/>
      <c r="BA107" s="434"/>
      <c r="BB107" s="433"/>
      <c r="BC107" s="434"/>
      <c r="BD107" s="435"/>
      <c r="BE107" s="432"/>
      <c r="BF107" s="433"/>
      <c r="BG107" s="434"/>
      <c r="BH107" s="433"/>
      <c r="BI107" s="434"/>
      <c r="BJ107" s="433"/>
      <c r="BK107" s="434"/>
      <c r="BL107" s="435"/>
      <c r="BM107" s="432"/>
      <c r="BN107" s="433"/>
      <c r="BO107" s="434"/>
      <c r="BP107" s="433"/>
      <c r="BQ107" s="434"/>
      <c r="BR107" s="433"/>
      <c r="BS107" s="434"/>
      <c r="BT107" s="435"/>
      <c r="BU107" s="272"/>
      <c r="BV107" s="436"/>
      <c r="BW107" s="437"/>
      <c r="BX107" s="438"/>
      <c r="BY107" s="437"/>
      <c r="BZ107" s="438"/>
      <c r="CA107" s="437"/>
      <c r="CB107" s="438"/>
      <c r="CC107" s="437"/>
      <c r="CD107" s="438"/>
      <c r="CE107" s="439"/>
      <c r="CF107" s="436"/>
      <c r="CG107" s="437"/>
      <c r="CH107" s="438"/>
      <c r="CI107" s="437"/>
      <c r="CJ107" s="438"/>
      <c r="CK107" s="437"/>
      <c r="CL107" s="438"/>
      <c r="CM107" s="439"/>
      <c r="CN107" s="436"/>
      <c r="CO107" s="437"/>
      <c r="CP107" s="438"/>
      <c r="CQ107" s="437"/>
      <c r="CR107" s="438"/>
      <c r="CS107" s="437"/>
      <c r="CT107" s="438"/>
      <c r="CU107" s="439"/>
      <c r="CV107" s="272"/>
      <c r="CW107" s="440"/>
      <c r="CX107" s="441"/>
      <c r="CY107" s="442"/>
      <c r="CZ107" s="441"/>
      <c r="DA107" s="442"/>
      <c r="DB107" s="441"/>
      <c r="DC107" s="442"/>
      <c r="DD107" s="441"/>
      <c r="DE107" s="442"/>
      <c r="DF107" s="443"/>
      <c r="DG107" s="440"/>
      <c r="DH107" s="441"/>
      <c r="DI107" s="442"/>
      <c r="DJ107" s="441"/>
      <c r="DK107" s="442"/>
      <c r="DL107" s="441"/>
      <c r="DM107" s="442"/>
      <c r="DN107" s="443"/>
      <c r="DO107" s="440"/>
      <c r="DP107" s="441"/>
      <c r="DQ107" s="442"/>
      <c r="DR107" s="441"/>
      <c r="DS107" s="442"/>
      <c r="DT107" s="441"/>
      <c r="DU107" s="442"/>
      <c r="DV107" s="443"/>
      <c r="DW107" s="272"/>
    </row>
    <row r="108" spans="1:127" s="303" customFormat="1" ht="40.5" customHeight="1">
      <c r="A108" s="569"/>
      <c r="B108" s="411">
        <f>LARGE(B$103:B107,1)+1</f>
        <v>6</v>
      </c>
      <c r="C108" s="412" t="s">
        <v>754</v>
      </c>
      <c r="D108" s="413" t="s">
        <v>153</v>
      </c>
      <c r="E108" s="414" t="s">
        <v>1185</v>
      </c>
      <c r="F108" s="415">
        <v>6.7839999999999998</v>
      </c>
      <c r="G108" s="416" t="s">
        <v>841</v>
      </c>
      <c r="H108" s="654">
        <v>788414</v>
      </c>
      <c r="I108" s="418" t="s">
        <v>386</v>
      </c>
      <c r="J108" s="655" t="s">
        <v>1140</v>
      </c>
      <c r="K108" s="679"/>
      <c r="L108" s="444" t="s">
        <v>1038</v>
      </c>
      <c r="M108" s="444" t="s">
        <v>1039</v>
      </c>
      <c r="N108" s="445" t="s">
        <v>1040</v>
      </c>
      <c r="O108" s="446" t="s">
        <v>1041</v>
      </c>
      <c r="P108" s="571" t="s">
        <v>1042</v>
      </c>
      <c r="Q108" s="425">
        <f t="shared" si="10"/>
        <v>0</v>
      </c>
      <c r="R108" s="426"/>
      <c r="S108" s="448"/>
      <c r="T108" s="428"/>
      <c r="U108" s="429"/>
      <c r="V108" s="430"/>
      <c r="W108" s="429"/>
      <c r="X108" s="430"/>
      <c r="Y108" s="429"/>
      <c r="Z108" s="430"/>
      <c r="AA108" s="429"/>
      <c r="AB108" s="430"/>
      <c r="AC108" s="431"/>
      <c r="AD108" s="428"/>
      <c r="AE108" s="429"/>
      <c r="AF108" s="430"/>
      <c r="AG108" s="429"/>
      <c r="AH108" s="430"/>
      <c r="AI108" s="429"/>
      <c r="AJ108" s="430"/>
      <c r="AK108" s="431"/>
      <c r="AL108" s="428"/>
      <c r="AM108" s="429"/>
      <c r="AN108" s="430"/>
      <c r="AO108" s="429"/>
      <c r="AP108" s="430"/>
      <c r="AQ108" s="429"/>
      <c r="AR108" s="430"/>
      <c r="AS108" s="431"/>
      <c r="AT108" s="272"/>
      <c r="AU108" s="432"/>
      <c r="AV108" s="433"/>
      <c r="AW108" s="434"/>
      <c r="AX108" s="433"/>
      <c r="AY108" s="434"/>
      <c r="AZ108" s="433"/>
      <c r="BA108" s="434"/>
      <c r="BB108" s="433"/>
      <c r="BC108" s="434"/>
      <c r="BD108" s="435"/>
      <c r="BE108" s="432"/>
      <c r="BF108" s="433"/>
      <c r="BG108" s="434"/>
      <c r="BH108" s="433"/>
      <c r="BI108" s="434"/>
      <c r="BJ108" s="433"/>
      <c r="BK108" s="434"/>
      <c r="BL108" s="435"/>
      <c r="BM108" s="432"/>
      <c r="BN108" s="433"/>
      <c r="BO108" s="434"/>
      <c r="BP108" s="433"/>
      <c r="BQ108" s="434"/>
      <c r="BR108" s="433"/>
      <c r="BS108" s="434"/>
      <c r="BT108" s="435"/>
      <c r="BU108" s="272"/>
      <c r="BV108" s="436"/>
      <c r="BW108" s="437"/>
      <c r="BX108" s="438"/>
      <c r="BY108" s="437"/>
      <c r="BZ108" s="438"/>
      <c r="CA108" s="437"/>
      <c r="CB108" s="438"/>
      <c r="CC108" s="437"/>
      <c r="CD108" s="438"/>
      <c r="CE108" s="439"/>
      <c r="CF108" s="436"/>
      <c r="CG108" s="437"/>
      <c r="CH108" s="438"/>
      <c r="CI108" s="437"/>
      <c r="CJ108" s="438"/>
      <c r="CK108" s="437"/>
      <c r="CL108" s="438"/>
      <c r="CM108" s="439"/>
      <c r="CN108" s="436"/>
      <c r="CO108" s="437"/>
      <c r="CP108" s="438"/>
      <c r="CQ108" s="437"/>
      <c r="CR108" s="438"/>
      <c r="CS108" s="437"/>
      <c r="CT108" s="438"/>
      <c r="CU108" s="439"/>
      <c r="CV108" s="272"/>
      <c r="CW108" s="440"/>
      <c r="CX108" s="441"/>
      <c r="CY108" s="442"/>
      <c r="CZ108" s="441"/>
      <c r="DA108" s="442"/>
      <c r="DB108" s="441"/>
      <c r="DC108" s="442"/>
      <c r="DD108" s="441"/>
      <c r="DE108" s="442"/>
      <c r="DF108" s="443"/>
      <c r="DG108" s="440"/>
      <c r="DH108" s="441"/>
      <c r="DI108" s="442"/>
      <c r="DJ108" s="441"/>
      <c r="DK108" s="442"/>
      <c r="DL108" s="441"/>
      <c r="DM108" s="442"/>
      <c r="DN108" s="443"/>
      <c r="DO108" s="440"/>
      <c r="DP108" s="441"/>
      <c r="DQ108" s="442"/>
      <c r="DR108" s="441"/>
      <c r="DS108" s="442"/>
      <c r="DT108" s="441"/>
      <c r="DU108" s="442"/>
      <c r="DV108" s="443"/>
      <c r="DW108" s="272"/>
    </row>
    <row r="109" spans="1:127" ht="40.5" customHeight="1">
      <c r="A109" s="569"/>
      <c r="B109" s="667">
        <v>10</v>
      </c>
      <c r="C109" s="668" t="s">
        <v>755</v>
      </c>
      <c r="D109" s="669"/>
      <c r="E109" s="670"/>
      <c r="F109" s="669"/>
      <c r="G109" s="671"/>
      <c r="H109" s="670"/>
      <c r="I109" s="672"/>
      <c r="J109" s="669"/>
      <c r="K109" s="669"/>
      <c r="L109" s="672"/>
      <c r="M109" s="672"/>
      <c r="N109" s="672"/>
      <c r="O109" s="672"/>
      <c r="P109" s="682" t="s">
        <v>756</v>
      </c>
      <c r="Q109" s="1350" t="s">
        <v>1323</v>
      </c>
      <c r="R109" s="1352" t="s">
        <v>1324</v>
      </c>
      <c r="S109" s="1336" t="s">
        <v>1325</v>
      </c>
      <c r="T109" s="452"/>
      <c r="U109" s="453"/>
      <c r="V109" s="453"/>
      <c r="W109" s="453"/>
      <c r="X109" s="453"/>
      <c r="Y109" s="453"/>
      <c r="Z109" s="453"/>
      <c r="AA109" s="453"/>
      <c r="AB109" s="453"/>
      <c r="AC109" s="454"/>
      <c r="AD109" s="452"/>
      <c r="AE109" s="453"/>
      <c r="AF109" s="453"/>
      <c r="AG109" s="453"/>
      <c r="AH109" s="453"/>
      <c r="AI109" s="453"/>
      <c r="AJ109" s="453"/>
      <c r="AK109" s="454"/>
      <c r="AL109" s="452"/>
      <c r="AM109" s="453"/>
      <c r="AN109" s="453"/>
      <c r="AO109" s="453"/>
      <c r="AP109" s="453"/>
      <c r="AQ109" s="453"/>
      <c r="AR109" s="453"/>
      <c r="AS109" s="454"/>
      <c r="AT109" s="455"/>
      <c r="AU109" s="456"/>
      <c r="AV109" s="457"/>
      <c r="AW109" s="457"/>
      <c r="AX109" s="457"/>
      <c r="AY109" s="457"/>
      <c r="AZ109" s="457"/>
      <c r="BA109" s="457"/>
      <c r="BB109" s="457"/>
      <c r="BC109" s="457"/>
      <c r="BD109" s="458"/>
      <c r="BE109" s="456"/>
      <c r="BF109" s="457"/>
      <c r="BG109" s="457"/>
      <c r="BH109" s="457"/>
      <c r="BI109" s="457"/>
      <c r="BJ109" s="457"/>
      <c r="BK109" s="457"/>
      <c r="BL109" s="458"/>
      <c r="BM109" s="456"/>
      <c r="BN109" s="457"/>
      <c r="BO109" s="457"/>
      <c r="BP109" s="457"/>
      <c r="BQ109" s="457"/>
      <c r="BR109" s="457"/>
      <c r="BS109" s="457"/>
      <c r="BT109" s="458"/>
      <c r="BU109" s="455"/>
      <c r="BV109" s="459"/>
      <c r="BW109" s="460"/>
      <c r="BX109" s="460"/>
      <c r="BY109" s="460"/>
      <c r="BZ109" s="460"/>
      <c r="CA109" s="460"/>
      <c r="CB109" s="460"/>
      <c r="CC109" s="460"/>
      <c r="CD109" s="460"/>
      <c r="CE109" s="461"/>
      <c r="CF109" s="459"/>
      <c r="CG109" s="460"/>
      <c r="CH109" s="460"/>
      <c r="CI109" s="460"/>
      <c r="CJ109" s="460"/>
      <c r="CK109" s="460"/>
      <c r="CL109" s="460"/>
      <c r="CM109" s="461"/>
      <c r="CN109" s="459"/>
      <c r="CO109" s="460"/>
      <c r="CP109" s="460"/>
      <c r="CQ109" s="460"/>
      <c r="CR109" s="460"/>
      <c r="CS109" s="460"/>
      <c r="CT109" s="460"/>
      <c r="CU109" s="461"/>
      <c r="CV109" s="455"/>
      <c r="CW109" s="462"/>
      <c r="CX109" s="463"/>
      <c r="CY109" s="463"/>
      <c r="CZ109" s="463"/>
      <c r="DA109" s="463"/>
      <c r="DB109" s="463"/>
      <c r="DC109" s="463"/>
      <c r="DD109" s="463"/>
      <c r="DE109" s="463"/>
      <c r="DF109" s="464"/>
      <c r="DG109" s="462"/>
      <c r="DH109" s="463"/>
      <c r="DI109" s="463"/>
      <c r="DJ109" s="463"/>
      <c r="DK109" s="463"/>
      <c r="DL109" s="463"/>
      <c r="DM109" s="463"/>
      <c r="DN109" s="464"/>
      <c r="DO109" s="462"/>
      <c r="DP109" s="463"/>
      <c r="DQ109" s="463"/>
      <c r="DR109" s="463"/>
      <c r="DS109" s="463"/>
      <c r="DT109" s="463"/>
      <c r="DU109" s="463"/>
      <c r="DV109" s="464"/>
      <c r="DW109" s="465"/>
    </row>
    <row r="110" spans="1:127" ht="40.5" customHeight="1">
      <c r="A110" s="569"/>
      <c r="B110" s="674"/>
      <c r="C110" s="393" t="s">
        <v>1048</v>
      </c>
      <c r="D110" s="394">
        <f>LARGE(B111:B147,1)</f>
        <v>35</v>
      </c>
      <c r="E110" s="604" t="s">
        <v>1049</v>
      </c>
      <c r="F110" s="394">
        <f>COUNTIF(L111:P147,E110)</f>
        <v>0</v>
      </c>
      <c r="G110" s="396" t="s">
        <v>1038</v>
      </c>
      <c r="H110" s="394">
        <f>COUNTIF(L111:P147,G110)</f>
        <v>23</v>
      </c>
      <c r="I110" s="396" t="s">
        <v>1039</v>
      </c>
      <c r="J110" s="394">
        <f>COUNTIF(L111:P147,I110)</f>
        <v>24</v>
      </c>
      <c r="K110" s="396" t="s">
        <v>1040</v>
      </c>
      <c r="L110" s="394">
        <f>COUNTIF(L111:P147,K110)</f>
        <v>35</v>
      </c>
      <c r="M110" s="396" t="s">
        <v>1041</v>
      </c>
      <c r="N110" s="394">
        <f>COUNTIF(L111:P147,M110)</f>
        <v>35</v>
      </c>
      <c r="O110" s="396" t="s">
        <v>1042</v>
      </c>
      <c r="P110" s="397">
        <f>COUNTIF(L111:P147,O110)</f>
        <v>35</v>
      </c>
      <c r="Q110" s="1351"/>
      <c r="R110" s="1353"/>
      <c r="S110" s="1337"/>
      <c r="T110" s="466"/>
      <c r="U110" s="467"/>
      <c r="V110" s="467"/>
      <c r="W110" s="467"/>
      <c r="X110" s="467"/>
      <c r="Y110" s="467"/>
      <c r="Z110" s="467"/>
      <c r="AA110" s="467"/>
      <c r="AB110" s="467"/>
      <c r="AC110" s="468"/>
      <c r="AD110" s="466"/>
      <c r="AE110" s="467"/>
      <c r="AF110" s="467"/>
      <c r="AG110" s="467"/>
      <c r="AH110" s="467"/>
      <c r="AI110" s="467"/>
      <c r="AJ110" s="467"/>
      <c r="AK110" s="468"/>
      <c r="AL110" s="466"/>
      <c r="AM110" s="467"/>
      <c r="AN110" s="467"/>
      <c r="AO110" s="467"/>
      <c r="AP110" s="467"/>
      <c r="AQ110" s="467"/>
      <c r="AR110" s="467"/>
      <c r="AS110" s="468"/>
      <c r="AT110" s="469"/>
      <c r="AU110" s="470"/>
      <c r="AV110" s="471"/>
      <c r="AW110" s="471"/>
      <c r="AX110" s="471"/>
      <c r="AY110" s="471"/>
      <c r="AZ110" s="471"/>
      <c r="BA110" s="471"/>
      <c r="BB110" s="471"/>
      <c r="BC110" s="471"/>
      <c r="BD110" s="472"/>
      <c r="BE110" s="470"/>
      <c r="BF110" s="471"/>
      <c r="BG110" s="471"/>
      <c r="BH110" s="471"/>
      <c r="BI110" s="471"/>
      <c r="BJ110" s="471"/>
      <c r="BK110" s="471"/>
      <c r="BL110" s="472"/>
      <c r="BM110" s="470"/>
      <c r="BN110" s="471"/>
      <c r="BO110" s="471"/>
      <c r="BP110" s="471"/>
      <c r="BQ110" s="471"/>
      <c r="BR110" s="471"/>
      <c r="BS110" s="471"/>
      <c r="BT110" s="472"/>
      <c r="BU110" s="469"/>
      <c r="BV110" s="473"/>
      <c r="BW110" s="474"/>
      <c r="BX110" s="474"/>
      <c r="BY110" s="474"/>
      <c r="BZ110" s="474"/>
      <c r="CA110" s="474"/>
      <c r="CB110" s="474"/>
      <c r="CC110" s="474"/>
      <c r="CD110" s="474"/>
      <c r="CE110" s="475"/>
      <c r="CF110" s="473"/>
      <c r="CG110" s="474"/>
      <c r="CH110" s="474"/>
      <c r="CI110" s="474"/>
      <c r="CJ110" s="474"/>
      <c r="CK110" s="474"/>
      <c r="CL110" s="474"/>
      <c r="CM110" s="475"/>
      <c r="CN110" s="473"/>
      <c r="CO110" s="474"/>
      <c r="CP110" s="474"/>
      <c r="CQ110" s="474"/>
      <c r="CR110" s="474"/>
      <c r="CS110" s="474"/>
      <c r="CT110" s="474"/>
      <c r="CU110" s="475"/>
      <c r="CV110" s="469"/>
      <c r="CW110" s="476"/>
      <c r="CX110" s="477"/>
      <c r="CY110" s="477"/>
      <c r="CZ110" s="477"/>
      <c r="DA110" s="477"/>
      <c r="DB110" s="477"/>
      <c r="DC110" s="477"/>
      <c r="DD110" s="477"/>
      <c r="DE110" s="477"/>
      <c r="DF110" s="478"/>
      <c r="DG110" s="476"/>
      <c r="DH110" s="477"/>
      <c r="DI110" s="477"/>
      <c r="DJ110" s="477"/>
      <c r="DK110" s="477"/>
      <c r="DL110" s="477"/>
      <c r="DM110" s="477"/>
      <c r="DN110" s="478"/>
      <c r="DO110" s="476"/>
      <c r="DP110" s="477"/>
      <c r="DQ110" s="477"/>
      <c r="DR110" s="477"/>
      <c r="DS110" s="477"/>
      <c r="DT110" s="477"/>
      <c r="DU110" s="477"/>
      <c r="DV110" s="478"/>
      <c r="DW110" s="479"/>
    </row>
    <row r="111" spans="1:127" ht="40.5" customHeight="1">
      <c r="A111" s="569">
        <v>1</v>
      </c>
      <c r="B111" s="411">
        <v>1</v>
      </c>
      <c r="C111" s="412" t="s">
        <v>44</v>
      </c>
      <c r="D111" s="413" t="s">
        <v>1231</v>
      </c>
      <c r="E111" s="414" t="s">
        <v>1150</v>
      </c>
      <c r="F111" s="415">
        <v>2.8</v>
      </c>
      <c r="G111" s="416" t="s">
        <v>841</v>
      </c>
      <c r="H111" s="654">
        <v>63985</v>
      </c>
      <c r="I111" s="418" t="s">
        <v>386</v>
      </c>
      <c r="J111" s="655" t="s">
        <v>1131</v>
      </c>
      <c r="K111" s="675"/>
      <c r="L111" s="444"/>
      <c r="M111" s="444"/>
      <c r="N111" s="445" t="s">
        <v>1040</v>
      </c>
      <c r="O111" s="446" t="s">
        <v>1041</v>
      </c>
      <c r="P111" s="571" t="s">
        <v>1042</v>
      </c>
      <c r="Q111" s="425">
        <f t="shared" ref="Q111:Q138" si="11">COUNTA(T111:DV111)</f>
        <v>0</v>
      </c>
      <c r="R111" s="426"/>
      <c r="S111" s="448"/>
      <c r="T111" s="428"/>
      <c r="U111" s="429"/>
      <c r="V111" s="430"/>
      <c r="W111" s="429"/>
      <c r="X111" s="430"/>
      <c r="Y111" s="429"/>
      <c r="Z111" s="430"/>
      <c r="AA111" s="429"/>
      <c r="AB111" s="430"/>
      <c r="AC111" s="431"/>
      <c r="AD111" s="428"/>
      <c r="AE111" s="429"/>
      <c r="AF111" s="430"/>
      <c r="AG111" s="429"/>
      <c r="AH111" s="430"/>
      <c r="AI111" s="429"/>
      <c r="AJ111" s="430"/>
      <c r="AK111" s="431"/>
      <c r="AL111" s="428"/>
      <c r="AM111" s="429"/>
      <c r="AN111" s="430"/>
      <c r="AO111" s="429"/>
      <c r="AP111" s="430"/>
      <c r="AQ111" s="429"/>
      <c r="AR111" s="430"/>
      <c r="AS111" s="431"/>
      <c r="AT111" s="272"/>
      <c r="AU111" s="432"/>
      <c r="AV111" s="433"/>
      <c r="AW111" s="434"/>
      <c r="AX111" s="433"/>
      <c r="AY111" s="434"/>
      <c r="AZ111" s="433"/>
      <c r="BA111" s="434"/>
      <c r="BB111" s="433"/>
      <c r="BC111" s="434"/>
      <c r="BD111" s="435"/>
      <c r="BE111" s="432"/>
      <c r="BF111" s="433"/>
      <c r="BG111" s="434"/>
      <c r="BH111" s="433"/>
      <c r="BI111" s="434"/>
      <c r="BJ111" s="433"/>
      <c r="BK111" s="434"/>
      <c r="BL111" s="435"/>
      <c r="BM111" s="432"/>
      <c r="BN111" s="433"/>
      <c r="BO111" s="434"/>
      <c r="BP111" s="433"/>
      <c r="BQ111" s="434"/>
      <c r="BR111" s="433"/>
      <c r="BS111" s="434"/>
      <c r="BT111" s="435"/>
      <c r="BU111" s="272"/>
      <c r="BV111" s="436"/>
      <c r="BW111" s="437"/>
      <c r="BX111" s="438"/>
      <c r="BY111" s="437"/>
      <c r="BZ111" s="438"/>
      <c r="CA111" s="437"/>
      <c r="CB111" s="438"/>
      <c r="CC111" s="437"/>
      <c r="CD111" s="438"/>
      <c r="CE111" s="439"/>
      <c r="CF111" s="436"/>
      <c r="CG111" s="437"/>
      <c r="CH111" s="438"/>
      <c r="CI111" s="437"/>
      <c r="CJ111" s="438"/>
      <c r="CK111" s="437"/>
      <c r="CL111" s="438"/>
      <c r="CM111" s="439"/>
      <c r="CN111" s="436"/>
      <c r="CO111" s="437"/>
      <c r="CP111" s="438"/>
      <c r="CQ111" s="437"/>
      <c r="CR111" s="438"/>
      <c r="CS111" s="437"/>
      <c r="CT111" s="438"/>
      <c r="CU111" s="439"/>
      <c r="CV111" s="272"/>
      <c r="CW111" s="440"/>
      <c r="CX111" s="441"/>
      <c r="CY111" s="442"/>
      <c r="CZ111" s="441"/>
      <c r="DA111" s="442"/>
      <c r="DB111" s="441"/>
      <c r="DC111" s="442"/>
      <c r="DD111" s="441"/>
      <c r="DE111" s="442"/>
      <c r="DF111" s="443"/>
      <c r="DG111" s="440"/>
      <c r="DH111" s="441"/>
      <c r="DI111" s="442"/>
      <c r="DJ111" s="441"/>
      <c r="DK111" s="442"/>
      <c r="DL111" s="441"/>
      <c r="DM111" s="442"/>
      <c r="DN111" s="443"/>
      <c r="DO111" s="440"/>
      <c r="DP111" s="441"/>
      <c r="DQ111" s="442"/>
      <c r="DR111" s="441"/>
      <c r="DS111" s="442"/>
      <c r="DT111" s="441"/>
      <c r="DU111" s="442"/>
      <c r="DV111" s="443"/>
      <c r="DW111" s="272"/>
    </row>
    <row r="112" spans="1:127" ht="40.5" customHeight="1">
      <c r="A112" s="569">
        <v>1</v>
      </c>
      <c r="B112" s="411">
        <f>LARGE(B$111:B111,1)+1</f>
        <v>2</v>
      </c>
      <c r="C112" s="412" t="s">
        <v>48</v>
      </c>
      <c r="D112" s="413"/>
      <c r="E112" s="414" t="s">
        <v>1130</v>
      </c>
      <c r="F112" s="415">
        <v>0.98299999999999998</v>
      </c>
      <c r="G112" s="416" t="s">
        <v>841</v>
      </c>
      <c r="H112" s="654">
        <v>44438</v>
      </c>
      <c r="I112" s="418" t="s">
        <v>386</v>
      </c>
      <c r="J112" s="655" t="s">
        <v>1131</v>
      </c>
      <c r="K112" s="683"/>
      <c r="L112" s="444" t="s">
        <v>1038</v>
      </c>
      <c r="M112" s="444" t="s">
        <v>1039</v>
      </c>
      <c r="N112" s="445" t="s">
        <v>1040</v>
      </c>
      <c r="O112" s="446" t="s">
        <v>1041</v>
      </c>
      <c r="P112" s="571" t="s">
        <v>1042</v>
      </c>
      <c r="Q112" s="425">
        <f t="shared" si="11"/>
        <v>0</v>
      </c>
      <c r="R112" s="426"/>
      <c r="S112" s="448"/>
      <c r="T112" s="428"/>
      <c r="U112" s="429"/>
      <c r="V112" s="430"/>
      <c r="W112" s="429"/>
      <c r="X112" s="430"/>
      <c r="Y112" s="429"/>
      <c r="Z112" s="430"/>
      <c r="AA112" s="429"/>
      <c r="AB112" s="430"/>
      <c r="AC112" s="431"/>
      <c r="AD112" s="428"/>
      <c r="AE112" s="429"/>
      <c r="AF112" s="430"/>
      <c r="AG112" s="429"/>
      <c r="AH112" s="430"/>
      <c r="AI112" s="429"/>
      <c r="AJ112" s="430"/>
      <c r="AK112" s="431"/>
      <c r="AL112" s="428"/>
      <c r="AM112" s="429"/>
      <c r="AN112" s="430"/>
      <c r="AO112" s="429"/>
      <c r="AP112" s="430"/>
      <c r="AQ112" s="429"/>
      <c r="AR112" s="430"/>
      <c r="AS112" s="431"/>
      <c r="AT112" s="272"/>
      <c r="AU112" s="432"/>
      <c r="AV112" s="433"/>
      <c r="AW112" s="434"/>
      <c r="AX112" s="433"/>
      <c r="AY112" s="434"/>
      <c r="AZ112" s="433"/>
      <c r="BA112" s="434"/>
      <c r="BB112" s="433"/>
      <c r="BC112" s="434"/>
      <c r="BD112" s="435"/>
      <c r="BE112" s="432"/>
      <c r="BF112" s="433"/>
      <c r="BG112" s="434"/>
      <c r="BH112" s="433"/>
      <c r="BI112" s="434"/>
      <c r="BJ112" s="433"/>
      <c r="BK112" s="434"/>
      <c r="BL112" s="435"/>
      <c r="BM112" s="432"/>
      <c r="BN112" s="433"/>
      <c r="BO112" s="434"/>
      <c r="BP112" s="433"/>
      <c r="BQ112" s="434"/>
      <c r="BR112" s="433"/>
      <c r="BS112" s="434"/>
      <c r="BT112" s="435"/>
      <c r="BU112" s="272"/>
      <c r="BV112" s="436"/>
      <c r="BW112" s="437"/>
      <c r="BX112" s="438"/>
      <c r="BY112" s="437"/>
      <c r="BZ112" s="438"/>
      <c r="CA112" s="437"/>
      <c r="CB112" s="438"/>
      <c r="CC112" s="437"/>
      <c r="CD112" s="438"/>
      <c r="CE112" s="439"/>
      <c r="CF112" s="436"/>
      <c r="CG112" s="437"/>
      <c r="CH112" s="438"/>
      <c r="CI112" s="437"/>
      <c r="CJ112" s="438"/>
      <c r="CK112" s="437"/>
      <c r="CL112" s="438"/>
      <c r="CM112" s="439"/>
      <c r="CN112" s="436"/>
      <c r="CO112" s="437"/>
      <c r="CP112" s="438"/>
      <c r="CQ112" s="437"/>
      <c r="CR112" s="438"/>
      <c r="CS112" s="437"/>
      <c r="CT112" s="438"/>
      <c r="CU112" s="439"/>
      <c r="CV112" s="272"/>
      <c r="CW112" s="440"/>
      <c r="CX112" s="441"/>
      <c r="CY112" s="442"/>
      <c r="CZ112" s="441"/>
      <c r="DA112" s="442"/>
      <c r="DB112" s="441"/>
      <c r="DC112" s="442"/>
      <c r="DD112" s="441"/>
      <c r="DE112" s="442"/>
      <c r="DF112" s="443"/>
      <c r="DG112" s="440"/>
      <c r="DH112" s="441"/>
      <c r="DI112" s="442"/>
      <c r="DJ112" s="441"/>
      <c r="DK112" s="442"/>
      <c r="DL112" s="441"/>
      <c r="DM112" s="442"/>
      <c r="DN112" s="443"/>
      <c r="DO112" s="440"/>
      <c r="DP112" s="441"/>
      <c r="DQ112" s="442"/>
      <c r="DR112" s="441"/>
      <c r="DS112" s="442"/>
      <c r="DT112" s="441"/>
      <c r="DU112" s="442"/>
      <c r="DV112" s="443"/>
      <c r="DW112" s="272"/>
    </row>
    <row r="113" spans="1:127" ht="40.5" customHeight="1">
      <c r="A113" s="569"/>
      <c r="B113" s="411">
        <f>LARGE(B$111:B112,1)+1</f>
        <v>3</v>
      </c>
      <c r="C113" s="412" t="s">
        <v>49</v>
      </c>
      <c r="D113" s="413">
        <v>1</v>
      </c>
      <c r="E113" s="414" t="s">
        <v>1052</v>
      </c>
      <c r="F113" s="415">
        <v>2.52</v>
      </c>
      <c r="G113" s="416" t="s">
        <v>841</v>
      </c>
      <c r="H113" s="654" t="s">
        <v>50</v>
      </c>
      <c r="I113" s="418" t="s">
        <v>386</v>
      </c>
      <c r="J113" s="655" t="s">
        <v>1054</v>
      </c>
      <c r="K113" s="675"/>
      <c r="L113" s="444" t="s">
        <v>1038</v>
      </c>
      <c r="M113" s="444" t="s">
        <v>1039</v>
      </c>
      <c r="N113" s="445" t="s">
        <v>1040</v>
      </c>
      <c r="O113" s="446" t="s">
        <v>1041</v>
      </c>
      <c r="P113" s="571" t="s">
        <v>1042</v>
      </c>
      <c r="Q113" s="425">
        <f t="shared" si="11"/>
        <v>0</v>
      </c>
      <c r="R113" s="426"/>
      <c r="S113" s="448"/>
      <c r="T113" s="428"/>
      <c r="U113" s="429"/>
      <c r="V113" s="430"/>
      <c r="W113" s="429"/>
      <c r="X113" s="430"/>
      <c r="Y113" s="429"/>
      <c r="Z113" s="430"/>
      <c r="AA113" s="429"/>
      <c r="AB113" s="430"/>
      <c r="AC113" s="431"/>
      <c r="AD113" s="428"/>
      <c r="AE113" s="429"/>
      <c r="AF113" s="430"/>
      <c r="AG113" s="429"/>
      <c r="AH113" s="430"/>
      <c r="AI113" s="429"/>
      <c r="AJ113" s="430"/>
      <c r="AK113" s="431"/>
      <c r="AL113" s="428"/>
      <c r="AM113" s="429"/>
      <c r="AN113" s="430"/>
      <c r="AO113" s="429"/>
      <c r="AP113" s="430"/>
      <c r="AQ113" s="429"/>
      <c r="AR113" s="430"/>
      <c r="AS113" s="431"/>
      <c r="AT113" s="272"/>
      <c r="AU113" s="432"/>
      <c r="AV113" s="433"/>
      <c r="AW113" s="434"/>
      <c r="AX113" s="433"/>
      <c r="AY113" s="434"/>
      <c r="AZ113" s="433"/>
      <c r="BA113" s="434"/>
      <c r="BB113" s="433"/>
      <c r="BC113" s="434"/>
      <c r="BD113" s="435"/>
      <c r="BE113" s="432"/>
      <c r="BF113" s="433"/>
      <c r="BG113" s="434"/>
      <c r="BH113" s="433"/>
      <c r="BI113" s="434"/>
      <c r="BJ113" s="433"/>
      <c r="BK113" s="434"/>
      <c r="BL113" s="435"/>
      <c r="BM113" s="432"/>
      <c r="BN113" s="433"/>
      <c r="BO113" s="434"/>
      <c r="BP113" s="433"/>
      <c r="BQ113" s="434"/>
      <c r="BR113" s="433"/>
      <c r="BS113" s="434"/>
      <c r="BT113" s="435"/>
      <c r="BU113" s="272"/>
      <c r="BV113" s="436"/>
      <c r="BW113" s="437"/>
      <c r="BX113" s="438"/>
      <c r="BY113" s="437"/>
      <c r="BZ113" s="438"/>
      <c r="CA113" s="437"/>
      <c r="CB113" s="438"/>
      <c r="CC113" s="437"/>
      <c r="CD113" s="438"/>
      <c r="CE113" s="439"/>
      <c r="CF113" s="436"/>
      <c r="CG113" s="437"/>
      <c r="CH113" s="438"/>
      <c r="CI113" s="437"/>
      <c r="CJ113" s="438"/>
      <c r="CK113" s="437"/>
      <c r="CL113" s="438"/>
      <c r="CM113" s="439"/>
      <c r="CN113" s="436"/>
      <c r="CO113" s="437"/>
      <c r="CP113" s="438"/>
      <c r="CQ113" s="437"/>
      <c r="CR113" s="438"/>
      <c r="CS113" s="437"/>
      <c r="CT113" s="438"/>
      <c r="CU113" s="439"/>
      <c r="CV113" s="272"/>
      <c r="CW113" s="440"/>
      <c r="CX113" s="441"/>
      <c r="CY113" s="442"/>
      <c r="CZ113" s="441"/>
      <c r="DA113" s="442"/>
      <c r="DB113" s="441"/>
      <c r="DC113" s="442"/>
      <c r="DD113" s="441"/>
      <c r="DE113" s="442"/>
      <c r="DF113" s="443"/>
      <c r="DG113" s="440"/>
      <c r="DH113" s="441"/>
      <c r="DI113" s="442"/>
      <c r="DJ113" s="441"/>
      <c r="DK113" s="442"/>
      <c r="DL113" s="441"/>
      <c r="DM113" s="442"/>
      <c r="DN113" s="443"/>
      <c r="DO113" s="440"/>
      <c r="DP113" s="441"/>
      <c r="DQ113" s="442"/>
      <c r="DR113" s="441"/>
      <c r="DS113" s="442"/>
      <c r="DT113" s="441"/>
      <c r="DU113" s="442"/>
      <c r="DV113" s="443"/>
      <c r="DW113" s="272"/>
    </row>
    <row r="114" spans="1:127" s="303" customFormat="1" ht="40.5" customHeight="1">
      <c r="A114" s="569"/>
      <c r="B114" s="411">
        <f>LARGE(B$111:B113,1)+1</f>
        <v>4</v>
      </c>
      <c r="C114" s="412" t="s">
        <v>49</v>
      </c>
      <c r="D114" s="413"/>
      <c r="E114" s="414" t="s">
        <v>1154</v>
      </c>
      <c r="F114" s="415">
        <v>0.59</v>
      </c>
      <c r="G114" s="416" t="s">
        <v>841</v>
      </c>
      <c r="H114" s="654">
        <v>70748</v>
      </c>
      <c r="I114" s="418" t="s">
        <v>386</v>
      </c>
      <c r="J114" s="655" t="s">
        <v>1131</v>
      </c>
      <c r="K114" s="675"/>
      <c r="L114" s="444" t="s">
        <v>1038</v>
      </c>
      <c r="M114" s="444" t="s">
        <v>1039</v>
      </c>
      <c r="N114" s="445" t="s">
        <v>1040</v>
      </c>
      <c r="O114" s="446" t="s">
        <v>1041</v>
      </c>
      <c r="P114" s="571" t="s">
        <v>1042</v>
      </c>
      <c r="Q114" s="425">
        <f t="shared" si="11"/>
        <v>0</v>
      </c>
      <c r="R114" s="426"/>
      <c r="S114" s="448"/>
      <c r="T114" s="428"/>
      <c r="U114" s="429"/>
      <c r="V114" s="430"/>
      <c r="W114" s="429"/>
      <c r="X114" s="430"/>
      <c r="Y114" s="429"/>
      <c r="Z114" s="430"/>
      <c r="AA114" s="429"/>
      <c r="AB114" s="430"/>
      <c r="AC114" s="431"/>
      <c r="AD114" s="428"/>
      <c r="AE114" s="429"/>
      <c r="AF114" s="430"/>
      <c r="AG114" s="429"/>
      <c r="AH114" s="430"/>
      <c r="AI114" s="429"/>
      <c r="AJ114" s="430"/>
      <c r="AK114" s="431"/>
      <c r="AL114" s="428"/>
      <c r="AM114" s="429"/>
      <c r="AN114" s="430"/>
      <c r="AO114" s="429"/>
      <c r="AP114" s="430"/>
      <c r="AQ114" s="429"/>
      <c r="AR114" s="430"/>
      <c r="AS114" s="431"/>
      <c r="AT114" s="272"/>
      <c r="AU114" s="432"/>
      <c r="AV114" s="433"/>
      <c r="AW114" s="434"/>
      <c r="AX114" s="433"/>
      <c r="AY114" s="434"/>
      <c r="AZ114" s="433"/>
      <c r="BA114" s="434"/>
      <c r="BB114" s="433"/>
      <c r="BC114" s="434"/>
      <c r="BD114" s="435"/>
      <c r="BE114" s="432"/>
      <c r="BF114" s="433"/>
      <c r="BG114" s="434"/>
      <c r="BH114" s="433"/>
      <c r="BI114" s="434"/>
      <c r="BJ114" s="433"/>
      <c r="BK114" s="434"/>
      <c r="BL114" s="435"/>
      <c r="BM114" s="432"/>
      <c r="BN114" s="433"/>
      <c r="BO114" s="434"/>
      <c r="BP114" s="433"/>
      <c r="BQ114" s="434"/>
      <c r="BR114" s="433"/>
      <c r="BS114" s="434"/>
      <c r="BT114" s="435"/>
      <c r="BU114" s="272"/>
      <c r="BV114" s="436"/>
      <c r="BW114" s="437"/>
      <c r="BX114" s="438"/>
      <c r="BY114" s="437"/>
      <c r="BZ114" s="438"/>
      <c r="CA114" s="437"/>
      <c r="CB114" s="438"/>
      <c r="CC114" s="437"/>
      <c r="CD114" s="438"/>
      <c r="CE114" s="439"/>
      <c r="CF114" s="436"/>
      <c r="CG114" s="437"/>
      <c r="CH114" s="438"/>
      <c r="CI114" s="437"/>
      <c r="CJ114" s="438"/>
      <c r="CK114" s="437"/>
      <c r="CL114" s="438"/>
      <c r="CM114" s="439"/>
      <c r="CN114" s="436"/>
      <c r="CO114" s="437"/>
      <c r="CP114" s="438"/>
      <c r="CQ114" s="437"/>
      <c r="CR114" s="438"/>
      <c r="CS114" s="437"/>
      <c r="CT114" s="438"/>
      <c r="CU114" s="439"/>
      <c r="CV114" s="272"/>
      <c r="CW114" s="440"/>
      <c r="CX114" s="441"/>
      <c r="CY114" s="442"/>
      <c r="CZ114" s="441"/>
      <c r="DA114" s="442"/>
      <c r="DB114" s="441"/>
      <c r="DC114" s="442"/>
      <c r="DD114" s="441"/>
      <c r="DE114" s="442"/>
      <c r="DF114" s="443"/>
      <c r="DG114" s="440"/>
      <c r="DH114" s="441"/>
      <c r="DI114" s="442"/>
      <c r="DJ114" s="441"/>
      <c r="DK114" s="442"/>
      <c r="DL114" s="441"/>
      <c r="DM114" s="442"/>
      <c r="DN114" s="443"/>
      <c r="DO114" s="440"/>
      <c r="DP114" s="441"/>
      <c r="DQ114" s="442"/>
      <c r="DR114" s="441"/>
      <c r="DS114" s="442"/>
      <c r="DT114" s="441"/>
      <c r="DU114" s="442"/>
      <c r="DV114" s="443"/>
      <c r="DW114" s="272"/>
    </row>
    <row r="115" spans="1:127" ht="40.5" customHeight="1">
      <c r="A115" s="569">
        <v>1</v>
      </c>
      <c r="B115" s="411">
        <f>LARGE(B$111:B114,1)+1</f>
        <v>5</v>
      </c>
      <c r="C115" s="412" t="s">
        <v>56</v>
      </c>
      <c r="D115" s="413">
        <v>1</v>
      </c>
      <c r="E115" s="414" t="s">
        <v>1052</v>
      </c>
      <c r="F115" s="415">
        <v>1.7</v>
      </c>
      <c r="G115" s="416" t="s">
        <v>841</v>
      </c>
      <c r="H115" s="654" t="s">
        <v>57</v>
      </c>
      <c r="I115" s="418" t="s">
        <v>386</v>
      </c>
      <c r="J115" s="655" t="s">
        <v>1054</v>
      </c>
      <c r="K115" s="675"/>
      <c r="L115" s="444" t="s">
        <v>1038</v>
      </c>
      <c r="M115" s="444" t="s">
        <v>1039</v>
      </c>
      <c r="N115" s="445" t="s">
        <v>1040</v>
      </c>
      <c r="O115" s="446" t="s">
        <v>1041</v>
      </c>
      <c r="P115" s="571" t="s">
        <v>1042</v>
      </c>
      <c r="Q115" s="425">
        <f t="shared" si="11"/>
        <v>0</v>
      </c>
      <c r="R115" s="426"/>
      <c r="S115" s="448"/>
      <c r="T115" s="428"/>
      <c r="U115" s="429"/>
      <c r="V115" s="430"/>
      <c r="W115" s="429"/>
      <c r="X115" s="430"/>
      <c r="Y115" s="429"/>
      <c r="Z115" s="430"/>
      <c r="AA115" s="429"/>
      <c r="AB115" s="430"/>
      <c r="AC115" s="431"/>
      <c r="AD115" s="428"/>
      <c r="AE115" s="429"/>
      <c r="AF115" s="430"/>
      <c r="AG115" s="429"/>
      <c r="AH115" s="430"/>
      <c r="AI115" s="429"/>
      <c r="AJ115" s="430"/>
      <c r="AK115" s="431"/>
      <c r="AL115" s="428"/>
      <c r="AM115" s="429"/>
      <c r="AN115" s="430"/>
      <c r="AO115" s="429"/>
      <c r="AP115" s="430"/>
      <c r="AQ115" s="429"/>
      <c r="AR115" s="430"/>
      <c r="AS115" s="431"/>
      <c r="AT115" s="272"/>
      <c r="AU115" s="432"/>
      <c r="AV115" s="433"/>
      <c r="AW115" s="434"/>
      <c r="AX115" s="433"/>
      <c r="AY115" s="434"/>
      <c r="AZ115" s="433"/>
      <c r="BA115" s="434"/>
      <c r="BB115" s="433"/>
      <c r="BC115" s="434"/>
      <c r="BD115" s="435"/>
      <c r="BE115" s="432"/>
      <c r="BF115" s="433"/>
      <c r="BG115" s="434"/>
      <c r="BH115" s="433"/>
      <c r="BI115" s="434"/>
      <c r="BJ115" s="433"/>
      <c r="BK115" s="434"/>
      <c r="BL115" s="435"/>
      <c r="BM115" s="432"/>
      <c r="BN115" s="433"/>
      <c r="BO115" s="434"/>
      <c r="BP115" s="433"/>
      <c r="BQ115" s="434"/>
      <c r="BR115" s="433"/>
      <c r="BS115" s="434"/>
      <c r="BT115" s="435"/>
      <c r="BU115" s="272"/>
      <c r="BV115" s="436"/>
      <c r="BW115" s="437"/>
      <c r="BX115" s="438"/>
      <c r="BY115" s="437"/>
      <c r="BZ115" s="438"/>
      <c r="CA115" s="437"/>
      <c r="CB115" s="438"/>
      <c r="CC115" s="437"/>
      <c r="CD115" s="438"/>
      <c r="CE115" s="439"/>
      <c r="CF115" s="436"/>
      <c r="CG115" s="437"/>
      <c r="CH115" s="438"/>
      <c r="CI115" s="437"/>
      <c r="CJ115" s="438"/>
      <c r="CK115" s="437"/>
      <c r="CL115" s="438"/>
      <c r="CM115" s="439"/>
      <c r="CN115" s="436"/>
      <c r="CO115" s="437"/>
      <c r="CP115" s="438"/>
      <c r="CQ115" s="437"/>
      <c r="CR115" s="438"/>
      <c r="CS115" s="437"/>
      <c r="CT115" s="438"/>
      <c r="CU115" s="439"/>
      <c r="CV115" s="272"/>
      <c r="CW115" s="440"/>
      <c r="CX115" s="441"/>
      <c r="CY115" s="442"/>
      <c r="CZ115" s="441"/>
      <c r="DA115" s="442"/>
      <c r="DB115" s="441"/>
      <c r="DC115" s="442"/>
      <c r="DD115" s="441"/>
      <c r="DE115" s="442"/>
      <c r="DF115" s="443"/>
      <c r="DG115" s="440"/>
      <c r="DH115" s="441"/>
      <c r="DI115" s="442"/>
      <c r="DJ115" s="441"/>
      <c r="DK115" s="442"/>
      <c r="DL115" s="441"/>
      <c r="DM115" s="442"/>
      <c r="DN115" s="443"/>
      <c r="DO115" s="440"/>
      <c r="DP115" s="441"/>
      <c r="DQ115" s="442"/>
      <c r="DR115" s="441"/>
      <c r="DS115" s="442"/>
      <c r="DT115" s="441"/>
      <c r="DU115" s="442"/>
      <c r="DV115" s="443"/>
      <c r="DW115" s="272"/>
    </row>
    <row r="116" spans="1:127" ht="40.5" customHeight="1">
      <c r="A116" s="569">
        <v>1</v>
      </c>
      <c r="B116" s="411">
        <f>LARGE(B$111:B115,1)+1</f>
        <v>6</v>
      </c>
      <c r="C116" s="412" t="s">
        <v>65</v>
      </c>
      <c r="D116" s="413">
        <v>1</v>
      </c>
      <c r="E116" s="414" t="s">
        <v>1052</v>
      </c>
      <c r="F116" s="415">
        <v>2.4</v>
      </c>
      <c r="G116" s="416" t="s">
        <v>841</v>
      </c>
      <c r="H116" s="654" t="s">
        <v>57</v>
      </c>
      <c r="I116" s="418" t="s">
        <v>386</v>
      </c>
      <c r="J116" s="655" t="s">
        <v>1054</v>
      </c>
      <c r="K116" s="675"/>
      <c r="L116" s="444" t="s">
        <v>1038</v>
      </c>
      <c r="M116" s="444" t="s">
        <v>1039</v>
      </c>
      <c r="N116" s="445" t="s">
        <v>1040</v>
      </c>
      <c r="O116" s="446" t="s">
        <v>1041</v>
      </c>
      <c r="P116" s="571" t="s">
        <v>1042</v>
      </c>
      <c r="Q116" s="425">
        <f t="shared" si="11"/>
        <v>0</v>
      </c>
      <c r="R116" s="426"/>
      <c r="S116" s="448"/>
      <c r="T116" s="428"/>
      <c r="U116" s="429"/>
      <c r="V116" s="430"/>
      <c r="W116" s="429"/>
      <c r="X116" s="430"/>
      <c r="Y116" s="429"/>
      <c r="Z116" s="430"/>
      <c r="AA116" s="429"/>
      <c r="AB116" s="430"/>
      <c r="AC116" s="431"/>
      <c r="AD116" s="428"/>
      <c r="AE116" s="429"/>
      <c r="AF116" s="430"/>
      <c r="AG116" s="429"/>
      <c r="AH116" s="430"/>
      <c r="AI116" s="429"/>
      <c r="AJ116" s="430"/>
      <c r="AK116" s="431"/>
      <c r="AL116" s="428"/>
      <c r="AM116" s="429"/>
      <c r="AN116" s="430"/>
      <c r="AO116" s="429"/>
      <c r="AP116" s="430"/>
      <c r="AQ116" s="429"/>
      <c r="AR116" s="430"/>
      <c r="AS116" s="431"/>
      <c r="AT116" s="272"/>
      <c r="AU116" s="432"/>
      <c r="AV116" s="433"/>
      <c r="AW116" s="434"/>
      <c r="AX116" s="433"/>
      <c r="AY116" s="434"/>
      <c r="AZ116" s="433"/>
      <c r="BA116" s="434"/>
      <c r="BB116" s="433"/>
      <c r="BC116" s="434"/>
      <c r="BD116" s="435"/>
      <c r="BE116" s="432"/>
      <c r="BF116" s="433"/>
      <c r="BG116" s="434"/>
      <c r="BH116" s="433"/>
      <c r="BI116" s="434"/>
      <c r="BJ116" s="433"/>
      <c r="BK116" s="434"/>
      <c r="BL116" s="435"/>
      <c r="BM116" s="432"/>
      <c r="BN116" s="433"/>
      <c r="BO116" s="434"/>
      <c r="BP116" s="433"/>
      <c r="BQ116" s="434"/>
      <c r="BR116" s="433"/>
      <c r="BS116" s="434"/>
      <c r="BT116" s="435"/>
      <c r="BU116" s="272"/>
      <c r="BV116" s="436"/>
      <c r="BW116" s="437"/>
      <c r="BX116" s="438"/>
      <c r="BY116" s="437"/>
      <c r="BZ116" s="438"/>
      <c r="CA116" s="437"/>
      <c r="CB116" s="438"/>
      <c r="CC116" s="437"/>
      <c r="CD116" s="438"/>
      <c r="CE116" s="439"/>
      <c r="CF116" s="436"/>
      <c r="CG116" s="437"/>
      <c r="CH116" s="438"/>
      <c r="CI116" s="437"/>
      <c r="CJ116" s="438"/>
      <c r="CK116" s="437"/>
      <c r="CL116" s="438"/>
      <c r="CM116" s="439"/>
      <c r="CN116" s="436"/>
      <c r="CO116" s="437"/>
      <c r="CP116" s="438"/>
      <c r="CQ116" s="437"/>
      <c r="CR116" s="438"/>
      <c r="CS116" s="437"/>
      <c r="CT116" s="438"/>
      <c r="CU116" s="439"/>
      <c r="CV116" s="272"/>
      <c r="CW116" s="440"/>
      <c r="CX116" s="441"/>
      <c r="CY116" s="442"/>
      <c r="CZ116" s="441"/>
      <c r="DA116" s="442"/>
      <c r="DB116" s="441"/>
      <c r="DC116" s="442"/>
      <c r="DD116" s="441"/>
      <c r="DE116" s="442"/>
      <c r="DF116" s="443"/>
      <c r="DG116" s="440"/>
      <c r="DH116" s="441"/>
      <c r="DI116" s="442"/>
      <c r="DJ116" s="441"/>
      <c r="DK116" s="442"/>
      <c r="DL116" s="441"/>
      <c r="DM116" s="442"/>
      <c r="DN116" s="443"/>
      <c r="DO116" s="440"/>
      <c r="DP116" s="441"/>
      <c r="DQ116" s="442"/>
      <c r="DR116" s="441"/>
      <c r="DS116" s="442"/>
      <c r="DT116" s="441"/>
      <c r="DU116" s="442"/>
      <c r="DV116" s="443"/>
      <c r="DW116" s="272"/>
    </row>
    <row r="117" spans="1:127" s="303" customFormat="1" ht="40.5" customHeight="1">
      <c r="A117" s="569"/>
      <c r="B117" s="411">
        <f>LARGE(B$111:B116,1)+1</f>
        <v>7</v>
      </c>
      <c r="C117" s="412" t="s">
        <v>67</v>
      </c>
      <c r="D117" s="413" t="s">
        <v>1252</v>
      </c>
      <c r="E117" s="414" t="s">
        <v>68</v>
      </c>
      <c r="F117" s="415">
        <v>0.58199999999999996</v>
      </c>
      <c r="G117" s="416" t="s">
        <v>841</v>
      </c>
      <c r="H117" s="654">
        <v>33923</v>
      </c>
      <c r="I117" s="418" t="s">
        <v>386</v>
      </c>
      <c r="J117" s="655" t="s">
        <v>1131</v>
      </c>
      <c r="K117" s="684"/>
      <c r="L117" s="444"/>
      <c r="M117" s="444"/>
      <c r="N117" s="685" t="s">
        <v>1040</v>
      </c>
      <c r="O117" s="686" t="s">
        <v>1041</v>
      </c>
      <c r="P117" s="687" t="s">
        <v>1042</v>
      </c>
      <c r="Q117" s="425">
        <f t="shared" si="11"/>
        <v>0</v>
      </c>
      <c r="R117" s="426"/>
      <c r="S117" s="448"/>
      <c r="T117" s="428"/>
      <c r="U117" s="429"/>
      <c r="V117" s="430"/>
      <c r="W117" s="429"/>
      <c r="X117" s="430"/>
      <c r="Y117" s="429"/>
      <c r="Z117" s="430"/>
      <c r="AA117" s="429"/>
      <c r="AB117" s="430"/>
      <c r="AC117" s="431"/>
      <c r="AD117" s="428"/>
      <c r="AE117" s="429"/>
      <c r="AF117" s="430"/>
      <c r="AG117" s="429"/>
      <c r="AH117" s="430"/>
      <c r="AI117" s="429"/>
      <c r="AJ117" s="430"/>
      <c r="AK117" s="431"/>
      <c r="AL117" s="428"/>
      <c r="AM117" s="429"/>
      <c r="AN117" s="430"/>
      <c r="AO117" s="429"/>
      <c r="AP117" s="430"/>
      <c r="AQ117" s="429"/>
      <c r="AR117" s="430"/>
      <c r="AS117" s="431"/>
      <c r="AT117" s="272"/>
      <c r="AU117" s="432"/>
      <c r="AV117" s="433"/>
      <c r="AW117" s="434"/>
      <c r="AX117" s="433"/>
      <c r="AY117" s="434"/>
      <c r="AZ117" s="433"/>
      <c r="BA117" s="434"/>
      <c r="BB117" s="433"/>
      <c r="BC117" s="434"/>
      <c r="BD117" s="435"/>
      <c r="BE117" s="432"/>
      <c r="BF117" s="433"/>
      <c r="BG117" s="434"/>
      <c r="BH117" s="433"/>
      <c r="BI117" s="434"/>
      <c r="BJ117" s="433"/>
      <c r="BK117" s="434"/>
      <c r="BL117" s="435"/>
      <c r="BM117" s="432"/>
      <c r="BN117" s="433"/>
      <c r="BO117" s="434"/>
      <c r="BP117" s="433"/>
      <c r="BQ117" s="434"/>
      <c r="BR117" s="433"/>
      <c r="BS117" s="434"/>
      <c r="BT117" s="435"/>
      <c r="BU117" s="272"/>
      <c r="BV117" s="436"/>
      <c r="BW117" s="437"/>
      <c r="BX117" s="438"/>
      <c r="BY117" s="437"/>
      <c r="BZ117" s="438"/>
      <c r="CA117" s="437"/>
      <c r="CB117" s="438"/>
      <c r="CC117" s="437"/>
      <c r="CD117" s="438"/>
      <c r="CE117" s="439"/>
      <c r="CF117" s="436"/>
      <c r="CG117" s="437"/>
      <c r="CH117" s="438"/>
      <c r="CI117" s="437"/>
      <c r="CJ117" s="438"/>
      <c r="CK117" s="437"/>
      <c r="CL117" s="438"/>
      <c r="CM117" s="439"/>
      <c r="CN117" s="436"/>
      <c r="CO117" s="437"/>
      <c r="CP117" s="438"/>
      <c r="CQ117" s="437"/>
      <c r="CR117" s="438"/>
      <c r="CS117" s="437"/>
      <c r="CT117" s="438"/>
      <c r="CU117" s="439"/>
      <c r="CV117" s="272"/>
      <c r="CW117" s="440"/>
      <c r="CX117" s="441"/>
      <c r="CY117" s="442"/>
      <c r="CZ117" s="441"/>
      <c r="DA117" s="442"/>
      <c r="DB117" s="441"/>
      <c r="DC117" s="442"/>
      <c r="DD117" s="441"/>
      <c r="DE117" s="442"/>
      <c r="DF117" s="443"/>
      <c r="DG117" s="440"/>
      <c r="DH117" s="441"/>
      <c r="DI117" s="442"/>
      <c r="DJ117" s="441"/>
      <c r="DK117" s="442"/>
      <c r="DL117" s="441"/>
      <c r="DM117" s="442"/>
      <c r="DN117" s="443"/>
      <c r="DO117" s="440"/>
      <c r="DP117" s="441"/>
      <c r="DQ117" s="442"/>
      <c r="DR117" s="441"/>
      <c r="DS117" s="442"/>
      <c r="DT117" s="441"/>
      <c r="DU117" s="442"/>
      <c r="DV117" s="443"/>
      <c r="DW117" s="272"/>
    </row>
    <row r="118" spans="1:127" ht="40.5" customHeight="1">
      <c r="A118" s="677"/>
      <c r="B118" s="411">
        <f>LARGE(B$111:B117,1)+1</f>
        <v>8</v>
      </c>
      <c r="C118" s="412" t="s">
        <v>1101</v>
      </c>
      <c r="D118" s="413">
        <v>1</v>
      </c>
      <c r="E118" s="414" t="s">
        <v>1052</v>
      </c>
      <c r="F118" s="415">
        <v>3.84</v>
      </c>
      <c r="G118" s="416" t="s">
        <v>841</v>
      </c>
      <c r="H118" s="654" t="s">
        <v>1102</v>
      </c>
      <c r="I118" s="418" t="s">
        <v>386</v>
      </c>
      <c r="J118" s="655" t="s">
        <v>1054</v>
      </c>
      <c r="K118" s="675"/>
      <c r="L118" s="444" t="s">
        <v>1038</v>
      </c>
      <c r="M118" s="444" t="s">
        <v>1039</v>
      </c>
      <c r="N118" s="445" t="s">
        <v>1040</v>
      </c>
      <c r="O118" s="446" t="s">
        <v>1041</v>
      </c>
      <c r="P118" s="571" t="s">
        <v>1042</v>
      </c>
      <c r="Q118" s="425">
        <f t="shared" si="11"/>
        <v>0</v>
      </c>
      <c r="R118" s="426"/>
      <c r="S118" s="448"/>
      <c r="T118" s="428"/>
      <c r="U118" s="429"/>
      <c r="V118" s="430"/>
      <c r="W118" s="429"/>
      <c r="X118" s="430"/>
      <c r="Y118" s="429"/>
      <c r="Z118" s="430"/>
      <c r="AA118" s="429"/>
      <c r="AB118" s="430"/>
      <c r="AC118" s="431"/>
      <c r="AD118" s="428"/>
      <c r="AE118" s="429"/>
      <c r="AF118" s="430"/>
      <c r="AG118" s="429"/>
      <c r="AH118" s="430"/>
      <c r="AI118" s="429"/>
      <c r="AJ118" s="430"/>
      <c r="AK118" s="431"/>
      <c r="AL118" s="428"/>
      <c r="AM118" s="429"/>
      <c r="AN118" s="430"/>
      <c r="AO118" s="429"/>
      <c r="AP118" s="430"/>
      <c r="AQ118" s="429"/>
      <c r="AR118" s="430"/>
      <c r="AS118" s="431"/>
      <c r="AT118" s="272"/>
      <c r="AU118" s="432"/>
      <c r="AV118" s="433"/>
      <c r="AW118" s="434"/>
      <c r="AX118" s="433"/>
      <c r="AY118" s="434"/>
      <c r="AZ118" s="433"/>
      <c r="BA118" s="434"/>
      <c r="BB118" s="433"/>
      <c r="BC118" s="434"/>
      <c r="BD118" s="435"/>
      <c r="BE118" s="432"/>
      <c r="BF118" s="433"/>
      <c r="BG118" s="434"/>
      <c r="BH118" s="433"/>
      <c r="BI118" s="434"/>
      <c r="BJ118" s="433"/>
      <c r="BK118" s="434"/>
      <c r="BL118" s="435"/>
      <c r="BM118" s="432"/>
      <c r="BN118" s="433"/>
      <c r="BO118" s="434"/>
      <c r="BP118" s="433"/>
      <c r="BQ118" s="434"/>
      <c r="BR118" s="433"/>
      <c r="BS118" s="434"/>
      <c r="BT118" s="435"/>
      <c r="BU118" s="272"/>
      <c r="BV118" s="436"/>
      <c r="BW118" s="437"/>
      <c r="BX118" s="438"/>
      <c r="BY118" s="437"/>
      <c r="BZ118" s="438"/>
      <c r="CA118" s="437"/>
      <c r="CB118" s="438"/>
      <c r="CC118" s="437"/>
      <c r="CD118" s="438"/>
      <c r="CE118" s="439"/>
      <c r="CF118" s="436"/>
      <c r="CG118" s="437"/>
      <c r="CH118" s="438"/>
      <c r="CI118" s="437"/>
      <c r="CJ118" s="438"/>
      <c r="CK118" s="437"/>
      <c r="CL118" s="438"/>
      <c r="CM118" s="439"/>
      <c r="CN118" s="436"/>
      <c r="CO118" s="437"/>
      <c r="CP118" s="438"/>
      <c r="CQ118" s="437"/>
      <c r="CR118" s="438"/>
      <c r="CS118" s="437"/>
      <c r="CT118" s="438"/>
      <c r="CU118" s="439"/>
      <c r="CV118" s="272"/>
      <c r="CW118" s="440"/>
      <c r="CX118" s="441"/>
      <c r="CY118" s="442"/>
      <c r="CZ118" s="441"/>
      <c r="DA118" s="442"/>
      <c r="DB118" s="441"/>
      <c r="DC118" s="442"/>
      <c r="DD118" s="441"/>
      <c r="DE118" s="442"/>
      <c r="DF118" s="443"/>
      <c r="DG118" s="440"/>
      <c r="DH118" s="441"/>
      <c r="DI118" s="442"/>
      <c r="DJ118" s="441"/>
      <c r="DK118" s="442"/>
      <c r="DL118" s="441"/>
      <c r="DM118" s="442"/>
      <c r="DN118" s="443"/>
      <c r="DO118" s="440"/>
      <c r="DP118" s="441"/>
      <c r="DQ118" s="442"/>
      <c r="DR118" s="441"/>
      <c r="DS118" s="442"/>
      <c r="DT118" s="441"/>
      <c r="DU118" s="442"/>
      <c r="DV118" s="443"/>
      <c r="DW118" s="272"/>
    </row>
    <row r="119" spans="1:127" s="303" customFormat="1" ht="40.5" customHeight="1">
      <c r="A119" s="569"/>
      <c r="B119" s="411">
        <f>LARGE(B$111:B118,1)+1</f>
        <v>9</v>
      </c>
      <c r="C119" s="412" t="s">
        <v>757</v>
      </c>
      <c r="D119" s="413" t="s">
        <v>1252</v>
      </c>
      <c r="E119" s="414" t="s">
        <v>1306</v>
      </c>
      <c r="F119" s="415">
        <v>0.72099999999999997</v>
      </c>
      <c r="G119" s="416" t="s">
        <v>841</v>
      </c>
      <c r="H119" s="654">
        <v>14768</v>
      </c>
      <c r="I119" s="418" t="s">
        <v>386</v>
      </c>
      <c r="J119" s="655" t="s">
        <v>1186</v>
      </c>
      <c r="K119" s="675"/>
      <c r="L119" s="444" t="s">
        <v>1038</v>
      </c>
      <c r="M119" s="444" t="s">
        <v>1039</v>
      </c>
      <c r="N119" s="445" t="s">
        <v>1040</v>
      </c>
      <c r="O119" s="446" t="s">
        <v>1041</v>
      </c>
      <c r="P119" s="571" t="s">
        <v>1042</v>
      </c>
      <c r="Q119" s="425">
        <f t="shared" si="11"/>
        <v>0</v>
      </c>
      <c r="R119" s="426"/>
      <c r="S119" s="448"/>
      <c r="T119" s="428"/>
      <c r="U119" s="429"/>
      <c r="V119" s="430"/>
      <c r="W119" s="429"/>
      <c r="X119" s="430"/>
      <c r="Y119" s="429"/>
      <c r="Z119" s="430"/>
      <c r="AA119" s="429"/>
      <c r="AB119" s="430"/>
      <c r="AC119" s="431"/>
      <c r="AD119" s="428"/>
      <c r="AE119" s="429"/>
      <c r="AF119" s="430"/>
      <c r="AG119" s="429"/>
      <c r="AH119" s="430"/>
      <c r="AI119" s="429"/>
      <c r="AJ119" s="430"/>
      <c r="AK119" s="431"/>
      <c r="AL119" s="428"/>
      <c r="AM119" s="429"/>
      <c r="AN119" s="430"/>
      <c r="AO119" s="429"/>
      <c r="AP119" s="430"/>
      <c r="AQ119" s="429"/>
      <c r="AR119" s="430"/>
      <c r="AS119" s="431"/>
      <c r="AT119" s="272"/>
      <c r="AU119" s="432"/>
      <c r="AV119" s="433"/>
      <c r="AW119" s="434"/>
      <c r="AX119" s="433"/>
      <c r="AY119" s="434"/>
      <c r="AZ119" s="433"/>
      <c r="BA119" s="434"/>
      <c r="BB119" s="433"/>
      <c r="BC119" s="434"/>
      <c r="BD119" s="435"/>
      <c r="BE119" s="432"/>
      <c r="BF119" s="433"/>
      <c r="BG119" s="434"/>
      <c r="BH119" s="433"/>
      <c r="BI119" s="434"/>
      <c r="BJ119" s="433"/>
      <c r="BK119" s="434"/>
      <c r="BL119" s="435"/>
      <c r="BM119" s="432"/>
      <c r="BN119" s="433"/>
      <c r="BO119" s="434"/>
      <c r="BP119" s="433"/>
      <c r="BQ119" s="434"/>
      <c r="BR119" s="433"/>
      <c r="BS119" s="434"/>
      <c r="BT119" s="435"/>
      <c r="BU119" s="272"/>
      <c r="BV119" s="436"/>
      <c r="BW119" s="437"/>
      <c r="BX119" s="438"/>
      <c r="BY119" s="437"/>
      <c r="BZ119" s="438"/>
      <c r="CA119" s="437"/>
      <c r="CB119" s="438"/>
      <c r="CC119" s="437"/>
      <c r="CD119" s="438"/>
      <c r="CE119" s="439"/>
      <c r="CF119" s="436"/>
      <c r="CG119" s="437"/>
      <c r="CH119" s="438"/>
      <c r="CI119" s="437"/>
      <c r="CJ119" s="438"/>
      <c r="CK119" s="437"/>
      <c r="CL119" s="438"/>
      <c r="CM119" s="439"/>
      <c r="CN119" s="436"/>
      <c r="CO119" s="437"/>
      <c r="CP119" s="438"/>
      <c r="CQ119" s="437"/>
      <c r="CR119" s="438"/>
      <c r="CS119" s="437"/>
      <c r="CT119" s="438"/>
      <c r="CU119" s="439"/>
      <c r="CV119" s="272"/>
      <c r="CW119" s="440"/>
      <c r="CX119" s="441"/>
      <c r="CY119" s="442"/>
      <c r="CZ119" s="441"/>
      <c r="DA119" s="442"/>
      <c r="DB119" s="441"/>
      <c r="DC119" s="442"/>
      <c r="DD119" s="441"/>
      <c r="DE119" s="442"/>
      <c r="DF119" s="443"/>
      <c r="DG119" s="440"/>
      <c r="DH119" s="441"/>
      <c r="DI119" s="442"/>
      <c r="DJ119" s="441"/>
      <c r="DK119" s="442"/>
      <c r="DL119" s="441"/>
      <c r="DM119" s="442"/>
      <c r="DN119" s="443"/>
      <c r="DO119" s="440"/>
      <c r="DP119" s="441"/>
      <c r="DQ119" s="442"/>
      <c r="DR119" s="441"/>
      <c r="DS119" s="442"/>
      <c r="DT119" s="441"/>
      <c r="DU119" s="442"/>
      <c r="DV119" s="443"/>
      <c r="DW119" s="272"/>
    </row>
    <row r="120" spans="1:127" ht="40.5" customHeight="1">
      <c r="A120" s="677"/>
      <c r="B120" s="411">
        <f>LARGE(B$111:B119,1)+1</f>
        <v>10</v>
      </c>
      <c r="C120" s="412" t="s">
        <v>1114</v>
      </c>
      <c r="D120" s="413">
        <v>1</v>
      </c>
      <c r="E120" s="414" t="s">
        <v>1052</v>
      </c>
      <c r="F120" s="415">
        <v>2.58</v>
      </c>
      <c r="G120" s="416" t="s">
        <v>841</v>
      </c>
      <c r="H120" s="654" t="s">
        <v>1115</v>
      </c>
      <c r="I120" s="418" t="s">
        <v>386</v>
      </c>
      <c r="J120" s="655" t="s">
        <v>1054</v>
      </c>
      <c r="K120" s="675"/>
      <c r="L120" s="444" t="s">
        <v>1038</v>
      </c>
      <c r="M120" s="444" t="s">
        <v>1039</v>
      </c>
      <c r="N120" s="445" t="s">
        <v>1040</v>
      </c>
      <c r="O120" s="446" t="s">
        <v>1041</v>
      </c>
      <c r="P120" s="571" t="s">
        <v>1042</v>
      </c>
      <c r="Q120" s="425">
        <f t="shared" si="11"/>
        <v>0</v>
      </c>
      <c r="R120" s="426"/>
      <c r="S120" s="448"/>
      <c r="T120" s="428"/>
      <c r="U120" s="429"/>
      <c r="V120" s="430"/>
      <c r="W120" s="429"/>
      <c r="X120" s="430"/>
      <c r="Y120" s="429"/>
      <c r="Z120" s="430"/>
      <c r="AA120" s="429"/>
      <c r="AB120" s="430"/>
      <c r="AC120" s="431"/>
      <c r="AD120" s="428"/>
      <c r="AE120" s="429"/>
      <c r="AF120" s="430"/>
      <c r="AG120" s="429"/>
      <c r="AH120" s="430"/>
      <c r="AI120" s="429"/>
      <c r="AJ120" s="430"/>
      <c r="AK120" s="431"/>
      <c r="AL120" s="428"/>
      <c r="AM120" s="429"/>
      <c r="AN120" s="430"/>
      <c r="AO120" s="429"/>
      <c r="AP120" s="430"/>
      <c r="AQ120" s="429"/>
      <c r="AR120" s="430"/>
      <c r="AS120" s="431"/>
      <c r="AT120" s="272"/>
      <c r="AU120" s="432"/>
      <c r="AV120" s="433"/>
      <c r="AW120" s="434"/>
      <c r="AX120" s="433"/>
      <c r="AY120" s="434"/>
      <c r="AZ120" s="433"/>
      <c r="BA120" s="434"/>
      <c r="BB120" s="433"/>
      <c r="BC120" s="434"/>
      <c r="BD120" s="435"/>
      <c r="BE120" s="432"/>
      <c r="BF120" s="433"/>
      <c r="BG120" s="434"/>
      <c r="BH120" s="433"/>
      <c r="BI120" s="434"/>
      <c r="BJ120" s="433"/>
      <c r="BK120" s="434"/>
      <c r="BL120" s="435"/>
      <c r="BM120" s="432"/>
      <c r="BN120" s="433"/>
      <c r="BO120" s="434"/>
      <c r="BP120" s="433"/>
      <c r="BQ120" s="434"/>
      <c r="BR120" s="433"/>
      <c r="BS120" s="434"/>
      <c r="BT120" s="435"/>
      <c r="BU120" s="272"/>
      <c r="BV120" s="436"/>
      <c r="BW120" s="437"/>
      <c r="BX120" s="438"/>
      <c r="BY120" s="437"/>
      <c r="BZ120" s="438"/>
      <c r="CA120" s="437"/>
      <c r="CB120" s="438"/>
      <c r="CC120" s="437"/>
      <c r="CD120" s="438"/>
      <c r="CE120" s="439"/>
      <c r="CF120" s="436"/>
      <c r="CG120" s="437"/>
      <c r="CH120" s="438"/>
      <c r="CI120" s="437"/>
      <c r="CJ120" s="438"/>
      <c r="CK120" s="437"/>
      <c r="CL120" s="438"/>
      <c r="CM120" s="439"/>
      <c r="CN120" s="436"/>
      <c r="CO120" s="437"/>
      <c r="CP120" s="438"/>
      <c r="CQ120" s="437"/>
      <c r="CR120" s="438"/>
      <c r="CS120" s="437"/>
      <c r="CT120" s="438"/>
      <c r="CU120" s="439"/>
      <c r="CV120" s="272"/>
      <c r="CW120" s="440"/>
      <c r="CX120" s="441"/>
      <c r="CY120" s="442"/>
      <c r="CZ120" s="441"/>
      <c r="DA120" s="442"/>
      <c r="DB120" s="441"/>
      <c r="DC120" s="442"/>
      <c r="DD120" s="441"/>
      <c r="DE120" s="442"/>
      <c r="DF120" s="443"/>
      <c r="DG120" s="440"/>
      <c r="DH120" s="441"/>
      <c r="DI120" s="442"/>
      <c r="DJ120" s="441"/>
      <c r="DK120" s="442"/>
      <c r="DL120" s="441"/>
      <c r="DM120" s="442"/>
      <c r="DN120" s="443"/>
      <c r="DO120" s="440"/>
      <c r="DP120" s="441"/>
      <c r="DQ120" s="442"/>
      <c r="DR120" s="441"/>
      <c r="DS120" s="442"/>
      <c r="DT120" s="441"/>
      <c r="DU120" s="442"/>
      <c r="DV120" s="443"/>
      <c r="DW120" s="272"/>
    </row>
    <row r="121" spans="1:127" s="303" customFormat="1" ht="40.5" customHeight="1">
      <c r="A121" s="569"/>
      <c r="B121" s="411">
        <f>LARGE(B$111:B120,1)+1</f>
        <v>11</v>
      </c>
      <c r="C121" s="412" t="s">
        <v>78</v>
      </c>
      <c r="D121" s="413">
        <v>1</v>
      </c>
      <c r="E121" s="414" t="s">
        <v>1052</v>
      </c>
      <c r="F121" s="415">
        <v>2.99</v>
      </c>
      <c r="G121" s="416" t="s">
        <v>841</v>
      </c>
      <c r="H121" s="654" t="s">
        <v>79</v>
      </c>
      <c r="I121" s="418" t="s">
        <v>386</v>
      </c>
      <c r="J121" s="655" t="s">
        <v>1054</v>
      </c>
      <c r="K121" s="675"/>
      <c r="L121" s="444" t="s">
        <v>1038</v>
      </c>
      <c r="M121" s="444" t="s">
        <v>1039</v>
      </c>
      <c r="N121" s="445" t="s">
        <v>1040</v>
      </c>
      <c r="O121" s="446" t="s">
        <v>1041</v>
      </c>
      <c r="P121" s="571" t="s">
        <v>1042</v>
      </c>
      <c r="Q121" s="425">
        <f t="shared" si="11"/>
        <v>0</v>
      </c>
      <c r="R121" s="426"/>
      <c r="S121" s="448"/>
      <c r="T121" s="428"/>
      <c r="U121" s="429"/>
      <c r="V121" s="430"/>
      <c r="W121" s="429"/>
      <c r="X121" s="430"/>
      <c r="Y121" s="429"/>
      <c r="Z121" s="430"/>
      <c r="AA121" s="429"/>
      <c r="AB121" s="430"/>
      <c r="AC121" s="431"/>
      <c r="AD121" s="428"/>
      <c r="AE121" s="429"/>
      <c r="AF121" s="430"/>
      <c r="AG121" s="429"/>
      <c r="AH121" s="430"/>
      <c r="AI121" s="429"/>
      <c r="AJ121" s="430"/>
      <c r="AK121" s="431"/>
      <c r="AL121" s="428"/>
      <c r="AM121" s="429"/>
      <c r="AN121" s="430"/>
      <c r="AO121" s="429"/>
      <c r="AP121" s="430"/>
      <c r="AQ121" s="429"/>
      <c r="AR121" s="430"/>
      <c r="AS121" s="431"/>
      <c r="AT121" s="272"/>
      <c r="AU121" s="432"/>
      <c r="AV121" s="433"/>
      <c r="AW121" s="434"/>
      <c r="AX121" s="433"/>
      <c r="AY121" s="434"/>
      <c r="AZ121" s="433"/>
      <c r="BA121" s="434"/>
      <c r="BB121" s="433"/>
      <c r="BC121" s="434"/>
      <c r="BD121" s="435"/>
      <c r="BE121" s="432"/>
      <c r="BF121" s="433"/>
      <c r="BG121" s="434"/>
      <c r="BH121" s="433"/>
      <c r="BI121" s="434"/>
      <c r="BJ121" s="433"/>
      <c r="BK121" s="434"/>
      <c r="BL121" s="435"/>
      <c r="BM121" s="432"/>
      <c r="BN121" s="433"/>
      <c r="BO121" s="434"/>
      <c r="BP121" s="433"/>
      <c r="BQ121" s="434"/>
      <c r="BR121" s="433"/>
      <c r="BS121" s="434"/>
      <c r="BT121" s="435"/>
      <c r="BU121" s="272"/>
      <c r="BV121" s="436"/>
      <c r="BW121" s="437"/>
      <c r="BX121" s="438"/>
      <c r="BY121" s="437"/>
      <c r="BZ121" s="438"/>
      <c r="CA121" s="437"/>
      <c r="CB121" s="438"/>
      <c r="CC121" s="437"/>
      <c r="CD121" s="438"/>
      <c r="CE121" s="439"/>
      <c r="CF121" s="436"/>
      <c r="CG121" s="437"/>
      <c r="CH121" s="438"/>
      <c r="CI121" s="437"/>
      <c r="CJ121" s="438"/>
      <c r="CK121" s="437"/>
      <c r="CL121" s="438"/>
      <c r="CM121" s="439"/>
      <c r="CN121" s="436"/>
      <c r="CO121" s="437"/>
      <c r="CP121" s="438"/>
      <c r="CQ121" s="437"/>
      <c r="CR121" s="438"/>
      <c r="CS121" s="437"/>
      <c r="CT121" s="438"/>
      <c r="CU121" s="439"/>
      <c r="CV121" s="272"/>
      <c r="CW121" s="440"/>
      <c r="CX121" s="441"/>
      <c r="CY121" s="442"/>
      <c r="CZ121" s="441"/>
      <c r="DA121" s="442"/>
      <c r="DB121" s="441"/>
      <c r="DC121" s="442"/>
      <c r="DD121" s="441"/>
      <c r="DE121" s="442"/>
      <c r="DF121" s="443"/>
      <c r="DG121" s="440"/>
      <c r="DH121" s="441"/>
      <c r="DI121" s="442"/>
      <c r="DJ121" s="441"/>
      <c r="DK121" s="442"/>
      <c r="DL121" s="441"/>
      <c r="DM121" s="442"/>
      <c r="DN121" s="443"/>
      <c r="DO121" s="440"/>
      <c r="DP121" s="441"/>
      <c r="DQ121" s="442"/>
      <c r="DR121" s="441"/>
      <c r="DS121" s="442"/>
      <c r="DT121" s="441"/>
      <c r="DU121" s="442"/>
      <c r="DV121" s="443"/>
      <c r="DW121" s="272"/>
    </row>
    <row r="122" spans="1:127" ht="40.5" customHeight="1">
      <c r="A122" s="677"/>
      <c r="B122" s="411">
        <f>LARGE(B$111:B121,1)+1</f>
        <v>12</v>
      </c>
      <c r="C122" s="412" t="s">
        <v>86</v>
      </c>
      <c r="D122" s="413" t="s">
        <v>1121</v>
      </c>
      <c r="E122" s="414" t="s">
        <v>1159</v>
      </c>
      <c r="F122" s="415">
        <v>7.31</v>
      </c>
      <c r="G122" s="416" t="s">
        <v>841</v>
      </c>
      <c r="H122" s="654">
        <v>873387</v>
      </c>
      <c r="I122" s="418" t="s">
        <v>386</v>
      </c>
      <c r="J122" s="655" t="s">
        <v>1140</v>
      </c>
      <c r="K122" s="675"/>
      <c r="L122" s="444"/>
      <c r="M122" s="444"/>
      <c r="N122" s="445" t="s">
        <v>1040</v>
      </c>
      <c r="O122" s="446" t="s">
        <v>1041</v>
      </c>
      <c r="P122" s="571" t="s">
        <v>1042</v>
      </c>
      <c r="Q122" s="425">
        <f t="shared" si="11"/>
        <v>0</v>
      </c>
      <c r="R122" s="426"/>
      <c r="S122" s="448"/>
      <c r="T122" s="428"/>
      <c r="U122" s="429"/>
      <c r="V122" s="430"/>
      <c r="W122" s="429"/>
      <c r="X122" s="430"/>
      <c r="Y122" s="429"/>
      <c r="Z122" s="430"/>
      <c r="AA122" s="429"/>
      <c r="AB122" s="430"/>
      <c r="AC122" s="431"/>
      <c r="AD122" s="428"/>
      <c r="AE122" s="429"/>
      <c r="AF122" s="430"/>
      <c r="AG122" s="429"/>
      <c r="AH122" s="430"/>
      <c r="AI122" s="429"/>
      <c r="AJ122" s="430"/>
      <c r="AK122" s="431"/>
      <c r="AL122" s="428"/>
      <c r="AM122" s="429"/>
      <c r="AN122" s="430"/>
      <c r="AO122" s="429"/>
      <c r="AP122" s="430"/>
      <c r="AQ122" s="429"/>
      <c r="AR122" s="430"/>
      <c r="AS122" s="431"/>
      <c r="AT122" s="272"/>
      <c r="AU122" s="432"/>
      <c r="AV122" s="433"/>
      <c r="AW122" s="434"/>
      <c r="AX122" s="433"/>
      <c r="AY122" s="434"/>
      <c r="AZ122" s="433"/>
      <c r="BA122" s="434"/>
      <c r="BB122" s="433"/>
      <c r="BC122" s="434"/>
      <c r="BD122" s="435"/>
      <c r="BE122" s="432"/>
      <c r="BF122" s="433"/>
      <c r="BG122" s="434"/>
      <c r="BH122" s="433"/>
      <c r="BI122" s="434"/>
      <c r="BJ122" s="433"/>
      <c r="BK122" s="434"/>
      <c r="BL122" s="435"/>
      <c r="BM122" s="432"/>
      <c r="BN122" s="433"/>
      <c r="BO122" s="434"/>
      <c r="BP122" s="433"/>
      <c r="BQ122" s="434"/>
      <c r="BR122" s="433"/>
      <c r="BS122" s="434"/>
      <c r="BT122" s="435"/>
      <c r="BU122" s="272"/>
      <c r="BV122" s="436"/>
      <c r="BW122" s="437"/>
      <c r="BX122" s="438"/>
      <c r="BY122" s="437"/>
      <c r="BZ122" s="438"/>
      <c r="CA122" s="437"/>
      <c r="CB122" s="438"/>
      <c r="CC122" s="437"/>
      <c r="CD122" s="438"/>
      <c r="CE122" s="439"/>
      <c r="CF122" s="436"/>
      <c r="CG122" s="437"/>
      <c r="CH122" s="438"/>
      <c r="CI122" s="437"/>
      <c r="CJ122" s="438"/>
      <c r="CK122" s="437"/>
      <c r="CL122" s="438"/>
      <c r="CM122" s="439"/>
      <c r="CN122" s="436"/>
      <c r="CO122" s="437"/>
      <c r="CP122" s="438"/>
      <c r="CQ122" s="437"/>
      <c r="CR122" s="438"/>
      <c r="CS122" s="437"/>
      <c r="CT122" s="438"/>
      <c r="CU122" s="439"/>
      <c r="CV122" s="272"/>
      <c r="CW122" s="440"/>
      <c r="CX122" s="441"/>
      <c r="CY122" s="442"/>
      <c r="CZ122" s="441"/>
      <c r="DA122" s="442"/>
      <c r="DB122" s="441"/>
      <c r="DC122" s="442"/>
      <c r="DD122" s="441"/>
      <c r="DE122" s="442"/>
      <c r="DF122" s="443"/>
      <c r="DG122" s="440"/>
      <c r="DH122" s="441"/>
      <c r="DI122" s="442"/>
      <c r="DJ122" s="441"/>
      <c r="DK122" s="442"/>
      <c r="DL122" s="441"/>
      <c r="DM122" s="442"/>
      <c r="DN122" s="443"/>
      <c r="DO122" s="440"/>
      <c r="DP122" s="441"/>
      <c r="DQ122" s="442"/>
      <c r="DR122" s="441"/>
      <c r="DS122" s="442"/>
      <c r="DT122" s="441"/>
      <c r="DU122" s="442"/>
      <c r="DV122" s="443"/>
      <c r="DW122" s="272"/>
    </row>
    <row r="123" spans="1:127" ht="40.5" customHeight="1">
      <c r="A123" s="677"/>
      <c r="B123" s="411">
        <f>LARGE(B$111:B122,1)+1</f>
        <v>13</v>
      </c>
      <c r="C123" s="412" t="s">
        <v>83</v>
      </c>
      <c r="D123" s="413" t="s">
        <v>1252</v>
      </c>
      <c r="E123" s="414" t="s">
        <v>84</v>
      </c>
      <c r="F123" s="415">
        <v>3.65</v>
      </c>
      <c r="G123" s="416" t="s">
        <v>841</v>
      </c>
      <c r="H123" s="654">
        <v>70736</v>
      </c>
      <c r="I123" s="418" t="s">
        <v>386</v>
      </c>
      <c r="J123" s="655" t="s">
        <v>1131</v>
      </c>
      <c r="K123" s="675"/>
      <c r="L123" s="444"/>
      <c r="M123" s="444" t="s">
        <v>1039</v>
      </c>
      <c r="N123" s="445" t="s">
        <v>1040</v>
      </c>
      <c r="O123" s="446" t="s">
        <v>1041</v>
      </c>
      <c r="P123" s="571" t="s">
        <v>1042</v>
      </c>
      <c r="Q123" s="425">
        <f t="shared" si="11"/>
        <v>0</v>
      </c>
      <c r="R123" s="426"/>
      <c r="S123" s="448"/>
      <c r="T123" s="428"/>
      <c r="U123" s="429"/>
      <c r="V123" s="430"/>
      <c r="W123" s="429"/>
      <c r="X123" s="430"/>
      <c r="Y123" s="429"/>
      <c r="Z123" s="430"/>
      <c r="AA123" s="429"/>
      <c r="AB123" s="430"/>
      <c r="AC123" s="431"/>
      <c r="AD123" s="428"/>
      <c r="AE123" s="429"/>
      <c r="AF123" s="430"/>
      <c r="AG123" s="429"/>
      <c r="AH123" s="430"/>
      <c r="AI123" s="429"/>
      <c r="AJ123" s="430"/>
      <c r="AK123" s="431"/>
      <c r="AL123" s="428"/>
      <c r="AM123" s="429"/>
      <c r="AN123" s="430"/>
      <c r="AO123" s="429"/>
      <c r="AP123" s="430"/>
      <c r="AQ123" s="429"/>
      <c r="AR123" s="430"/>
      <c r="AS123" s="431"/>
      <c r="AT123" s="272"/>
      <c r="AU123" s="432"/>
      <c r="AV123" s="433"/>
      <c r="AW123" s="434"/>
      <c r="AX123" s="433"/>
      <c r="AY123" s="434"/>
      <c r="AZ123" s="433"/>
      <c r="BA123" s="434"/>
      <c r="BB123" s="433"/>
      <c r="BC123" s="434"/>
      <c r="BD123" s="435"/>
      <c r="BE123" s="432"/>
      <c r="BF123" s="433"/>
      <c r="BG123" s="434"/>
      <c r="BH123" s="433"/>
      <c r="BI123" s="434"/>
      <c r="BJ123" s="433"/>
      <c r="BK123" s="434"/>
      <c r="BL123" s="435"/>
      <c r="BM123" s="432"/>
      <c r="BN123" s="433"/>
      <c r="BO123" s="434"/>
      <c r="BP123" s="433"/>
      <c r="BQ123" s="434"/>
      <c r="BR123" s="433"/>
      <c r="BS123" s="434"/>
      <c r="BT123" s="435"/>
      <c r="BU123" s="272"/>
      <c r="BV123" s="436"/>
      <c r="BW123" s="437"/>
      <c r="BX123" s="438"/>
      <c r="BY123" s="437"/>
      <c r="BZ123" s="438"/>
      <c r="CA123" s="437"/>
      <c r="CB123" s="438"/>
      <c r="CC123" s="437"/>
      <c r="CD123" s="438"/>
      <c r="CE123" s="439"/>
      <c r="CF123" s="436"/>
      <c r="CG123" s="437"/>
      <c r="CH123" s="438"/>
      <c r="CI123" s="437"/>
      <c r="CJ123" s="438"/>
      <c r="CK123" s="437"/>
      <c r="CL123" s="438"/>
      <c r="CM123" s="439"/>
      <c r="CN123" s="436"/>
      <c r="CO123" s="437"/>
      <c r="CP123" s="438"/>
      <c r="CQ123" s="437"/>
      <c r="CR123" s="438"/>
      <c r="CS123" s="437"/>
      <c r="CT123" s="438"/>
      <c r="CU123" s="439"/>
      <c r="CV123" s="272"/>
      <c r="CW123" s="440"/>
      <c r="CX123" s="441"/>
      <c r="CY123" s="442"/>
      <c r="CZ123" s="441"/>
      <c r="DA123" s="442"/>
      <c r="DB123" s="441"/>
      <c r="DC123" s="442"/>
      <c r="DD123" s="441"/>
      <c r="DE123" s="442"/>
      <c r="DF123" s="443"/>
      <c r="DG123" s="440"/>
      <c r="DH123" s="441"/>
      <c r="DI123" s="442"/>
      <c r="DJ123" s="441"/>
      <c r="DK123" s="442"/>
      <c r="DL123" s="441"/>
      <c r="DM123" s="442"/>
      <c r="DN123" s="443"/>
      <c r="DO123" s="440"/>
      <c r="DP123" s="441"/>
      <c r="DQ123" s="442"/>
      <c r="DR123" s="441"/>
      <c r="DS123" s="442"/>
      <c r="DT123" s="441"/>
      <c r="DU123" s="442"/>
      <c r="DV123" s="443"/>
      <c r="DW123" s="272"/>
    </row>
    <row r="124" spans="1:127" s="303" customFormat="1" ht="40.5" customHeight="1">
      <c r="A124" s="569"/>
      <c r="B124" s="411">
        <f>LARGE(B$111:B123,1)+1</f>
        <v>14</v>
      </c>
      <c r="C124" s="412" t="s">
        <v>1308</v>
      </c>
      <c r="D124" s="413" t="s">
        <v>1309</v>
      </c>
      <c r="E124" s="414" t="s">
        <v>1234</v>
      </c>
      <c r="F124" s="415">
        <v>1.2509999999999999</v>
      </c>
      <c r="G124" s="416" t="s">
        <v>841</v>
      </c>
      <c r="H124" s="654">
        <v>42748</v>
      </c>
      <c r="I124" s="418" t="s">
        <v>386</v>
      </c>
      <c r="J124" s="655" t="s">
        <v>1186</v>
      </c>
      <c r="K124" s="675"/>
      <c r="L124" s="444" t="s">
        <v>1038</v>
      </c>
      <c r="M124" s="444" t="s">
        <v>1039</v>
      </c>
      <c r="N124" s="445" t="s">
        <v>1040</v>
      </c>
      <c r="O124" s="446" t="s">
        <v>1041</v>
      </c>
      <c r="P124" s="571" t="s">
        <v>1042</v>
      </c>
      <c r="Q124" s="425">
        <f t="shared" si="11"/>
        <v>0</v>
      </c>
      <c r="R124" s="426"/>
      <c r="S124" s="448"/>
      <c r="T124" s="428"/>
      <c r="U124" s="429"/>
      <c r="V124" s="430"/>
      <c r="W124" s="429"/>
      <c r="X124" s="430"/>
      <c r="Y124" s="429"/>
      <c r="Z124" s="430"/>
      <c r="AA124" s="429"/>
      <c r="AB124" s="430"/>
      <c r="AC124" s="431"/>
      <c r="AD124" s="428"/>
      <c r="AE124" s="429"/>
      <c r="AF124" s="430"/>
      <c r="AG124" s="429"/>
      <c r="AH124" s="430"/>
      <c r="AI124" s="429"/>
      <c r="AJ124" s="430"/>
      <c r="AK124" s="431"/>
      <c r="AL124" s="428"/>
      <c r="AM124" s="429"/>
      <c r="AN124" s="430"/>
      <c r="AO124" s="429"/>
      <c r="AP124" s="430"/>
      <c r="AQ124" s="429"/>
      <c r="AR124" s="430"/>
      <c r="AS124" s="431"/>
      <c r="AT124" s="272"/>
      <c r="AU124" s="432"/>
      <c r="AV124" s="433"/>
      <c r="AW124" s="434"/>
      <c r="AX124" s="433"/>
      <c r="AY124" s="434"/>
      <c r="AZ124" s="433"/>
      <c r="BA124" s="434"/>
      <c r="BB124" s="433"/>
      <c r="BC124" s="434"/>
      <c r="BD124" s="435"/>
      <c r="BE124" s="432"/>
      <c r="BF124" s="433"/>
      <c r="BG124" s="434"/>
      <c r="BH124" s="433"/>
      <c r="BI124" s="434"/>
      <c r="BJ124" s="433"/>
      <c r="BK124" s="434"/>
      <c r="BL124" s="435"/>
      <c r="BM124" s="432"/>
      <c r="BN124" s="433"/>
      <c r="BO124" s="434"/>
      <c r="BP124" s="433"/>
      <c r="BQ124" s="434"/>
      <c r="BR124" s="433"/>
      <c r="BS124" s="434"/>
      <c r="BT124" s="435"/>
      <c r="BU124" s="272"/>
      <c r="BV124" s="436"/>
      <c r="BW124" s="437"/>
      <c r="BX124" s="438"/>
      <c r="BY124" s="437"/>
      <c r="BZ124" s="438"/>
      <c r="CA124" s="437"/>
      <c r="CB124" s="438"/>
      <c r="CC124" s="437"/>
      <c r="CD124" s="438"/>
      <c r="CE124" s="439"/>
      <c r="CF124" s="436"/>
      <c r="CG124" s="437"/>
      <c r="CH124" s="438"/>
      <c r="CI124" s="437"/>
      <c r="CJ124" s="438"/>
      <c r="CK124" s="437"/>
      <c r="CL124" s="438"/>
      <c r="CM124" s="439"/>
      <c r="CN124" s="436"/>
      <c r="CO124" s="437"/>
      <c r="CP124" s="438"/>
      <c r="CQ124" s="437"/>
      <c r="CR124" s="438"/>
      <c r="CS124" s="437"/>
      <c r="CT124" s="438"/>
      <c r="CU124" s="439"/>
      <c r="CV124" s="272"/>
      <c r="CW124" s="440"/>
      <c r="CX124" s="441"/>
      <c r="CY124" s="442"/>
      <c r="CZ124" s="441"/>
      <c r="DA124" s="442"/>
      <c r="DB124" s="441"/>
      <c r="DC124" s="442"/>
      <c r="DD124" s="441"/>
      <c r="DE124" s="442"/>
      <c r="DF124" s="443"/>
      <c r="DG124" s="440"/>
      <c r="DH124" s="441"/>
      <c r="DI124" s="442"/>
      <c r="DJ124" s="441"/>
      <c r="DK124" s="442"/>
      <c r="DL124" s="441"/>
      <c r="DM124" s="442"/>
      <c r="DN124" s="443"/>
      <c r="DO124" s="440"/>
      <c r="DP124" s="441"/>
      <c r="DQ124" s="442"/>
      <c r="DR124" s="441"/>
      <c r="DS124" s="442"/>
      <c r="DT124" s="441"/>
      <c r="DU124" s="442"/>
      <c r="DV124" s="443"/>
      <c r="DW124" s="272"/>
    </row>
    <row r="125" spans="1:127" ht="40.5" customHeight="1">
      <c r="A125" s="569">
        <f>IF(B125&gt;0,1,0)</f>
        <v>1</v>
      </c>
      <c r="B125" s="411">
        <f>LARGE(B$111:B124,1)+1</f>
        <v>15</v>
      </c>
      <c r="C125" s="412" t="s">
        <v>99</v>
      </c>
      <c r="D125" s="413" t="s">
        <v>1174</v>
      </c>
      <c r="E125" s="414" t="s">
        <v>1167</v>
      </c>
      <c r="F125" s="415">
        <v>8.8010000000000002</v>
      </c>
      <c r="G125" s="416" t="s">
        <v>841</v>
      </c>
      <c r="H125" s="654">
        <v>8099</v>
      </c>
      <c r="I125" s="418" t="s">
        <v>386</v>
      </c>
      <c r="J125" s="655" t="s">
        <v>1140</v>
      </c>
      <c r="K125" s="675"/>
      <c r="L125" s="444"/>
      <c r="M125" s="444"/>
      <c r="N125" s="445" t="s">
        <v>1040</v>
      </c>
      <c r="O125" s="446" t="s">
        <v>1041</v>
      </c>
      <c r="P125" s="571" t="s">
        <v>1042</v>
      </c>
      <c r="Q125" s="425">
        <f t="shared" si="11"/>
        <v>0</v>
      </c>
      <c r="R125" s="426"/>
      <c r="S125" s="448"/>
      <c r="T125" s="428"/>
      <c r="U125" s="429"/>
      <c r="V125" s="430"/>
      <c r="W125" s="429"/>
      <c r="X125" s="430"/>
      <c r="Y125" s="429"/>
      <c r="Z125" s="430"/>
      <c r="AA125" s="429"/>
      <c r="AB125" s="430"/>
      <c r="AC125" s="431"/>
      <c r="AD125" s="428"/>
      <c r="AE125" s="429"/>
      <c r="AF125" s="430"/>
      <c r="AG125" s="429"/>
      <c r="AH125" s="430"/>
      <c r="AI125" s="429"/>
      <c r="AJ125" s="430"/>
      <c r="AK125" s="431"/>
      <c r="AL125" s="428"/>
      <c r="AM125" s="429"/>
      <c r="AN125" s="430"/>
      <c r="AO125" s="429"/>
      <c r="AP125" s="430"/>
      <c r="AQ125" s="429"/>
      <c r="AR125" s="430"/>
      <c r="AS125" s="431"/>
      <c r="AT125" s="272"/>
      <c r="AU125" s="432"/>
      <c r="AV125" s="433"/>
      <c r="AW125" s="434"/>
      <c r="AX125" s="433"/>
      <c r="AY125" s="434"/>
      <c r="AZ125" s="433"/>
      <c r="BA125" s="434"/>
      <c r="BB125" s="433"/>
      <c r="BC125" s="434"/>
      <c r="BD125" s="435"/>
      <c r="BE125" s="432"/>
      <c r="BF125" s="433"/>
      <c r="BG125" s="434"/>
      <c r="BH125" s="433"/>
      <c r="BI125" s="434"/>
      <c r="BJ125" s="433"/>
      <c r="BK125" s="434"/>
      <c r="BL125" s="435"/>
      <c r="BM125" s="432"/>
      <c r="BN125" s="433"/>
      <c r="BO125" s="434"/>
      <c r="BP125" s="433"/>
      <c r="BQ125" s="434"/>
      <c r="BR125" s="433"/>
      <c r="BS125" s="434"/>
      <c r="BT125" s="435"/>
      <c r="BU125" s="272"/>
      <c r="BV125" s="436"/>
      <c r="BW125" s="437"/>
      <c r="BX125" s="438"/>
      <c r="BY125" s="437"/>
      <c r="BZ125" s="438"/>
      <c r="CA125" s="437"/>
      <c r="CB125" s="438"/>
      <c r="CC125" s="437"/>
      <c r="CD125" s="438"/>
      <c r="CE125" s="439"/>
      <c r="CF125" s="436"/>
      <c r="CG125" s="437"/>
      <c r="CH125" s="438"/>
      <c r="CI125" s="437"/>
      <c r="CJ125" s="438"/>
      <c r="CK125" s="437"/>
      <c r="CL125" s="438"/>
      <c r="CM125" s="439"/>
      <c r="CN125" s="436"/>
      <c r="CO125" s="437"/>
      <c r="CP125" s="438"/>
      <c r="CQ125" s="437"/>
      <c r="CR125" s="438"/>
      <c r="CS125" s="437"/>
      <c r="CT125" s="438"/>
      <c r="CU125" s="439"/>
      <c r="CV125" s="272"/>
      <c r="CW125" s="440"/>
      <c r="CX125" s="441"/>
      <c r="CY125" s="442"/>
      <c r="CZ125" s="441"/>
      <c r="DA125" s="442"/>
      <c r="DB125" s="441"/>
      <c r="DC125" s="442"/>
      <c r="DD125" s="441"/>
      <c r="DE125" s="442"/>
      <c r="DF125" s="443"/>
      <c r="DG125" s="440"/>
      <c r="DH125" s="441"/>
      <c r="DI125" s="442"/>
      <c r="DJ125" s="441"/>
      <c r="DK125" s="442"/>
      <c r="DL125" s="441"/>
      <c r="DM125" s="442"/>
      <c r="DN125" s="443"/>
      <c r="DO125" s="440"/>
      <c r="DP125" s="441"/>
      <c r="DQ125" s="442"/>
      <c r="DR125" s="441"/>
      <c r="DS125" s="442"/>
      <c r="DT125" s="441"/>
      <c r="DU125" s="442"/>
      <c r="DV125" s="443"/>
      <c r="DW125" s="272"/>
    </row>
    <row r="126" spans="1:127" s="303" customFormat="1" ht="40.5" customHeight="1">
      <c r="A126" s="569"/>
      <c r="B126" s="411">
        <f>LARGE(B$111:B125,1)+1</f>
        <v>16</v>
      </c>
      <c r="C126" s="412" t="s">
        <v>136</v>
      </c>
      <c r="D126" s="413" t="s">
        <v>1121</v>
      </c>
      <c r="E126" s="414" t="s">
        <v>1159</v>
      </c>
      <c r="F126" s="415">
        <v>7.31</v>
      </c>
      <c r="G126" s="416" t="s">
        <v>841</v>
      </c>
      <c r="H126" s="654">
        <v>873388</v>
      </c>
      <c r="I126" s="418" t="s">
        <v>386</v>
      </c>
      <c r="J126" s="655" t="s">
        <v>1140</v>
      </c>
      <c r="K126" s="675"/>
      <c r="L126" s="444"/>
      <c r="M126" s="444"/>
      <c r="N126" s="445" t="s">
        <v>1040</v>
      </c>
      <c r="O126" s="446" t="s">
        <v>1041</v>
      </c>
      <c r="P126" s="571" t="s">
        <v>1042</v>
      </c>
      <c r="Q126" s="425">
        <f t="shared" si="11"/>
        <v>0</v>
      </c>
      <c r="R126" s="426"/>
      <c r="S126" s="448"/>
      <c r="T126" s="428"/>
      <c r="U126" s="429"/>
      <c r="V126" s="430"/>
      <c r="W126" s="429"/>
      <c r="X126" s="430"/>
      <c r="Y126" s="429"/>
      <c r="Z126" s="430"/>
      <c r="AA126" s="429"/>
      <c r="AB126" s="430"/>
      <c r="AC126" s="431"/>
      <c r="AD126" s="428"/>
      <c r="AE126" s="429"/>
      <c r="AF126" s="430"/>
      <c r="AG126" s="429"/>
      <c r="AH126" s="430"/>
      <c r="AI126" s="429"/>
      <c r="AJ126" s="430"/>
      <c r="AK126" s="431"/>
      <c r="AL126" s="428"/>
      <c r="AM126" s="429"/>
      <c r="AN126" s="430"/>
      <c r="AO126" s="429"/>
      <c r="AP126" s="430"/>
      <c r="AQ126" s="429"/>
      <c r="AR126" s="430"/>
      <c r="AS126" s="431"/>
      <c r="AT126" s="272"/>
      <c r="AU126" s="432"/>
      <c r="AV126" s="433"/>
      <c r="AW126" s="434"/>
      <c r="AX126" s="433"/>
      <c r="AY126" s="434"/>
      <c r="AZ126" s="433"/>
      <c r="BA126" s="434"/>
      <c r="BB126" s="433"/>
      <c r="BC126" s="434"/>
      <c r="BD126" s="435"/>
      <c r="BE126" s="432"/>
      <c r="BF126" s="433"/>
      <c r="BG126" s="434"/>
      <c r="BH126" s="433"/>
      <c r="BI126" s="434"/>
      <c r="BJ126" s="433"/>
      <c r="BK126" s="434"/>
      <c r="BL126" s="435"/>
      <c r="BM126" s="432"/>
      <c r="BN126" s="433"/>
      <c r="BO126" s="434"/>
      <c r="BP126" s="433"/>
      <c r="BQ126" s="434"/>
      <c r="BR126" s="433"/>
      <c r="BS126" s="434"/>
      <c r="BT126" s="435"/>
      <c r="BU126" s="272"/>
      <c r="BV126" s="436"/>
      <c r="BW126" s="437"/>
      <c r="BX126" s="438"/>
      <c r="BY126" s="437"/>
      <c r="BZ126" s="438"/>
      <c r="CA126" s="437"/>
      <c r="CB126" s="438"/>
      <c r="CC126" s="437"/>
      <c r="CD126" s="438"/>
      <c r="CE126" s="439"/>
      <c r="CF126" s="436"/>
      <c r="CG126" s="437"/>
      <c r="CH126" s="438"/>
      <c r="CI126" s="437"/>
      <c r="CJ126" s="438"/>
      <c r="CK126" s="437"/>
      <c r="CL126" s="438"/>
      <c r="CM126" s="439"/>
      <c r="CN126" s="436"/>
      <c r="CO126" s="437"/>
      <c r="CP126" s="438"/>
      <c r="CQ126" s="437"/>
      <c r="CR126" s="438"/>
      <c r="CS126" s="437"/>
      <c r="CT126" s="438"/>
      <c r="CU126" s="439"/>
      <c r="CV126" s="272"/>
      <c r="CW126" s="440"/>
      <c r="CX126" s="441"/>
      <c r="CY126" s="442"/>
      <c r="CZ126" s="441"/>
      <c r="DA126" s="442"/>
      <c r="DB126" s="441"/>
      <c r="DC126" s="442"/>
      <c r="DD126" s="441"/>
      <c r="DE126" s="442"/>
      <c r="DF126" s="443"/>
      <c r="DG126" s="440"/>
      <c r="DH126" s="441"/>
      <c r="DI126" s="442"/>
      <c r="DJ126" s="441"/>
      <c r="DK126" s="442"/>
      <c r="DL126" s="441"/>
      <c r="DM126" s="442"/>
      <c r="DN126" s="443"/>
      <c r="DO126" s="440"/>
      <c r="DP126" s="441"/>
      <c r="DQ126" s="442"/>
      <c r="DR126" s="441"/>
      <c r="DS126" s="442"/>
      <c r="DT126" s="441"/>
      <c r="DU126" s="442"/>
      <c r="DV126" s="443"/>
      <c r="DW126" s="272"/>
    </row>
    <row r="127" spans="1:127" ht="40.5" customHeight="1">
      <c r="A127" s="677"/>
      <c r="B127" s="411">
        <f>LARGE(B$111:B126,1)+1</f>
        <v>17</v>
      </c>
      <c r="C127" s="412" t="s">
        <v>95</v>
      </c>
      <c r="D127" s="413" t="s">
        <v>1121</v>
      </c>
      <c r="E127" s="414" t="s">
        <v>1130</v>
      </c>
      <c r="F127" s="415">
        <v>0.505</v>
      </c>
      <c r="G127" s="416" t="s">
        <v>841</v>
      </c>
      <c r="H127" s="654">
        <v>13259</v>
      </c>
      <c r="I127" s="418" t="s">
        <v>386</v>
      </c>
      <c r="J127" s="655" t="s">
        <v>1131</v>
      </c>
      <c r="K127" s="683"/>
      <c r="L127" s="444" t="s">
        <v>1038</v>
      </c>
      <c r="M127" s="444" t="s">
        <v>1039</v>
      </c>
      <c r="N127" s="445" t="s">
        <v>1040</v>
      </c>
      <c r="O127" s="446" t="s">
        <v>1041</v>
      </c>
      <c r="P127" s="571" t="s">
        <v>1042</v>
      </c>
      <c r="Q127" s="425">
        <f t="shared" si="11"/>
        <v>0</v>
      </c>
      <c r="R127" s="426"/>
      <c r="S127" s="448"/>
      <c r="T127" s="428"/>
      <c r="U127" s="429"/>
      <c r="V127" s="430"/>
      <c r="W127" s="429"/>
      <c r="X127" s="430"/>
      <c r="Y127" s="429"/>
      <c r="Z127" s="430"/>
      <c r="AA127" s="429"/>
      <c r="AB127" s="430"/>
      <c r="AC127" s="431"/>
      <c r="AD127" s="428"/>
      <c r="AE127" s="429"/>
      <c r="AF127" s="430"/>
      <c r="AG127" s="429"/>
      <c r="AH127" s="430"/>
      <c r="AI127" s="429"/>
      <c r="AJ127" s="430"/>
      <c r="AK127" s="431"/>
      <c r="AL127" s="428"/>
      <c r="AM127" s="429"/>
      <c r="AN127" s="430"/>
      <c r="AO127" s="429"/>
      <c r="AP127" s="430"/>
      <c r="AQ127" s="429"/>
      <c r="AR127" s="430"/>
      <c r="AS127" s="431"/>
      <c r="AT127" s="272"/>
      <c r="AU127" s="432"/>
      <c r="AV127" s="433"/>
      <c r="AW127" s="434"/>
      <c r="AX127" s="433"/>
      <c r="AY127" s="434"/>
      <c r="AZ127" s="433"/>
      <c r="BA127" s="434"/>
      <c r="BB127" s="433"/>
      <c r="BC127" s="434"/>
      <c r="BD127" s="435"/>
      <c r="BE127" s="432"/>
      <c r="BF127" s="433"/>
      <c r="BG127" s="434"/>
      <c r="BH127" s="433"/>
      <c r="BI127" s="434"/>
      <c r="BJ127" s="433"/>
      <c r="BK127" s="434"/>
      <c r="BL127" s="435"/>
      <c r="BM127" s="432"/>
      <c r="BN127" s="433"/>
      <c r="BO127" s="434"/>
      <c r="BP127" s="433"/>
      <c r="BQ127" s="434"/>
      <c r="BR127" s="433"/>
      <c r="BS127" s="434"/>
      <c r="BT127" s="435"/>
      <c r="BU127" s="272"/>
      <c r="BV127" s="436"/>
      <c r="BW127" s="437"/>
      <c r="BX127" s="438"/>
      <c r="BY127" s="437"/>
      <c r="BZ127" s="438"/>
      <c r="CA127" s="437"/>
      <c r="CB127" s="438"/>
      <c r="CC127" s="437"/>
      <c r="CD127" s="438"/>
      <c r="CE127" s="439"/>
      <c r="CF127" s="436"/>
      <c r="CG127" s="437"/>
      <c r="CH127" s="438"/>
      <c r="CI127" s="437"/>
      <c r="CJ127" s="438"/>
      <c r="CK127" s="437"/>
      <c r="CL127" s="438"/>
      <c r="CM127" s="439"/>
      <c r="CN127" s="436"/>
      <c r="CO127" s="437"/>
      <c r="CP127" s="438"/>
      <c r="CQ127" s="437"/>
      <c r="CR127" s="438"/>
      <c r="CS127" s="437"/>
      <c r="CT127" s="438"/>
      <c r="CU127" s="439"/>
      <c r="CV127" s="272"/>
      <c r="CW127" s="440"/>
      <c r="CX127" s="441"/>
      <c r="CY127" s="442"/>
      <c r="CZ127" s="441"/>
      <c r="DA127" s="442"/>
      <c r="DB127" s="441"/>
      <c r="DC127" s="442"/>
      <c r="DD127" s="441"/>
      <c r="DE127" s="442"/>
      <c r="DF127" s="443"/>
      <c r="DG127" s="440"/>
      <c r="DH127" s="441"/>
      <c r="DI127" s="442"/>
      <c r="DJ127" s="441"/>
      <c r="DK127" s="442"/>
      <c r="DL127" s="441"/>
      <c r="DM127" s="442"/>
      <c r="DN127" s="443"/>
      <c r="DO127" s="440"/>
      <c r="DP127" s="441"/>
      <c r="DQ127" s="442"/>
      <c r="DR127" s="441"/>
      <c r="DS127" s="442"/>
      <c r="DT127" s="441"/>
      <c r="DU127" s="442"/>
      <c r="DV127" s="443"/>
      <c r="DW127" s="272"/>
    </row>
    <row r="128" spans="1:127" ht="40.5" customHeight="1">
      <c r="A128" s="677"/>
      <c r="B128" s="411">
        <f>LARGE(B$111:B127,1)+1</f>
        <v>18</v>
      </c>
      <c r="C128" s="412" t="s">
        <v>96</v>
      </c>
      <c r="D128" s="413" t="s">
        <v>1121</v>
      </c>
      <c r="E128" s="414" t="s">
        <v>1151</v>
      </c>
      <c r="F128" s="415">
        <v>0.92900000000000005</v>
      </c>
      <c r="G128" s="416" t="s">
        <v>841</v>
      </c>
      <c r="H128" s="654">
        <v>33775</v>
      </c>
      <c r="I128" s="418" t="s">
        <v>386</v>
      </c>
      <c r="J128" s="655" t="s">
        <v>1131</v>
      </c>
      <c r="K128" s="683"/>
      <c r="L128" s="444" t="s">
        <v>1038</v>
      </c>
      <c r="M128" s="444" t="s">
        <v>1039</v>
      </c>
      <c r="N128" s="445" t="s">
        <v>1040</v>
      </c>
      <c r="O128" s="446" t="s">
        <v>1041</v>
      </c>
      <c r="P128" s="571" t="s">
        <v>1042</v>
      </c>
      <c r="Q128" s="425">
        <f t="shared" si="11"/>
        <v>0</v>
      </c>
      <c r="R128" s="426"/>
      <c r="S128" s="448"/>
      <c r="T128" s="428"/>
      <c r="U128" s="429"/>
      <c r="V128" s="430"/>
      <c r="W128" s="429"/>
      <c r="X128" s="430"/>
      <c r="Y128" s="429"/>
      <c r="Z128" s="430"/>
      <c r="AA128" s="429"/>
      <c r="AB128" s="430"/>
      <c r="AC128" s="431"/>
      <c r="AD128" s="428"/>
      <c r="AE128" s="429"/>
      <c r="AF128" s="430"/>
      <c r="AG128" s="429"/>
      <c r="AH128" s="430"/>
      <c r="AI128" s="429"/>
      <c r="AJ128" s="430"/>
      <c r="AK128" s="431"/>
      <c r="AL128" s="428"/>
      <c r="AM128" s="429"/>
      <c r="AN128" s="430"/>
      <c r="AO128" s="429"/>
      <c r="AP128" s="430"/>
      <c r="AQ128" s="429"/>
      <c r="AR128" s="430"/>
      <c r="AS128" s="431"/>
      <c r="AT128" s="272"/>
      <c r="AU128" s="432"/>
      <c r="AV128" s="433"/>
      <c r="AW128" s="434"/>
      <c r="AX128" s="433"/>
      <c r="AY128" s="434"/>
      <c r="AZ128" s="433"/>
      <c r="BA128" s="434"/>
      <c r="BB128" s="433"/>
      <c r="BC128" s="434"/>
      <c r="BD128" s="435"/>
      <c r="BE128" s="432"/>
      <c r="BF128" s="433"/>
      <c r="BG128" s="434"/>
      <c r="BH128" s="433"/>
      <c r="BI128" s="434"/>
      <c r="BJ128" s="433"/>
      <c r="BK128" s="434"/>
      <c r="BL128" s="435"/>
      <c r="BM128" s="432"/>
      <c r="BN128" s="433"/>
      <c r="BO128" s="434"/>
      <c r="BP128" s="433"/>
      <c r="BQ128" s="434"/>
      <c r="BR128" s="433"/>
      <c r="BS128" s="434"/>
      <c r="BT128" s="435"/>
      <c r="BU128" s="272"/>
      <c r="BV128" s="436"/>
      <c r="BW128" s="437"/>
      <c r="BX128" s="438"/>
      <c r="BY128" s="437"/>
      <c r="BZ128" s="438"/>
      <c r="CA128" s="437"/>
      <c r="CB128" s="438"/>
      <c r="CC128" s="437"/>
      <c r="CD128" s="438"/>
      <c r="CE128" s="439"/>
      <c r="CF128" s="436"/>
      <c r="CG128" s="437"/>
      <c r="CH128" s="438"/>
      <c r="CI128" s="437"/>
      <c r="CJ128" s="438"/>
      <c r="CK128" s="437"/>
      <c r="CL128" s="438"/>
      <c r="CM128" s="439"/>
      <c r="CN128" s="436"/>
      <c r="CO128" s="437"/>
      <c r="CP128" s="438"/>
      <c r="CQ128" s="437"/>
      <c r="CR128" s="438"/>
      <c r="CS128" s="437"/>
      <c r="CT128" s="438"/>
      <c r="CU128" s="439"/>
      <c r="CV128" s="272"/>
      <c r="CW128" s="440"/>
      <c r="CX128" s="441"/>
      <c r="CY128" s="442"/>
      <c r="CZ128" s="441"/>
      <c r="DA128" s="442"/>
      <c r="DB128" s="441"/>
      <c r="DC128" s="442"/>
      <c r="DD128" s="441"/>
      <c r="DE128" s="442"/>
      <c r="DF128" s="443"/>
      <c r="DG128" s="440"/>
      <c r="DH128" s="441"/>
      <c r="DI128" s="442"/>
      <c r="DJ128" s="441"/>
      <c r="DK128" s="442"/>
      <c r="DL128" s="441"/>
      <c r="DM128" s="442"/>
      <c r="DN128" s="443"/>
      <c r="DO128" s="440"/>
      <c r="DP128" s="441"/>
      <c r="DQ128" s="442"/>
      <c r="DR128" s="441"/>
      <c r="DS128" s="442"/>
      <c r="DT128" s="441"/>
      <c r="DU128" s="442"/>
      <c r="DV128" s="443"/>
      <c r="DW128" s="272"/>
    </row>
    <row r="129" spans="1:127" ht="40.5" customHeight="1">
      <c r="A129" s="677"/>
      <c r="B129" s="411">
        <f>LARGE(B$111:B128,1)+1</f>
        <v>19</v>
      </c>
      <c r="C129" s="412" t="s">
        <v>110</v>
      </c>
      <c r="D129" s="413">
        <v>1</v>
      </c>
      <c r="E129" s="414" t="s">
        <v>1052</v>
      </c>
      <c r="F129" s="415">
        <v>2.88</v>
      </c>
      <c r="G129" s="416" t="s">
        <v>841</v>
      </c>
      <c r="H129" s="654" t="s">
        <v>1127</v>
      </c>
      <c r="I129" s="418" t="s">
        <v>386</v>
      </c>
      <c r="J129" s="655" t="s">
        <v>1054</v>
      </c>
      <c r="K129" s="675"/>
      <c r="L129" s="444" t="s">
        <v>1038</v>
      </c>
      <c r="M129" s="444" t="s">
        <v>1039</v>
      </c>
      <c r="N129" s="445" t="s">
        <v>1040</v>
      </c>
      <c r="O129" s="446" t="s">
        <v>1041</v>
      </c>
      <c r="P129" s="571" t="s">
        <v>1042</v>
      </c>
      <c r="Q129" s="425">
        <f t="shared" si="11"/>
        <v>0</v>
      </c>
      <c r="R129" s="426"/>
      <c r="S129" s="448"/>
      <c r="T129" s="428"/>
      <c r="U129" s="429"/>
      <c r="V129" s="430"/>
      <c r="W129" s="429"/>
      <c r="X129" s="430"/>
      <c r="Y129" s="429"/>
      <c r="Z129" s="430"/>
      <c r="AA129" s="429"/>
      <c r="AB129" s="430"/>
      <c r="AC129" s="431"/>
      <c r="AD129" s="428"/>
      <c r="AE129" s="429"/>
      <c r="AF129" s="430"/>
      <c r="AG129" s="429"/>
      <c r="AH129" s="430"/>
      <c r="AI129" s="429"/>
      <c r="AJ129" s="430"/>
      <c r="AK129" s="431"/>
      <c r="AL129" s="428"/>
      <c r="AM129" s="429"/>
      <c r="AN129" s="430"/>
      <c r="AO129" s="429"/>
      <c r="AP129" s="430"/>
      <c r="AQ129" s="429"/>
      <c r="AR129" s="430"/>
      <c r="AS129" s="431"/>
      <c r="AT129" s="272"/>
      <c r="AU129" s="432"/>
      <c r="AV129" s="433"/>
      <c r="AW129" s="434"/>
      <c r="AX129" s="433"/>
      <c r="AY129" s="434"/>
      <c r="AZ129" s="433"/>
      <c r="BA129" s="434"/>
      <c r="BB129" s="433"/>
      <c r="BC129" s="434"/>
      <c r="BD129" s="435"/>
      <c r="BE129" s="432"/>
      <c r="BF129" s="433"/>
      <c r="BG129" s="434"/>
      <c r="BH129" s="433"/>
      <c r="BI129" s="434"/>
      <c r="BJ129" s="433"/>
      <c r="BK129" s="434"/>
      <c r="BL129" s="435"/>
      <c r="BM129" s="432"/>
      <c r="BN129" s="433"/>
      <c r="BO129" s="434"/>
      <c r="BP129" s="433"/>
      <c r="BQ129" s="434"/>
      <c r="BR129" s="433"/>
      <c r="BS129" s="434"/>
      <c r="BT129" s="435"/>
      <c r="BU129" s="272"/>
      <c r="BV129" s="436"/>
      <c r="BW129" s="437"/>
      <c r="BX129" s="438"/>
      <c r="BY129" s="437"/>
      <c r="BZ129" s="438"/>
      <c r="CA129" s="437"/>
      <c r="CB129" s="438"/>
      <c r="CC129" s="437"/>
      <c r="CD129" s="438"/>
      <c r="CE129" s="439"/>
      <c r="CF129" s="436"/>
      <c r="CG129" s="437"/>
      <c r="CH129" s="438"/>
      <c r="CI129" s="437"/>
      <c r="CJ129" s="438"/>
      <c r="CK129" s="437"/>
      <c r="CL129" s="438"/>
      <c r="CM129" s="439"/>
      <c r="CN129" s="436"/>
      <c r="CO129" s="437"/>
      <c r="CP129" s="438"/>
      <c r="CQ129" s="437"/>
      <c r="CR129" s="438"/>
      <c r="CS129" s="437"/>
      <c r="CT129" s="438"/>
      <c r="CU129" s="439"/>
      <c r="CV129" s="272"/>
      <c r="CW129" s="440"/>
      <c r="CX129" s="441"/>
      <c r="CY129" s="442"/>
      <c r="CZ129" s="441"/>
      <c r="DA129" s="442"/>
      <c r="DB129" s="441"/>
      <c r="DC129" s="442"/>
      <c r="DD129" s="441"/>
      <c r="DE129" s="442"/>
      <c r="DF129" s="443"/>
      <c r="DG129" s="440"/>
      <c r="DH129" s="441"/>
      <c r="DI129" s="442"/>
      <c r="DJ129" s="441"/>
      <c r="DK129" s="442"/>
      <c r="DL129" s="441"/>
      <c r="DM129" s="442"/>
      <c r="DN129" s="443"/>
      <c r="DO129" s="440"/>
      <c r="DP129" s="441"/>
      <c r="DQ129" s="442"/>
      <c r="DR129" s="441"/>
      <c r="DS129" s="442"/>
      <c r="DT129" s="441"/>
      <c r="DU129" s="442"/>
      <c r="DV129" s="443"/>
      <c r="DW129" s="272"/>
    </row>
    <row r="130" spans="1:127" ht="40.5" customHeight="1">
      <c r="A130" s="677"/>
      <c r="B130" s="411">
        <f>LARGE(B$111:B129,1)+1</f>
        <v>20</v>
      </c>
      <c r="C130" s="412" t="s">
        <v>112</v>
      </c>
      <c r="D130" s="413">
        <v>1</v>
      </c>
      <c r="E130" s="414" t="s">
        <v>1052</v>
      </c>
      <c r="F130" s="415">
        <v>1.54</v>
      </c>
      <c r="G130" s="416" t="s">
        <v>841</v>
      </c>
      <c r="H130" s="654"/>
      <c r="I130" s="418" t="s">
        <v>386</v>
      </c>
      <c r="J130" s="655" t="s">
        <v>1054</v>
      </c>
      <c r="K130" s="675"/>
      <c r="L130" s="444" t="s">
        <v>1038</v>
      </c>
      <c r="M130" s="444" t="s">
        <v>1039</v>
      </c>
      <c r="N130" s="445" t="s">
        <v>1040</v>
      </c>
      <c r="O130" s="446" t="s">
        <v>1041</v>
      </c>
      <c r="P130" s="571" t="s">
        <v>1042</v>
      </c>
      <c r="Q130" s="425">
        <f t="shared" si="11"/>
        <v>0</v>
      </c>
      <c r="R130" s="426"/>
      <c r="S130" s="448"/>
      <c r="T130" s="428"/>
      <c r="U130" s="429"/>
      <c r="V130" s="430"/>
      <c r="W130" s="429"/>
      <c r="X130" s="430"/>
      <c r="Y130" s="429"/>
      <c r="Z130" s="430"/>
      <c r="AA130" s="429"/>
      <c r="AB130" s="430"/>
      <c r="AC130" s="431"/>
      <c r="AD130" s="428"/>
      <c r="AE130" s="429"/>
      <c r="AF130" s="430"/>
      <c r="AG130" s="429"/>
      <c r="AH130" s="430"/>
      <c r="AI130" s="429"/>
      <c r="AJ130" s="430"/>
      <c r="AK130" s="431"/>
      <c r="AL130" s="428"/>
      <c r="AM130" s="429"/>
      <c r="AN130" s="430"/>
      <c r="AO130" s="429"/>
      <c r="AP130" s="430"/>
      <c r="AQ130" s="429"/>
      <c r="AR130" s="430"/>
      <c r="AS130" s="431"/>
      <c r="AT130" s="272"/>
      <c r="AU130" s="432"/>
      <c r="AV130" s="433"/>
      <c r="AW130" s="434"/>
      <c r="AX130" s="433"/>
      <c r="AY130" s="434"/>
      <c r="AZ130" s="433"/>
      <c r="BA130" s="434"/>
      <c r="BB130" s="433"/>
      <c r="BC130" s="434"/>
      <c r="BD130" s="435"/>
      <c r="BE130" s="432"/>
      <c r="BF130" s="433"/>
      <c r="BG130" s="434"/>
      <c r="BH130" s="433"/>
      <c r="BI130" s="434"/>
      <c r="BJ130" s="433"/>
      <c r="BK130" s="434"/>
      <c r="BL130" s="435"/>
      <c r="BM130" s="432"/>
      <c r="BN130" s="433"/>
      <c r="BO130" s="434"/>
      <c r="BP130" s="433"/>
      <c r="BQ130" s="434"/>
      <c r="BR130" s="433"/>
      <c r="BS130" s="434"/>
      <c r="BT130" s="435"/>
      <c r="BU130" s="272"/>
      <c r="BV130" s="436"/>
      <c r="BW130" s="437"/>
      <c r="BX130" s="438"/>
      <c r="BY130" s="437"/>
      <c r="BZ130" s="438"/>
      <c r="CA130" s="437"/>
      <c r="CB130" s="438"/>
      <c r="CC130" s="437"/>
      <c r="CD130" s="438"/>
      <c r="CE130" s="439"/>
      <c r="CF130" s="436"/>
      <c r="CG130" s="437"/>
      <c r="CH130" s="438"/>
      <c r="CI130" s="437"/>
      <c r="CJ130" s="438"/>
      <c r="CK130" s="437"/>
      <c r="CL130" s="438"/>
      <c r="CM130" s="439"/>
      <c r="CN130" s="436"/>
      <c r="CO130" s="437"/>
      <c r="CP130" s="438"/>
      <c r="CQ130" s="437"/>
      <c r="CR130" s="438"/>
      <c r="CS130" s="437"/>
      <c r="CT130" s="438"/>
      <c r="CU130" s="439"/>
      <c r="CV130" s="272"/>
      <c r="CW130" s="440"/>
      <c r="CX130" s="441"/>
      <c r="CY130" s="442"/>
      <c r="CZ130" s="441"/>
      <c r="DA130" s="442"/>
      <c r="DB130" s="441"/>
      <c r="DC130" s="442"/>
      <c r="DD130" s="441"/>
      <c r="DE130" s="442"/>
      <c r="DF130" s="443"/>
      <c r="DG130" s="440"/>
      <c r="DH130" s="441"/>
      <c r="DI130" s="442"/>
      <c r="DJ130" s="441"/>
      <c r="DK130" s="442"/>
      <c r="DL130" s="441"/>
      <c r="DM130" s="442"/>
      <c r="DN130" s="443"/>
      <c r="DO130" s="440"/>
      <c r="DP130" s="441"/>
      <c r="DQ130" s="442"/>
      <c r="DR130" s="441"/>
      <c r="DS130" s="442"/>
      <c r="DT130" s="441"/>
      <c r="DU130" s="442"/>
      <c r="DV130" s="443"/>
      <c r="DW130" s="272"/>
    </row>
    <row r="131" spans="1:127" s="303" customFormat="1" ht="40.5" customHeight="1">
      <c r="A131" s="569"/>
      <c r="B131" s="411">
        <f>LARGE(B$111:B130,1)+1</f>
        <v>21</v>
      </c>
      <c r="C131" s="412" t="s">
        <v>115</v>
      </c>
      <c r="D131" s="413"/>
      <c r="E131" s="414" t="s">
        <v>1154</v>
      </c>
      <c r="F131" s="415">
        <v>0.54500000000000004</v>
      </c>
      <c r="G131" s="416" t="s">
        <v>841</v>
      </c>
      <c r="H131" s="654">
        <v>35547</v>
      </c>
      <c r="I131" s="418" t="s">
        <v>386</v>
      </c>
      <c r="J131" s="655" t="s">
        <v>1131</v>
      </c>
      <c r="K131" s="688"/>
      <c r="L131" s="444"/>
      <c r="M131" s="444"/>
      <c r="N131" s="445" t="s">
        <v>1040</v>
      </c>
      <c r="O131" s="446" t="s">
        <v>1041</v>
      </c>
      <c r="P131" s="571" t="s">
        <v>1042</v>
      </c>
      <c r="Q131" s="425">
        <f t="shared" si="11"/>
        <v>0</v>
      </c>
      <c r="R131" s="426"/>
      <c r="S131" s="448"/>
      <c r="T131" s="428"/>
      <c r="U131" s="429"/>
      <c r="V131" s="430"/>
      <c r="W131" s="429"/>
      <c r="X131" s="430"/>
      <c r="Y131" s="429"/>
      <c r="Z131" s="430"/>
      <c r="AA131" s="429"/>
      <c r="AB131" s="430"/>
      <c r="AC131" s="431"/>
      <c r="AD131" s="428"/>
      <c r="AE131" s="429"/>
      <c r="AF131" s="430"/>
      <c r="AG131" s="429"/>
      <c r="AH131" s="430"/>
      <c r="AI131" s="429"/>
      <c r="AJ131" s="430"/>
      <c r="AK131" s="431"/>
      <c r="AL131" s="428"/>
      <c r="AM131" s="429"/>
      <c r="AN131" s="430"/>
      <c r="AO131" s="429"/>
      <c r="AP131" s="430"/>
      <c r="AQ131" s="429"/>
      <c r="AR131" s="430"/>
      <c r="AS131" s="431"/>
      <c r="AT131" s="272"/>
      <c r="AU131" s="432"/>
      <c r="AV131" s="433"/>
      <c r="AW131" s="434"/>
      <c r="AX131" s="433"/>
      <c r="AY131" s="434"/>
      <c r="AZ131" s="433"/>
      <c r="BA131" s="434"/>
      <c r="BB131" s="433"/>
      <c r="BC131" s="434"/>
      <c r="BD131" s="435"/>
      <c r="BE131" s="432"/>
      <c r="BF131" s="433"/>
      <c r="BG131" s="434"/>
      <c r="BH131" s="433"/>
      <c r="BI131" s="434"/>
      <c r="BJ131" s="433"/>
      <c r="BK131" s="434"/>
      <c r="BL131" s="435"/>
      <c r="BM131" s="432"/>
      <c r="BN131" s="433"/>
      <c r="BO131" s="434"/>
      <c r="BP131" s="433"/>
      <c r="BQ131" s="434"/>
      <c r="BR131" s="433"/>
      <c r="BS131" s="434"/>
      <c r="BT131" s="435"/>
      <c r="BU131" s="272"/>
      <c r="BV131" s="436"/>
      <c r="BW131" s="437"/>
      <c r="BX131" s="438"/>
      <c r="BY131" s="437"/>
      <c r="BZ131" s="438"/>
      <c r="CA131" s="437"/>
      <c r="CB131" s="438"/>
      <c r="CC131" s="437"/>
      <c r="CD131" s="438"/>
      <c r="CE131" s="439"/>
      <c r="CF131" s="436"/>
      <c r="CG131" s="437"/>
      <c r="CH131" s="438"/>
      <c r="CI131" s="437"/>
      <c r="CJ131" s="438"/>
      <c r="CK131" s="437"/>
      <c r="CL131" s="438"/>
      <c r="CM131" s="439"/>
      <c r="CN131" s="436"/>
      <c r="CO131" s="437"/>
      <c r="CP131" s="438"/>
      <c r="CQ131" s="437"/>
      <c r="CR131" s="438"/>
      <c r="CS131" s="437"/>
      <c r="CT131" s="438"/>
      <c r="CU131" s="439"/>
      <c r="CV131" s="272"/>
      <c r="CW131" s="440"/>
      <c r="CX131" s="441"/>
      <c r="CY131" s="442"/>
      <c r="CZ131" s="441"/>
      <c r="DA131" s="442"/>
      <c r="DB131" s="441"/>
      <c r="DC131" s="442"/>
      <c r="DD131" s="441"/>
      <c r="DE131" s="442"/>
      <c r="DF131" s="443"/>
      <c r="DG131" s="440"/>
      <c r="DH131" s="441"/>
      <c r="DI131" s="442"/>
      <c r="DJ131" s="441"/>
      <c r="DK131" s="442"/>
      <c r="DL131" s="441"/>
      <c r="DM131" s="442"/>
      <c r="DN131" s="443"/>
      <c r="DO131" s="440"/>
      <c r="DP131" s="441"/>
      <c r="DQ131" s="442"/>
      <c r="DR131" s="441"/>
      <c r="DS131" s="442"/>
      <c r="DT131" s="441"/>
      <c r="DU131" s="442"/>
      <c r="DV131" s="443"/>
      <c r="DW131" s="272"/>
    </row>
    <row r="132" spans="1:127" ht="40.5" customHeight="1">
      <c r="A132" s="569">
        <v>1</v>
      </c>
      <c r="B132" s="411">
        <f>LARGE(B$111:B131,1)+1</f>
        <v>22</v>
      </c>
      <c r="C132" s="412" t="s">
        <v>758</v>
      </c>
      <c r="D132" s="413" t="s">
        <v>1177</v>
      </c>
      <c r="E132" s="414" t="s">
        <v>1139</v>
      </c>
      <c r="F132" s="415">
        <v>2.5739999999999998</v>
      </c>
      <c r="G132" s="416" t="s">
        <v>841</v>
      </c>
      <c r="H132" s="654">
        <v>62014</v>
      </c>
      <c r="I132" s="418" t="s">
        <v>386</v>
      </c>
      <c r="J132" s="655" t="s">
        <v>1140</v>
      </c>
      <c r="K132" s="675"/>
      <c r="L132" s="444" t="s">
        <v>1038</v>
      </c>
      <c r="M132" s="444" t="s">
        <v>1039</v>
      </c>
      <c r="N132" s="445" t="s">
        <v>1040</v>
      </c>
      <c r="O132" s="446" t="s">
        <v>1041</v>
      </c>
      <c r="P132" s="571" t="s">
        <v>1042</v>
      </c>
      <c r="Q132" s="425">
        <f t="shared" si="11"/>
        <v>0</v>
      </c>
      <c r="R132" s="426"/>
      <c r="S132" s="448"/>
      <c r="T132" s="428"/>
      <c r="U132" s="429"/>
      <c r="V132" s="430"/>
      <c r="W132" s="429"/>
      <c r="X132" s="430"/>
      <c r="Y132" s="429"/>
      <c r="Z132" s="430"/>
      <c r="AA132" s="429"/>
      <c r="AB132" s="430"/>
      <c r="AC132" s="431"/>
      <c r="AD132" s="428"/>
      <c r="AE132" s="429"/>
      <c r="AF132" s="430"/>
      <c r="AG132" s="429"/>
      <c r="AH132" s="430"/>
      <c r="AI132" s="429"/>
      <c r="AJ132" s="430"/>
      <c r="AK132" s="431"/>
      <c r="AL132" s="428"/>
      <c r="AM132" s="429"/>
      <c r="AN132" s="430"/>
      <c r="AO132" s="429"/>
      <c r="AP132" s="430"/>
      <c r="AQ132" s="429"/>
      <c r="AR132" s="430"/>
      <c r="AS132" s="431"/>
      <c r="AT132" s="272"/>
      <c r="AU132" s="432"/>
      <c r="AV132" s="433"/>
      <c r="AW132" s="434"/>
      <c r="AX132" s="433"/>
      <c r="AY132" s="434"/>
      <c r="AZ132" s="433"/>
      <c r="BA132" s="434"/>
      <c r="BB132" s="433"/>
      <c r="BC132" s="434"/>
      <c r="BD132" s="435"/>
      <c r="BE132" s="432"/>
      <c r="BF132" s="433"/>
      <c r="BG132" s="434"/>
      <c r="BH132" s="433"/>
      <c r="BI132" s="434"/>
      <c r="BJ132" s="433"/>
      <c r="BK132" s="434"/>
      <c r="BL132" s="435"/>
      <c r="BM132" s="432"/>
      <c r="BN132" s="433"/>
      <c r="BO132" s="434"/>
      <c r="BP132" s="433"/>
      <c r="BQ132" s="434"/>
      <c r="BR132" s="433"/>
      <c r="BS132" s="434"/>
      <c r="BT132" s="435"/>
      <c r="BU132" s="272"/>
      <c r="BV132" s="436"/>
      <c r="BW132" s="437"/>
      <c r="BX132" s="438"/>
      <c r="BY132" s="437"/>
      <c r="BZ132" s="438"/>
      <c r="CA132" s="437"/>
      <c r="CB132" s="438"/>
      <c r="CC132" s="437"/>
      <c r="CD132" s="438"/>
      <c r="CE132" s="439"/>
      <c r="CF132" s="436"/>
      <c r="CG132" s="437"/>
      <c r="CH132" s="438"/>
      <c r="CI132" s="437"/>
      <c r="CJ132" s="438"/>
      <c r="CK132" s="437"/>
      <c r="CL132" s="438"/>
      <c r="CM132" s="439"/>
      <c r="CN132" s="436"/>
      <c r="CO132" s="437"/>
      <c r="CP132" s="438"/>
      <c r="CQ132" s="437"/>
      <c r="CR132" s="438"/>
      <c r="CS132" s="437"/>
      <c r="CT132" s="438"/>
      <c r="CU132" s="439"/>
      <c r="CV132" s="272"/>
      <c r="CW132" s="440"/>
      <c r="CX132" s="441"/>
      <c r="CY132" s="442"/>
      <c r="CZ132" s="441"/>
      <c r="DA132" s="442"/>
      <c r="DB132" s="441"/>
      <c r="DC132" s="442"/>
      <c r="DD132" s="441"/>
      <c r="DE132" s="442"/>
      <c r="DF132" s="443"/>
      <c r="DG132" s="440"/>
      <c r="DH132" s="441"/>
      <c r="DI132" s="442"/>
      <c r="DJ132" s="441"/>
      <c r="DK132" s="442"/>
      <c r="DL132" s="441"/>
      <c r="DM132" s="442"/>
      <c r="DN132" s="443"/>
      <c r="DO132" s="440"/>
      <c r="DP132" s="441"/>
      <c r="DQ132" s="442"/>
      <c r="DR132" s="441"/>
      <c r="DS132" s="442"/>
      <c r="DT132" s="441"/>
      <c r="DU132" s="442"/>
      <c r="DV132" s="443"/>
      <c r="DW132" s="272"/>
    </row>
    <row r="133" spans="1:127" s="303" customFormat="1" ht="40.5" customHeight="1">
      <c r="A133" s="569"/>
      <c r="B133" s="411">
        <f>LARGE(B$111:B132,1)+1</f>
        <v>23</v>
      </c>
      <c r="C133" s="412" t="s">
        <v>759</v>
      </c>
      <c r="D133" s="413"/>
      <c r="E133" s="414" t="s">
        <v>1139</v>
      </c>
      <c r="F133" s="415">
        <v>2.8290000000000002</v>
      </c>
      <c r="G133" s="416" t="s">
        <v>841</v>
      </c>
      <c r="H133" s="654">
        <v>62015</v>
      </c>
      <c r="I133" s="418" t="s">
        <v>386</v>
      </c>
      <c r="J133" s="655" t="s">
        <v>1140</v>
      </c>
      <c r="K133" s="675"/>
      <c r="L133" s="444" t="s">
        <v>1038</v>
      </c>
      <c r="M133" s="444" t="s">
        <v>1039</v>
      </c>
      <c r="N133" s="445" t="s">
        <v>1040</v>
      </c>
      <c r="O133" s="446" t="s">
        <v>1041</v>
      </c>
      <c r="P133" s="571" t="s">
        <v>1042</v>
      </c>
      <c r="Q133" s="425">
        <f t="shared" si="11"/>
        <v>0</v>
      </c>
      <c r="R133" s="426"/>
      <c r="S133" s="448"/>
      <c r="T133" s="428"/>
      <c r="U133" s="429"/>
      <c r="V133" s="430"/>
      <c r="W133" s="429"/>
      <c r="X133" s="430"/>
      <c r="Y133" s="429"/>
      <c r="Z133" s="430"/>
      <c r="AA133" s="429"/>
      <c r="AB133" s="430"/>
      <c r="AC133" s="431"/>
      <c r="AD133" s="428"/>
      <c r="AE133" s="429"/>
      <c r="AF133" s="430"/>
      <c r="AG133" s="429"/>
      <c r="AH133" s="430"/>
      <c r="AI133" s="429"/>
      <c r="AJ133" s="430"/>
      <c r="AK133" s="431"/>
      <c r="AL133" s="428"/>
      <c r="AM133" s="429"/>
      <c r="AN133" s="430"/>
      <c r="AO133" s="429"/>
      <c r="AP133" s="430"/>
      <c r="AQ133" s="429"/>
      <c r="AR133" s="430"/>
      <c r="AS133" s="431"/>
      <c r="AT133" s="272"/>
      <c r="AU133" s="432"/>
      <c r="AV133" s="433"/>
      <c r="AW133" s="434"/>
      <c r="AX133" s="433"/>
      <c r="AY133" s="434"/>
      <c r="AZ133" s="433"/>
      <c r="BA133" s="434"/>
      <c r="BB133" s="433"/>
      <c r="BC133" s="434"/>
      <c r="BD133" s="435"/>
      <c r="BE133" s="432"/>
      <c r="BF133" s="433"/>
      <c r="BG133" s="434"/>
      <c r="BH133" s="433"/>
      <c r="BI133" s="434"/>
      <c r="BJ133" s="433"/>
      <c r="BK133" s="434"/>
      <c r="BL133" s="435"/>
      <c r="BM133" s="432"/>
      <c r="BN133" s="433"/>
      <c r="BO133" s="434"/>
      <c r="BP133" s="433"/>
      <c r="BQ133" s="434"/>
      <c r="BR133" s="433"/>
      <c r="BS133" s="434"/>
      <c r="BT133" s="435"/>
      <c r="BU133" s="272"/>
      <c r="BV133" s="436"/>
      <c r="BW133" s="437"/>
      <c r="BX133" s="438"/>
      <c r="BY133" s="437"/>
      <c r="BZ133" s="438"/>
      <c r="CA133" s="437"/>
      <c r="CB133" s="438"/>
      <c r="CC133" s="437"/>
      <c r="CD133" s="438"/>
      <c r="CE133" s="439"/>
      <c r="CF133" s="436"/>
      <c r="CG133" s="437"/>
      <c r="CH133" s="438"/>
      <c r="CI133" s="437"/>
      <c r="CJ133" s="438"/>
      <c r="CK133" s="437"/>
      <c r="CL133" s="438"/>
      <c r="CM133" s="439"/>
      <c r="CN133" s="436"/>
      <c r="CO133" s="437"/>
      <c r="CP133" s="438"/>
      <c r="CQ133" s="437"/>
      <c r="CR133" s="438"/>
      <c r="CS133" s="437"/>
      <c r="CT133" s="438"/>
      <c r="CU133" s="439"/>
      <c r="CV133" s="272"/>
      <c r="CW133" s="440"/>
      <c r="CX133" s="441"/>
      <c r="CY133" s="442"/>
      <c r="CZ133" s="441"/>
      <c r="DA133" s="442"/>
      <c r="DB133" s="441"/>
      <c r="DC133" s="442"/>
      <c r="DD133" s="441"/>
      <c r="DE133" s="442"/>
      <c r="DF133" s="443"/>
      <c r="DG133" s="440"/>
      <c r="DH133" s="441"/>
      <c r="DI133" s="442"/>
      <c r="DJ133" s="441"/>
      <c r="DK133" s="442"/>
      <c r="DL133" s="441"/>
      <c r="DM133" s="442"/>
      <c r="DN133" s="443"/>
      <c r="DO133" s="440"/>
      <c r="DP133" s="441"/>
      <c r="DQ133" s="442"/>
      <c r="DR133" s="441"/>
      <c r="DS133" s="442"/>
      <c r="DT133" s="441"/>
      <c r="DU133" s="442"/>
      <c r="DV133" s="443"/>
      <c r="DW133" s="272"/>
    </row>
    <row r="134" spans="1:127" ht="40.5" customHeight="1">
      <c r="A134" s="569">
        <v>1</v>
      </c>
      <c r="B134" s="411">
        <f>LARGE(B$111:B133,1)+1</f>
        <v>24</v>
      </c>
      <c r="C134" s="412" t="s">
        <v>125</v>
      </c>
      <c r="D134" s="413">
        <v>1</v>
      </c>
      <c r="E134" s="414" t="s">
        <v>1052</v>
      </c>
      <c r="F134" s="415">
        <v>3.72</v>
      </c>
      <c r="G134" s="416" t="s">
        <v>841</v>
      </c>
      <c r="H134" s="654"/>
      <c r="I134" s="418" t="s">
        <v>386</v>
      </c>
      <c r="J134" s="655" t="s">
        <v>1054</v>
      </c>
      <c r="K134" s="675"/>
      <c r="L134" s="444"/>
      <c r="M134" s="444"/>
      <c r="N134" s="445" t="s">
        <v>1040</v>
      </c>
      <c r="O134" s="446" t="s">
        <v>1041</v>
      </c>
      <c r="P134" s="571" t="s">
        <v>1042</v>
      </c>
      <c r="Q134" s="425">
        <f t="shared" si="11"/>
        <v>0</v>
      </c>
      <c r="R134" s="426"/>
      <c r="S134" s="448"/>
      <c r="T134" s="428"/>
      <c r="U134" s="429"/>
      <c r="V134" s="430"/>
      <c r="W134" s="429"/>
      <c r="X134" s="430"/>
      <c r="Y134" s="429"/>
      <c r="Z134" s="430"/>
      <c r="AA134" s="429"/>
      <c r="AB134" s="430"/>
      <c r="AC134" s="431"/>
      <c r="AD134" s="428"/>
      <c r="AE134" s="429"/>
      <c r="AF134" s="430"/>
      <c r="AG134" s="429"/>
      <c r="AH134" s="430"/>
      <c r="AI134" s="429"/>
      <c r="AJ134" s="430"/>
      <c r="AK134" s="431"/>
      <c r="AL134" s="428"/>
      <c r="AM134" s="429"/>
      <c r="AN134" s="430"/>
      <c r="AO134" s="429"/>
      <c r="AP134" s="430"/>
      <c r="AQ134" s="429"/>
      <c r="AR134" s="430"/>
      <c r="AS134" s="431"/>
      <c r="AT134" s="272"/>
      <c r="AU134" s="432"/>
      <c r="AV134" s="433"/>
      <c r="AW134" s="434"/>
      <c r="AX134" s="433"/>
      <c r="AY134" s="434"/>
      <c r="AZ134" s="433"/>
      <c r="BA134" s="434"/>
      <c r="BB134" s="433"/>
      <c r="BC134" s="434"/>
      <c r="BD134" s="435"/>
      <c r="BE134" s="432"/>
      <c r="BF134" s="433"/>
      <c r="BG134" s="434"/>
      <c r="BH134" s="433"/>
      <c r="BI134" s="434"/>
      <c r="BJ134" s="433"/>
      <c r="BK134" s="434"/>
      <c r="BL134" s="435"/>
      <c r="BM134" s="432"/>
      <c r="BN134" s="433"/>
      <c r="BO134" s="434"/>
      <c r="BP134" s="433"/>
      <c r="BQ134" s="434"/>
      <c r="BR134" s="433"/>
      <c r="BS134" s="434"/>
      <c r="BT134" s="435"/>
      <c r="BU134" s="272"/>
      <c r="BV134" s="436"/>
      <c r="BW134" s="437"/>
      <c r="BX134" s="438"/>
      <c r="BY134" s="437"/>
      <c r="BZ134" s="438"/>
      <c r="CA134" s="437"/>
      <c r="CB134" s="438"/>
      <c r="CC134" s="437"/>
      <c r="CD134" s="438"/>
      <c r="CE134" s="439"/>
      <c r="CF134" s="436"/>
      <c r="CG134" s="437"/>
      <c r="CH134" s="438"/>
      <c r="CI134" s="437"/>
      <c r="CJ134" s="438"/>
      <c r="CK134" s="437"/>
      <c r="CL134" s="438"/>
      <c r="CM134" s="439"/>
      <c r="CN134" s="436"/>
      <c r="CO134" s="437"/>
      <c r="CP134" s="438"/>
      <c r="CQ134" s="437"/>
      <c r="CR134" s="438"/>
      <c r="CS134" s="437"/>
      <c r="CT134" s="438"/>
      <c r="CU134" s="439"/>
      <c r="CV134" s="272"/>
      <c r="CW134" s="440"/>
      <c r="CX134" s="441"/>
      <c r="CY134" s="442"/>
      <c r="CZ134" s="441"/>
      <c r="DA134" s="442"/>
      <c r="DB134" s="441"/>
      <c r="DC134" s="442"/>
      <c r="DD134" s="441"/>
      <c r="DE134" s="442"/>
      <c r="DF134" s="443"/>
      <c r="DG134" s="440"/>
      <c r="DH134" s="441"/>
      <c r="DI134" s="442"/>
      <c r="DJ134" s="441"/>
      <c r="DK134" s="442"/>
      <c r="DL134" s="441"/>
      <c r="DM134" s="442"/>
      <c r="DN134" s="443"/>
      <c r="DO134" s="440"/>
      <c r="DP134" s="441"/>
      <c r="DQ134" s="442"/>
      <c r="DR134" s="441"/>
      <c r="DS134" s="442"/>
      <c r="DT134" s="441"/>
      <c r="DU134" s="442"/>
      <c r="DV134" s="443"/>
      <c r="DW134" s="272"/>
    </row>
    <row r="135" spans="1:127" ht="40.5" customHeight="1">
      <c r="A135" s="569">
        <v>1</v>
      </c>
      <c r="B135" s="411">
        <f>LARGE(B$111:B134,1)+1</f>
        <v>25</v>
      </c>
      <c r="C135" s="412" t="s">
        <v>126</v>
      </c>
      <c r="D135" s="413">
        <v>1</v>
      </c>
      <c r="E135" s="414" t="s">
        <v>1052</v>
      </c>
      <c r="F135" s="415">
        <v>3.72</v>
      </c>
      <c r="G135" s="416" t="s">
        <v>841</v>
      </c>
      <c r="H135" s="654"/>
      <c r="I135" s="418" t="s">
        <v>386</v>
      </c>
      <c r="J135" s="655" t="s">
        <v>1054</v>
      </c>
      <c r="K135" s="675"/>
      <c r="L135" s="444"/>
      <c r="M135" s="444"/>
      <c r="N135" s="445" t="s">
        <v>1040</v>
      </c>
      <c r="O135" s="446" t="s">
        <v>1041</v>
      </c>
      <c r="P135" s="571" t="s">
        <v>1042</v>
      </c>
      <c r="Q135" s="425">
        <f t="shared" si="11"/>
        <v>0</v>
      </c>
      <c r="R135" s="426"/>
      <c r="S135" s="448"/>
      <c r="T135" s="428"/>
      <c r="U135" s="429"/>
      <c r="V135" s="430"/>
      <c r="W135" s="429"/>
      <c r="X135" s="430"/>
      <c r="Y135" s="429"/>
      <c r="Z135" s="430"/>
      <c r="AA135" s="429"/>
      <c r="AB135" s="430"/>
      <c r="AC135" s="431"/>
      <c r="AD135" s="428"/>
      <c r="AE135" s="429"/>
      <c r="AF135" s="430"/>
      <c r="AG135" s="429"/>
      <c r="AH135" s="430"/>
      <c r="AI135" s="429"/>
      <c r="AJ135" s="430"/>
      <c r="AK135" s="431"/>
      <c r="AL135" s="428"/>
      <c r="AM135" s="429"/>
      <c r="AN135" s="430"/>
      <c r="AO135" s="429"/>
      <c r="AP135" s="430"/>
      <c r="AQ135" s="429"/>
      <c r="AR135" s="430"/>
      <c r="AS135" s="431"/>
      <c r="AT135" s="272"/>
      <c r="AU135" s="432"/>
      <c r="AV135" s="433"/>
      <c r="AW135" s="434"/>
      <c r="AX135" s="433"/>
      <c r="AY135" s="434"/>
      <c r="AZ135" s="433"/>
      <c r="BA135" s="434"/>
      <c r="BB135" s="433"/>
      <c r="BC135" s="434"/>
      <c r="BD135" s="435"/>
      <c r="BE135" s="432"/>
      <c r="BF135" s="433"/>
      <c r="BG135" s="434"/>
      <c r="BH135" s="433"/>
      <c r="BI135" s="434"/>
      <c r="BJ135" s="433"/>
      <c r="BK135" s="434"/>
      <c r="BL135" s="435"/>
      <c r="BM135" s="432"/>
      <c r="BN135" s="433"/>
      <c r="BO135" s="434"/>
      <c r="BP135" s="433"/>
      <c r="BQ135" s="434"/>
      <c r="BR135" s="433"/>
      <c r="BS135" s="434"/>
      <c r="BT135" s="435"/>
      <c r="BU135" s="272"/>
      <c r="BV135" s="436"/>
      <c r="BW135" s="437"/>
      <c r="BX135" s="438"/>
      <c r="BY135" s="437"/>
      <c r="BZ135" s="438"/>
      <c r="CA135" s="437"/>
      <c r="CB135" s="438"/>
      <c r="CC135" s="437"/>
      <c r="CD135" s="438"/>
      <c r="CE135" s="439"/>
      <c r="CF135" s="436"/>
      <c r="CG135" s="437"/>
      <c r="CH135" s="438"/>
      <c r="CI135" s="437"/>
      <c r="CJ135" s="438"/>
      <c r="CK135" s="437"/>
      <c r="CL135" s="438"/>
      <c r="CM135" s="439"/>
      <c r="CN135" s="436"/>
      <c r="CO135" s="437"/>
      <c r="CP135" s="438"/>
      <c r="CQ135" s="437"/>
      <c r="CR135" s="438"/>
      <c r="CS135" s="437"/>
      <c r="CT135" s="438"/>
      <c r="CU135" s="439"/>
      <c r="CV135" s="272"/>
      <c r="CW135" s="440"/>
      <c r="CX135" s="441"/>
      <c r="CY135" s="442"/>
      <c r="CZ135" s="441"/>
      <c r="DA135" s="442"/>
      <c r="DB135" s="441"/>
      <c r="DC135" s="442"/>
      <c r="DD135" s="441"/>
      <c r="DE135" s="442"/>
      <c r="DF135" s="443"/>
      <c r="DG135" s="440"/>
      <c r="DH135" s="441"/>
      <c r="DI135" s="442"/>
      <c r="DJ135" s="441"/>
      <c r="DK135" s="442"/>
      <c r="DL135" s="441"/>
      <c r="DM135" s="442"/>
      <c r="DN135" s="443"/>
      <c r="DO135" s="440"/>
      <c r="DP135" s="441"/>
      <c r="DQ135" s="442"/>
      <c r="DR135" s="441"/>
      <c r="DS135" s="442"/>
      <c r="DT135" s="441"/>
      <c r="DU135" s="442"/>
      <c r="DV135" s="443"/>
      <c r="DW135" s="272"/>
    </row>
    <row r="136" spans="1:127" ht="40.5" customHeight="1">
      <c r="A136" s="569"/>
      <c r="B136" s="411">
        <f>LARGE(B$111:B135,1)+1</f>
        <v>26</v>
      </c>
      <c r="C136" s="412" t="s">
        <v>127</v>
      </c>
      <c r="D136" s="413" t="s">
        <v>128</v>
      </c>
      <c r="E136" s="414" t="s">
        <v>1139</v>
      </c>
      <c r="F136" s="415">
        <v>4.18</v>
      </c>
      <c r="G136" s="416" t="s">
        <v>841</v>
      </c>
      <c r="H136" s="654">
        <v>39084</v>
      </c>
      <c r="I136" s="418" t="s">
        <v>386</v>
      </c>
      <c r="J136" s="655" t="s">
        <v>1140</v>
      </c>
      <c r="K136" s="675"/>
      <c r="L136" s="444"/>
      <c r="M136" s="444"/>
      <c r="N136" s="445" t="s">
        <v>1040</v>
      </c>
      <c r="O136" s="446" t="s">
        <v>1041</v>
      </c>
      <c r="P136" s="571" t="s">
        <v>1042</v>
      </c>
      <c r="Q136" s="425">
        <f t="shared" si="11"/>
        <v>0</v>
      </c>
      <c r="R136" s="426"/>
      <c r="S136" s="448"/>
      <c r="T136" s="428"/>
      <c r="U136" s="429"/>
      <c r="V136" s="430"/>
      <c r="W136" s="429"/>
      <c r="X136" s="430"/>
      <c r="Y136" s="429"/>
      <c r="Z136" s="430"/>
      <c r="AA136" s="429"/>
      <c r="AB136" s="430"/>
      <c r="AC136" s="431"/>
      <c r="AD136" s="428"/>
      <c r="AE136" s="429"/>
      <c r="AF136" s="430"/>
      <c r="AG136" s="429"/>
      <c r="AH136" s="430"/>
      <c r="AI136" s="429"/>
      <c r="AJ136" s="430"/>
      <c r="AK136" s="431"/>
      <c r="AL136" s="428"/>
      <c r="AM136" s="429"/>
      <c r="AN136" s="430"/>
      <c r="AO136" s="429"/>
      <c r="AP136" s="430"/>
      <c r="AQ136" s="429"/>
      <c r="AR136" s="430"/>
      <c r="AS136" s="431"/>
      <c r="AT136" s="272"/>
      <c r="AU136" s="432"/>
      <c r="AV136" s="433"/>
      <c r="AW136" s="434"/>
      <c r="AX136" s="433"/>
      <c r="AY136" s="434"/>
      <c r="AZ136" s="433"/>
      <c r="BA136" s="434"/>
      <c r="BB136" s="433"/>
      <c r="BC136" s="434"/>
      <c r="BD136" s="435"/>
      <c r="BE136" s="432"/>
      <c r="BF136" s="433"/>
      <c r="BG136" s="434"/>
      <c r="BH136" s="433"/>
      <c r="BI136" s="434"/>
      <c r="BJ136" s="433"/>
      <c r="BK136" s="434"/>
      <c r="BL136" s="435"/>
      <c r="BM136" s="432"/>
      <c r="BN136" s="433"/>
      <c r="BO136" s="434"/>
      <c r="BP136" s="433"/>
      <c r="BQ136" s="434"/>
      <c r="BR136" s="433"/>
      <c r="BS136" s="434"/>
      <c r="BT136" s="435"/>
      <c r="BU136" s="272"/>
      <c r="BV136" s="436"/>
      <c r="BW136" s="437"/>
      <c r="BX136" s="438"/>
      <c r="BY136" s="437"/>
      <c r="BZ136" s="438"/>
      <c r="CA136" s="437"/>
      <c r="CB136" s="438"/>
      <c r="CC136" s="437"/>
      <c r="CD136" s="438"/>
      <c r="CE136" s="439"/>
      <c r="CF136" s="436"/>
      <c r="CG136" s="437"/>
      <c r="CH136" s="438"/>
      <c r="CI136" s="437"/>
      <c r="CJ136" s="438"/>
      <c r="CK136" s="437"/>
      <c r="CL136" s="438"/>
      <c r="CM136" s="439"/>
      <c r="CN136" s="436"/>
      <c r="CO136" s="437"/>
      <c r="CP136" s="438"/>
      <c r="CQ136" s="437"/>
      <c r="CR136" s="438"/>
      <c r="CS136" s="437"/>
      <c r="CT136" s="438"/>
      <c r="CU136" s="439"/>
      <c r="CV136" s="272"/>
      <c r="CW136" s="440"/>
      <c r="CX136" s="441"/>
      <c r="CY136" s="442"/>
      <c r="CZ136" s="441"/>
      <c r="DA136" s="442"/>
      <c r="DB136" s="441"/>
      <c r="DC136" s="442"/>
      <c r="DD136" s="441"/>
      <c r="DE136" s="442"/>
      <c r="DF136" s="443"/>
      <c r="DG136" s="440"/>
      <c r="DH136" s="441"/>
      <c r="DI136" s="442"/>
      <c r="DJ136" s="441"/>
      <c r="DK136" s="442"/>
      <c r="DL136" s="441"/>
      <c r="DM136" s="442"/>
      <c r="DN136" s="443"/>
      <c r="DO136" s="440"/>
      <c r="DP136" s="441"/>
      <c r="DQ136" s="442"/>
      <c r="DR136" s="441"/>
      <c r="DS136" s="442"/>
      <c r="DT136" s="441"/>
      <c r="DU136" s="442"/>
      <c r="DV136" s="443"/>
      <c r="DW136" s="272"/>
    </row>
    <row r="137" spans="1:127" s="303" customFormat="1" ht="40.5" customHeight="1">
      <c r="A137" s="678"/>
      <c r="B137" s="411">
        <f>LARGE(B$111:B136,1)+1</f>
        <v>27</v>
      </c>
      <c r="C137" s="412" t="s">
        <v>1165</v>
      </c>
      <c r="D137" s="413" t="s">
        <v>1166</v>
      </c>
      <c r="E137" s="414" t="s">
        <v>1167</v>
      </c>
      <c r="F137" s="415">
        <v>2.7450000000000001</v>
      </c>
      <c r="G137" s="416" t="s">
        <v>841</v>
      </c>
      <c r="H137" s="654">
        <v>1900</v>
      </c>
      <c r="I137" s="418" t="s">
        <v>386</v>
      </c>
      <c r="J137" s="655" t="s">
        <v>1140</v>
      </c>
      <c r="K137" s="675"/>
      <c r="L137" s="444"/>
      <c r="M137" s="444"/>
      <c r="N137" s="445" t="s">
        <v>1040</v>
      </c>
      <c r="O137" s="446" t="s">
        <v>1041</v>
      </c>
      <c r="P137" s="571" t="s">
        <v>1042</v>
      </c>
      <c r="Q137" s="425">
        <f t="shared" si="11"/>
        <v>0</v>
      </c>
      <c r="R137" s="426"/>
      <c r="S137" s="448"/>
      <c r="T137" s="428"/>
      <c r="U137" s="429"/>
      <c r="V137" s="430"/>
      <c r="W137" s="429"/>
      <c r="X137" s="430"/>
      <c r="Y137" s="429"/>
      <c r="Z137" s="430"/>
      <c r="AA137" s="429"/>
      <c r="AB137" s="430"/>
      <c r="AC137" s="431"/>
      <c r="AD137" s="428"/>
      <c r="AE137" s="429"/>
      <c r="AF137" s="430"/>
      <c r="AG137" s="429"/>
      <c r="AH137" s="430"/>
      <c r="AI137" s="429"/>
      <c r="AJ137" s="430"/>
      <c r="AK137" s="431"/>
      <c r="AL137" s="428"/>
      <c r="AM137" s="429"/>
      <c r="AN137" s="430"/>
      <c r="AO137" s="429"/>
      <c r="AP137" s="430"/>
      <c r="AQ137" s="429"/>
      <c r="AR137" s="430"/>
      <c r="AS137" s="431"/>
      <c r="AT137" s="272"/>
      <c r="AU137" s="432"/>
      <c r="AV137" s="433"/>
      <c r="AW137" s="434"/>
      <c r="AX137" s="433"/>
      <c r="AY137" s="434"/>
      <c r="AZ137" s="433"/>
      <c r="BA137" s="434"/>
      <c r="BB137" s="433"/>
      <c r="BC137" s="434"/>
      <c r="BD137" s="435"/>
      <c r="BE137" s="432"/>
      <c r="BF137" s="433"/>
      <c r="BG137" s="434"/>
      <c r="BH137" s="433"/>
      <c r="BI137" s="434"/>
      <c r="BJ137" s="433"/>
      <c r="BK137" s="434"/>
      <c r="BL137" s="435"/>
      <c r="BM137" s="432"/>
      <c r="BN137" s="433"/>
      <c r="BO137" s="434"/>
      <c r="BP137" s="433"/>
      <c r="BQ137" s="434"/>
      <c r="BR137" s="433"/>
      <c r="BS137" s="434"/>
      <c r="BT137" s="435"/>
      <c r="BU137" s="272"/>
      <c r="BV137" s="436"/>
      <c r="BW137" s="437"/>
      <c r="BX137" s="438"/>
      <c r="BY137" s="437"/>
      <c r="BZ137" s="438"/>
      <c r="CA137" s="437"/>
      <c r="CB137" s="438"/>
      <c r="CC137" s="437"/>
      <c r="CD137" s="438"/>
      <c r="CE137" s="439"/>
      <c r="CF137" s="436"/>
      <c r="CG137" s="437"/>
      <c r="CH137" s="438"/>
      <c r="CI137" s="437"/>
      <c r="CJ137" s="438"/>
      <c r="CK137" s="437"/>
      <c r="CL137" s="438"/>
      <c r="CM137" s="439"/>
      <c r="CN137" s="436"/>
      <c r="CO137" s="437"/>
      <c r="CP137" s="438"/>
      <c r="CQ137" s="437"/>
      <c r="CR137" s="438"/>
      <c r="CS137" s="437"/>
      <c r="CT137" s="438"/>
      <c r="CU137" s="439"/>
      <c r="CV137" s="272"/>
      <c r="CW137" s="440"/>
      <c r="CX137" s="441"/>
      <c r="CY137" s="442"/>
      <c r="CZ137" s="441"/>
      <c r="DA137" s="442"/>
      <c r="DB137" s="441"/>
      <c r="DC137" s="442"/>
      <c r="DD137" s="441"/>
      <c r="DE137" s="442"/>
      <c r="DF137" s="443"/>
      <c r="DG137" s="440"/>
      <c r="DH137" s="441"/>
      <c r="DI137" s="442"/>
      <c r="DJ137" s="441"/>
      <c r="DK137" s="442"/>
      <c r="DL137" s="441"/>
      <c r="DM137" s="442"/>
      <c r="DN137" s="443"/>
      <c r="DO137" s="440"/>
      <c r="DP137" s="441"/>
      <c r="DQ137" s="442"/>
      <c r="DR137" s="441"/>
      <c r="DS137" s="442"/>
      <c r="DT137" s="441"/>
      <c r="DU137" s="442"/>
      <c r="DV137" s="443"/>
      <c r="DW137" s="272"/>
    </row>
    <row r="138" spans="1:127" s="303" customFormat="1" ht="40.5" customHeight="1">
      <c r="A138" s="678"/>
      <c r="B138" s="411">
        <f>LARGE(B$111:B137,1)+1</f>
        <v>28</v>
      </c>
      <c r="C138" s="412" t="s">
        <v>97</v>
      </c>
      <c r="D138" s="413"/>
      <c r="E138" s="414" t="s">
        <v>1130</v>
      </c>
      <c r="F138" s="415">
        <v>1.38</v>
      </c>
      <c r="G138" s="416" t="s">
        <v>841</v>
      </c>
      <c r="H138" s="654">
        <v>36381</v>
      </c>
      <c r="I138" s="418" t="s">
        <v>386</v>
      </c>
      <c r="J138" s="655" t="s">
        <v>1131</v>
      </c>
      <c r="K138" s="675"/>
      <c r="L138" s="444" t="s">
        <v>1038</v>
      </c>
      <c r="M138" s="444" t="s">
        <v>1039</v>
      </c>
      <c r="N138" s="445" t="s">
        <v>1040</v>
      </c>
      <c r="O138" s="446" t="s">
        <v>1041</v>
      </c>
      <c r="P138" s="571" t="s">
        <v>1042</v>
      </c>
      <c r="Q138" s="425">
        <f t="shared" si="11"/>
        <v>0</v>
      </c>
      <c r="R138" s="426"/>
      <c r="S138" s="448"/>
      <c r="T138" s="428"/>
      <c r="U138" s="429"/>
      <c r="V138" s="430"/>
      <c r="W138" s="429"/>
      <c r="X138" s="430"/>
      <c r="Y138" s="429"/>
      <c r="Z138" s="430"/>
      <c r="AA138" s="429"/>
      <c r="AB138" s="430"/>
      <c r="AC138" s="431"/>
      <c r="AD138" s="428"/>
      <c r="AE138" s="429"/>
      <c r="AF138" s="430"/>
      <c r="AG138" s="429"/>
      <c r="AH138" s="430"/>
      <c r="AI138" s="429"/>
      <c r="AJ138" s="430"/>
      <c r="AK138" s="431"/>
      <c r="AL138" s="428"/>
      <c r="AM138" s="429"/>
      <c r="AN138" s="430"/>
      <c r="AO138" s="429"/>
      <c r="AP138" s="430"/>
      <c r="AQ138" s="429"/>
      <c r="AR138" s="430"/>
      <c r="AS138" s="431"/>
      <c r="AT138" s="272"/>
      <c r="AU138" s="432"/>
      <c r="AV138" s="433"/>
      <c r="AW138" s="434"/>
      <c r="AX138" s="433"/>
      <c r="AY138" s="434"/>
      <c r="AZ138" s="433"/>
      <c r="BA138" s="434"/>
      <c r="BB138" s="433"/>
      <c r="BC138" s="434"/>
      <c r="BD138" s="435"/>
      <c r="BE138" s="432"/>
      <c r="BF138" s="433"/>
      <c r="BG138" s="434"/>
      <c r="BH138" s="433"/>
      <c r="BI138" s="434"/>
      <c r="BJ138" s="433"/>
      <c r="BK138" s="434"/>
      <c r="BL138" s="435"/>
      <c r="BM138" s="432"/>
      <c r="BN138" s="433"/>
      <c r="BO138" s="434"/>
      <c r="BP138" s="433"/>
      <c r="BQ138" s="434"/>
      <c r="BR138" s="433"/>
      <c r="BS138" s="434"/>
      <c r="BT138" s="435"/>
      <c r="BU138" s="272"/>
      <c r="BV138" s="436"/>
      <c r="BW138" s="437"/>
      <c r="BX138" s="438"/>
      <c r="BY138" s="437"/>
      <c r="BZ138" s="438"/>
      <c r="CA138" s="437"/>
      <c r="CB138" s="438"/>
      <c r="CC138" s="437"/>
      <c r="CD138" s="438"/>
      <c r="CE138" s="439"/>
      <c r="CF138" s="436"/>
      <c r="CG138" s="437"/>
      <c r="CH138" s="438"/>
      <c r="CI138" s="437"/>
      <c r="CJ138" s="438"/>
      <c r="CK138" s="437"/>
      <c r="CL138" s="438"/>
      <c r="CM138" s="439"/>
      <c r="CN138" s="436"/>
      <c r="CO138" s="437"/>
      <c r="CP138" s="438"/>
      <c r="CQ138" s="437"/>
      <c r="CR138" s="438"/>
      <c r="CS138" s="437"/>
      <c r="CT138" s="438"/>
      <c r="CU138" s="439"/>
      <c r="CV138" s="272"/>
      <c r="CW138" s="440"/>
      <c r="CX138" s="441"/>
      <c r="CY138" s="442"/>
      <c r="CZ138" s="441"/>
      <c r="DA138" s="442"/>
      <c r="DB138" s="441"/>
      <c r="DC138" s="442"/>
      <c r="DD138" s="441"/>
      <c r="DE138" s="442"/>
      <c r="DF138" s="443"/>
      <c r="DG138" s="440"/>
      <c r="DH138" s="441"/>
      <c r="DI138" s="442"/>
      <c r="DJ138" s="441"/>
      <c r="DK138" s="442"/>
      <c r="DL138" s="441"/>
      <c r="DM138" s="442"/>
      <c r="DN138" s="443"/>
      <c r="DO138" s="440"/>
      <c r="DP138" s="441"/>
      <c r="DQ138" s="442"/>
      <c r="DR138" s="441"/>
      <c r="DS138" s="442"/>
      <c r="DT138" s="441"/>
      <c r="DU138" s="442"/>
      <c r="DV138" s="443"/>
      <c r="DW138" s="272"/>
    </row>
    <row r="139" spans="1:127" s="303" customFormat="1" ht="13.5" customHeight="1">
      <c r="A139" s="569"/>
      <c r="B139" s="573"/>
      <c r="C139" s="574"/>
      <c r="D139" s="575"/>
      <c r="E139" s="576"/>
      <c r="F139" s="577"/>
      <c r="G139" s="578"/>
      <c r="H139" s="579"/>
      <c r="I139" s="580"/>
      <c r="J139" s="581"/>
      <c r="K139" s="582"/>
      <c r="L139" s="583"/>
      <c r="M139" s="583"/>
      <c r="N139" s="584"/>
      <c r="O139" s="585"/>
      <c r="P139" s="586"/>
      <c r="Q139" s="585"/>
      <c r="R139" s="585"/>
      <c r="S139" s="585"/>
      <c r="T139" s="503"/>
      <c r="U139" s="504"/>
      <c r="V139" s="504"/>
      <c r="W139" s="504"/>
      <c r="X139" s="504"/>
      <c r="Y139" s="504"/>
      <c r="Z139" s="504"/>
      <c r="AA139" s="504"/>
      <c r="AB139" s="504"/>
      <c r="AC139" s="505"/>
      <c r="AD139" s="503"/>
      <c r="AE139" s="504"/>
      <c r="AF139" s="504"/>
      <c r="AG139" s="504"/>
      <c r="AH139" s="504"/>
      <c r="AI139" s="504"/>
      <c r="AJ139" s="504"/>
      <c r="AK139" s="505"/>
      <c r="AL139" s="503"/>
      <c r="AM139" s="504"/>
      <c r="AN139" s="504"/>
      <c r="AO139" s="504"/>
      <c r="AP139" s="504"/>
      <c r="AQ139" s="504"/>
      <c r="AR139" s="504"/>
      <c r="AS139" s="505"/>
      <c r="AT139" s="506"/>
      <c r="AU139" s="507"/>
      <c r="AV139" s="508"/>
      <c r="AW139" s="508"/>
      <c r="AX139" s="508"/>
      <c r="AY139" s="508"/>
      <c r="AZ139" s="508"/>
      <c r="BA139" s="508"/>
      <c r="BB139" s="508"/>
      <c r="BC139" s="508"/>
      <c r="BD139" s="509"/>
      <c r="BE139" s="507"/>
      <c r="BF139" s="508"/>
      <c r="BG139" s="508"/>
      <c r="BH139" s="508"/>
      <c r="BI139" s="508"/>
      <c r="BJ139" s="508"/>
      <c r="BK139" s="508"/>
      <c r="BL139" s="509"/>
      <c r="BM139" s="507"/>
      <c r="BN139" s="508"/>
      <c r="BO139" s="508"/>
      <c r="BP139" s="508"/>
      <c r="BQ139" s="508"/>
      <c r="BR139" s="508"/>
      <c r="BS139" s="508"/>
      <c r="BT139" s="509"/>
      <c r="BU139" s="506"/>
      <c r="BV139" s="510"/>
      <c r="BW139" s="511"/>
      <c r="BX139" s="511"/>
      <c r="BY139" s="511"/>
      <c r="BZ139" s="511"/>
      <c r="CA139" s="511"/>
      <c r="CB139" s="511"/>
      <c r="CC139" s="511"/>
      <c r="CD139" s="511"/>
      <c r="CE139" s="512"/>
      <c r="CF139" s="510"/>
      <c r="CG139" s="511"/>
      <c r="CH139" s="511"/>
      <c r="CI139" s="511"/>
      <c r="CJ139" s="511"/>
      <c r="CK139" s="511"/>
      <c r="CL139" s="511"/>
      <c r="CM139" s="512"/>
      <c r="CN139" s="510"/>
      <c r="CO139" s="511"/>
      <c r="CP139" s="511"/>
      <c r="CQ139" s="511"/>
      <c r="CR139" s="511"/>
      <c r="CS139" s="511"/>
      <c r="CT139" s="511"/>
      <c r="CU139" s="512"/>
      <c r="CV139" s="506"/>
      <c r="CW139" s="513"/>
      <c r="CX139" s="514"/>
      <c r="CY139" s="514"/>
      <c r="CZ139" s="514"/>
      <c r="DA139" s="514"/>
      <c r="DB139" s="514"/>
      <c r="DC139" s="514"/>
      <c r="DD139" s="514"/>
      <c r="DE139" s="514"/>
      <c r="DF139" s="515"/>
      <c r="DG139" s="513"/>
      <c r="DH139" s="514"/>
      <c r="DI139" s="514"/>
      <c r="DJ139" s="514"/>
      <c r="DK139" s="514"/>
      <c r="DL139" s="514"/>
      <c r="DM139" s="514"/>
      <c r="DN139" s="515"/>
      <c r="DO139" s="513"/>
      <c r="DP139" s="514"/>
      <c r="DQ139" s="514"/>
      <c r="DR139" s="514"/>
      <c r="DS139" s="514"/>
      <c r="DT139" s="514"/>
      <c r="DU139" s="514"/>
      <c r="DV139" s="515"/>
      <c r="DW139" s="516"/>
    </row>
    <row r="140" spans="1:127" ht="40.5" customHeight="1">
      <c r="A140" s="569">
        <v>1</v>
      </c>
      <c r="B140" s="411">
        <f>LARGE(B$111:B139,1)+1</f>
        <v>29</v>
      </c>
      <c r="C140" s="412" t="s">
        <v>1240</v>
      </c>
      <c r="D140" s="413" t="s">
        <v>1241</v>
      </c>
      <c r="E140" s="414" t="s">
        <v>1234</v>
      </c>
      <c r="F140" s="415">
        <v>4.8899999999999997</v>
      </c>
      <c r="G140" s="416" t="s">
        <v>841</v>
      </c>
      <c r="H140" s="654">
        <v>5443</v>
      </c>
      <c r="I140" s="418" t="s">
        <v>386</v>
      </c>
      <c r="J140" s="655" t="s">
        <v>1054</v>
      </c>
      <c r="K140" s="675"/>
      <c r="L140" s="444"/>
      <c r="M140" s="444"/>
      <c r="N140" s="445" t="s">
        <v>1040</v>
      </c>
      <c r="O140" s="446" t="s">
        <v>1041</v>
      </c>
      <c r="P140" s="571" t="s">
        <v>1042</v>
      </c>
      <c r="Q140" s="425">
        <f>COUNTA(T140:DV140)</f>
        <v>0</v>
      </c>
      <c r="R140" s="426"/>
      <c r="S140" s="448"/>
      <c r="T140" s="428"/>
      <c r="U140" s="429"/>
      <c r="V140" s="430"/>
      <c r="W140" s="429"/>
      <c r="X140" s="430"/>
      <c r="Y140" s="429"/>
      <c r="Z140" s="430"/>
      <c r="AA140" s="429"/>
      <c r="AB140" s="430"/>
      <c r="AC140" s="431"/>
      <c r="AD140" s="428"/>
      <c r="AE140" s="429"/>
      <c r="AF140" s="430"/>
      <c r="AG140" s="429"/>
      <c r="AH140" s="430"/>
      <c r="AI140" s="429"/>
      <c r="AJ140" s="430"/>
      <c r="AK140" s="431"/>
      <c r="AL140" s="428"/>
      <c r="AM140" s="429"/>
      <c r="AN140" s="430"/>
      <c r="AO140" s="429"/>
      <c r="AP140" s="430"/>
      <c r="AQ140" s="429"/>
      <c r="AR140" s="430"/>
      <c r="AS140" s="431"/>
      <c r="AT140" s="272"/>
      <c r="AU140" s="432"/>
      <c r="AV140" s="433"/>
      <c r="AW140" s="434"/>
      <c r="AX140" s="433"/>
      <c r="AY140" s="434"/>
      <c r="AZ140" s="433"/>
      <c r="BA140" s="434"/>
      <c r="BB140" s="433"/>
      <c r="BC140" s="434"/>
      <c r="BD140" s="435"/>
      <c r="BE140" s="432"/>
      <c r="BF140" s="433"/>
      <c r="BG140" s="434"/>
      <c r="BH140" s="433"/>
      <c r="BI140" s="434"/>
      <c r="BJ140" s="433"/>
      <c r="BK140" s="434"/>
      <c r="BL140" s="435"/>
      <c r="BM140" s="432"/>
      <c r="BN140" s="433"/>
      <c r="BO140" s="434"/>
      <c r="BP140" s="433"/>
      <c r="BQ140" s="434"/>
      <c r="BR140" s="433"/>
      <c r="BS140" s="434"/>
      <c r="BT140" s="435"/>
      <c r="BU140" s="272"/>
      <c r="BV140" s="436"/>
      <c r="BW140" s="437"/>
      <c r="BX140" s="438"/>
      <c r="BY140" s="437"/>
      <c r="BZ140" s="438"/>
      <c r="CA140" s="437"/>
      <c r="CB140" s="438"/>
      <c r="CC140" s="437"/>
      <c r="CD140" s="438"/>
      <c r="CE140" s="439"/>
      <c r="CF140" s="436"/>
      <c r="CG140" s="437"/>
      <c r="CH140" s="438"/>
      <c r="CI140" s="437"/>
      <c r="CJ140" s="438"/>
      <c r="CK140" s="437"/>
      <c r="CL140" s="438"/>
      <c r="CM140" s="439"/>
      <c r="CN140" s="436"/>
      <c r="CO140" s="437"/>
      <c r="CP140" s="438"/>
      <c r="CQ140" s="437"/>
      <c r="CR140" s="438"/>
      <c r="CS140" s="437"/>
      <c r="CT140" s="438"/>
      <c r="CU140" s="439"/>
      <c r="CV140" s="272"/>
      <c r="CW140" s="440"/>
      <c r="CX140" s="441"/>
      <c r="CY140" s="442"/>
      <c r="CZ140" s="441"/>
      <c r="DA140" s="442"/>
      <c r="DB140" s="441"/>
      <c r="DC140" s="442"/>
      <c r="DD140" s="441"/>
      <c r="DE140" s="442"/>
      <c r="DF140" s="443"/>
      <c r="DG140" s="440"/>
      <c r="DH140" s="441"/>
      <c r="DI140" s="442"/>
      <c r="DJ140" s="441"/>
      <c r="DK140" s="442"/>
      <c r="DL140" s="441"/>
      <c r="DM140" s="442"/>
      <c r="DN140" s="443"/>
      <c r="DO140" s="440"/>
      <c r="DP140" s="441"/>
      <c r="DQ140" s="442"/>
      <c r="DR140" s="441"/>
      <c r="DS140" s="442"/>
      <c r="DT140" s="441"/>
      <c r="DU140" s="442"/>
      <c r="DV140" s="443"/>
      <c r="DW140" s="272"/>
    </row>
    <row r="141" spans="1:127" s="303" customFormat="1" ht="40.5" customHeight="1">
      <c r="A141" s="569"/>
      <c r="B141" s="411">
        <f>LARGE(B$111:B140,1)+1</f>
        <v>30</v>
      </c>
      <c r="C141" s="412" t="s">
        <v>444</v>
      </c>
      <c r="D141" s="413" t="s">
        <v>1252</v>
      </c>
      <c r="E141" s="414" t="s">
        <v>1257</v>
      </c>
      <c r="F141" s="415">
        <v>3.65</v>
      </c>
      <c r="G141" s="416" t="s">
        <v>841</v>
      </c>
      <c r="H141" s="654">
        <v>60598</v>
      </c>
      <c r="I141" s="418" t="s">
        <v>386</v>
      </c>
      <c r="J141" s="655" t="s">
        <v>1054</v>
      </c>
      <c r="K141" s="675"/>
      <c r="L141" s="444" t="s">
        <v>1038</v>
      </c>
      <c r="M141" s="444" t="s">
        <v>1039</v>
      </c>
      <c r="N141" s="445" t="s">
        <v>1040</v>
      </c>
      <c r="O141" s="446" t="s">
        <v>1041</v>
      </c>
      <c r="P141" s="571" t="s">
        <v>1042</v>
      </c>
      <c r="Q141" s="425">
        <f>COUNTA(T141:DV141)</f>
        <v>0</v>
      </c>
      <c r="R141" s="426"/>
      <c r="S141" s="448"/>
      <c r="T141" s="428"/>
      <c r="U141" s="429"/>
      <c r="V141" s="430"/>
      <c r="W141" s="429"/>
      <c r="X141" s="430"/>
      <c r="Y141" s="429"/>
      <c r="Z141" s="430"/>
      <c r="AA141" s="429"/>
      <c r="AB141" s="430"/>
      <c r="AC141" s="431"/>
      <c r="AD141" s="428"/>
      <c r="AE141" s="429"/>
      <c r="AF141" s="430"/>
      <c r="AG141" s="429"/>
      <c r="AH141" s="430"/>
      <c r="AI141" s="429"/>
      <c r="AJ141" s="430"/>
      <c r="AK141" s="431"/>
      <c r="AL141" s="428"/>
      <c r="AM141" s="429"/>
      <c r="AN141" s="430"/>
      <c r="AO141" s="429"/>
      <c r="AP141" s="430"/>
      <c r="AQ141" s="429"/>
      <c r="AR141" s="430"/>
      <c r="AS141" s="431"/>
      <c r="AT141" s="272"/>
      <c r="AU141" s="432"/>
      <c r="AV141" s="433"/>
      <c r="AW141" s="434"/>
      <c r="AX141" s="433"/>
      <c r="AY141" s="434"/>
      <c r="AZ141" s="433"/>
      <c r="BA141" s="434"/>
      <c r="BB141" s="433"/>
      <c r="BC141" s="434"/>
      <c r="BD141" s="435"/>
      <c r="BE141" s="432"/>
      <c r="BF141" s="433"/>
      <c r="BG141" s="434"/>
      <c r="BH141" s="433"/>
      <c r="BI141" s="434"/>
      <c r="BJ141" s="433"/>
      <c r="BK141" s="434"/>
      <c r="BL141" s="435"/>
      <c r="BM141" s="432"/>
      <c r="BN141" s="433"/>
      <c r="BO141" s="434"/>
      <c r="BP141" s="433"/>
      <c r="BQ141" s="434"/>
      <c r="BR141" s="433"/>
      <c r="BS141" s="434"/>
      <c r="BT141" s="435"/>
      <c r="BU141" s="272"/>
      <c r="BV141" s="436"/>
      <c r="BW141" s="437"/>
      <c r="BX141" s="438"/>
      <c r="BY141" s="437"/>
      <c r="BZ141" s="438"/>
      <c r="CA141" s="437"/>
      <c r="CB141" s="438"/>
      <c r="CC141" s="437"/>
      <c r="CD141" s="438"/>
      <c r="CE141" s="439"/>
      <c r="CF141" s="436"/>
      <c r="CG141" s="437"/>
      <c r="CH141" s="438"/>
      <c r="CI141" s="437"/>
      <c r="CJ141" s="438"/>
      <c r="CK141" s="437"/>
      <c r="CL141" s="438"/>
      <c r="CM141" s="439"/>
      <c r="CN141" s="436"/>
      <c r="CO141" s="437"/>
      <c r="CP141" s="438"/>
      <c r="CQ141" s="437"/>
      <c r="CR141" s="438"/>
      <c r="CS141" s="437"/>
      <c r="CT141" s="438"/>
      <c r="CU141" s="439"/>
      <c r="CV141" s="272"/>
      <c r="CW141" s="440"/>
      <c r="CX141" s="441"/>
      <c r="CY141" s="442"/>
      <c r="CZ141" s="441"/>
      <c r="DA141" s="442"/>
      <c r="DB141" s="441"/>
      <c r="DC141" s="442"/>
      <c r="DD141" s="441"/>
      <c r="DE141" s="442"/>
      <c r="DF141" s="443"/>
      <c r="DG141" s="440"/>
      <c r="DH141" s="441"/>
      <c r="DI141" s="442"/>
      <c r="DJ141" s="441"/>
      <c r="DK141" s="442"/>
      <c r="DL141" s="441"/>
      <c r="DM141" s="442"/>
      <c r="DN141" s="443"/>
      <c r="DO141" s="440"/>
      <c r="DP141" s="441"/>
      <c r="DQ141" s="442"/>
      <c r="DR141" s="441"/>
      <c r="DS141" s="442"/>
      <c r="DT141" s="441"/>
      <c r="DU141" s="442"/>
      <c r="DV141" s="443"/>
      <c r="DW141" s="272"/>
    </row>
    <row r="142" spans="1:127" ht="40.5" customHeight="1">
      <c r="A142" s="677"/>
      <c r="B142" s="411">
        <f>LARGE(B$111:B141,1)+1</f>
        <v>31</v>
      </c>
      <c r="C142" s="412" t="s">
        <v>1258</v>
      </c>
      <c r="D142" s="413"/>
      <c r="E142" s="414" t="s">
        <v>1052</v>
      </c>
      <c r="F142" s="415">
        <v>5.9</v>
      </c>
      <c r="G142" s="416" t="s">
        <v>841</v>
      </c>
      <c r="H142" s="654"/>
      <c r="I142" s="418" t="s">
        <v>386</v>
      </c>
      <c r="J142" s="655" t="s">
        <v>1054</v>
      </c>
      <c r="K142" s="675"/>
      <c r="L142" s="444" t="s">
        <v>1038</v>
      </c>
      <c r="M142" s="444" t="s">
        <v>1039</v>
      </c>
      <c r="N142" s="445" t="s">
        <v>1040</v>
      </c>
      <c r="O142" s="446" t="s">
        <v>1041</v>
      </c>
      <c r="P142" s="571" t="s">
        <v>1042</v>
      </c>
      <c r="Q142" s="425">
        <f>COUNTA(T142:DV142)</f>
        <v>0</v>
      </c>
      <c r="R142" s="426"/>
      <c r="S142" s="448"/>
      <c r="T142" s="428"/>
      <c r="U142" s="429"/>
      <c r="V142" s="430"/>
      <c r="W142" s="429"/>
      <c r="X142" s="430"/>
      <c r="Y142" s="429"/>
      <c r="Z142" s="430"/>
      <c r="AA142" s="429"/>
      <c r="AB142" s="430"/>
      <c r="AC142" s="431"/>
      <c r="AD142" s="428"/>
      <c r="AE142" s="429"/>
      <c r="AF142" s="430"/>
      <c r="AG142" s="429"/>
      <c r="AH142" s="430"/>
      <c r="AI142" s="429"/>
      <c r="AJ142" s="430"/>
      <c r="AK142" s="431"/>
      <c r="AL142" s="428"/>
      <c r="AM142" s="429"/>
      <c r="AN142" s="430"/>
      <c r="AO142" s="429"/>
      <c r="AP142" s="430"/>
      <c r="AQ142" s="429"/>
      <c r="AR142" s="430"/>
      <c r="AS142" s="431"/>
      <c r="AT142" s="272"/>
      <c r="AU142" s="432"/>
      <c r="AV142" s="433"/>
      <c r="AW142" s="434"/>
      <c r="AX142" s="433"/>
      <c r="AY142" s="434"/>
      <c r="AZ142" s="433"/>
      <c r="BA142" s="434"/>
      <c r="BB142" s="433"/>
      <c r="BC142" s="434"/>
      <c r="BD142" s="435"/>
      <c r="BE142" s="432"/>
      <c r="BF142" s="433"/>
      <c r="BG142" s="434"/>
      <c r="BH142" s="433"/>
      <c r="BI142" s="434"/>
      <c r="BJ142" s="433"/>
      <c r="BK142" s="434"/>
      <c r="BL142" s="435"/>
      <c r="BM142" s="432"/>
      <c r="BN142" s="433"/>
      <c r="BO142" s="434"/>
      <c r="BP142" s="433"/>
      <c r="BQ142" s="434"/>
      <c r="BR142" s="433"/>
      <c r="BS142" s="434"/>
      <c r="BT142" s="435"/>
      <c r="BU142" s="272"/>
      <c r="BV142" s="436"/>
      <c r="BW142" s="437"/>
      <c r="BX142" s="438"/>
      <c r="BY142" s="437"/>
      <c r="BZ142" s="438"/>
      <c r="CA142" s="437"/>
      <c r="CB142" s="438"/>
      <c r="CC142" s="437"/>
      <c r="CD142" s="438"/>
      <c r="CE142" s="439"/>
      <c r="CF142" s="436"/>
      <c r="CG142" s="437"/>
      <c r="CH142" s="438"/>
      <c r="CI142" s="437"/>
      <c r="CJ142" s="438"/>
      <c r="CK142" s="437"/>
      <c r="CL142" s="438"/>
      <c r="CM142" s="439"/>
      <c r="CN142" s="436"/>
      <c r="CO142" s="437"/>
      <c r="CP142" s="438"/>
      <c r="CQ142" s="437"/>
      <c r="CR142" s="438"/>
      <c r="CS142" s="437"/>
      <c r="CT142" s="438"/>
      <c r="CU142" s="439"/>
      <c r="CV142" s="272"/>
      <c r="CW142" s="440"/>
      <c r="CX142" s="441"/>
      <c r="CY142" s="442"/>
      <c r="CZ142" s="441"/>
      <c r="DA142" s="442"/>
      <c r="DB142" s="441"/>
      <c r="DC142" s="442"/>
      <c r="DD142" s="441"/>
      <c r="DE142" s="442"/>
      <c r="DF142" s="443"/>
      <c r="DG142" s="440"/>
      <c r="DH142" s="441"/>
      <c r="DI142" s="442"/>
      <c r="DJ142" s="441"/>
      <c r="DK142" s="442"/>
      <c r="DL142" s="441"/>
      <c r="DM142" s="442"/>
      <c r="DN142" s="443"/>
      <c r="DO142" s="440"/>
      <c r="DP142" s="441"/>
      <c r="DQ142" s="442"/>
      <c r="DR142" s="441"/>
      <c r="DS142" s="442"/>
      <c r="DT142" s="441"/>
      <c r="DU142" s="442"/>
      <c r="DV142" s="443"/>
      <c r="DW142" s="272"/>
    </row>
    <row r="143" spans="1:127" ht="40.5" customHeight="1">
      <c r="A143" s="677"/>
      <c r="B143" s="411">
        <f>LARGE(B$111:B142,1)+1</f>
        <v>32</v>
      </c>
      <c r="C143" s="412" t="s">
        <v>1256</v>
      </c>
      <c r="D143" s="413" t="s">
        <v>1252</v>
      </c>
      <c r="E143" s="414" t="s">
        <v>1257</v>
      </c>
      <c r="F143" s="415">
        <v>3.58</v>
      </c>
      <c r="G143" s="416" t="s">
        <v>841</v>
      </c>
      <c r="H143" s="654">
        <v>49553</v>
      </c>
      <c r="I143" s="418" t="s">
        <v>386</v>
      </c>
      <c r="J143" s="655" t="s">
        <v>1054</v>
      </c>
      <c r="K143" s="675"/>
      <c r="L143" s="444" t="s">
        <v>1038</v>
      </c>
      <c r="M143" s="444" t="s">
        <v>1039</v>
      </c>
      <c r="N143" s="445" t="s">
        <v>1040</v>
      </c>
      <c r="O143" s="446" t="s">
        <v>1041</v>
      </c>
      <c r="P143" s="571" t="s">
        <v>1042</v>
      </c>
      <c r="Q143" s="425">
        <f>COUNTA(T143:DV143)</f>
        <v>0</v>
      </c>
      <c r="R143" s="426"/>
      <c r="S143" s="448"/>
      <c r="T143" s="428"/>
      <c r="U143" s="429"/>
      <c r="V143" s="430"/>
      <c r="W143" s="429"/>
      <c r="X143" s="430"/>
      <c r="Y143" s="429"/>
      <c r="Z143" s="430"/>
      <c r="AA143" s="429"/>
      <c r="AB143" s="430"/>
      <c r="AC143" s="431"/>
      <c r="AD143" s="428"/>
      <c r="AE143" s="429"/>
      <c r="AF143" s="430"/>
      <c r="AG143" s="429"/>
      <c r="AH143" s="430"/>
      <c r="AI143" s="429"/>
      <c r="AJ143" s="430"/>
      <c r="AK143" s="431"/>
      <c r="AL143" s="428"/>
      <c r="AM143" s="429"/>
      <c r="AN143" s="430"/>
      <c r="AO143" s="429"/>
      <c r="AP143" s="430"/>
      <c r="AQ143" s="429"/>
      <c r="AR143" s="430"/>
      <c r="AS143" s="431"/>
      <c r="AT143" s="272"/>
      <c r="AU143" s="432"/>
      <c r="AV143" s="433"/>
      <c r="AW143" s="434"/>
      <c r="AX143" s="433"/>
      <c r="AY143" s="434"/>
      <c r="AZ143" s="433"/>
      <c r="BA143" s="434"/>
      <c r="BB143" s="433"/>
      <c r="BC143" s="434"/>
      <c r="BD143" s="435"/>
      <c r="BE143" s="432"/>
      <c r="BF143" s="433"/>
      <c r="BG143" s="434"/>
      <c r="BH143" s="433"/>
      <c r="BI143" s="434"/>
      <c r="BJ143" s="433"/>
      <c r="BK143" s="434"/>
      <c r="BL143" s="435"/>
      <c r="BM143" s="432"/>
      <c r="BN143" s="433"/>
      <c r="BO143" s="434"/>
      <c r="BP143" s="433"/>
      <c r="BQ143" s="434"/>
      <c r="BR143" s="433"/>
      <c r="BS143" s="434"/>
      <c r="BT143" s="435"/>
      <c r="BU143" s="272"/>
      <c r="BV143" s="436"/>
      <c r="BW143" s="437"/>
      <c r="BX143" s="438"/>
      <c r="BY143" s="437"/>
      <c r="BZ143" s="438"/>
      <c r="CA143" s="437"/>
      <c r="CB143" s="438"/>
      <c r="CC143" s="437"/>
      <c r="CD143" s="438"/>
      <c r="CE143" s="439"/>
      <c r="CF143" s="436"/>
      <c r="CG143" s="437"/>
      <c r="CH143" s="438"/>
      <c r="CI143" s="437"/>
      <c r="CJ143" s="438"/>
      <c r="CK143" s="437"/>
      <c r="CL143" s="438"/>
      <c r="CM143" s="439"/>
      <c r="CN143" s="436"/>
      <c r="CO143" s="437"/>
      <c r="CP143" s="438"/>
      <c r="CQ143" s="437"/>
      <c r="CR143" s="438"/>
      <c r="CS143" s="437"/>
      <c r="CT143" s="438"/>
      <c r="CU143" s="439"/>
      <c r="CV143" s="272"/>
      <c r="CW143" s="440"/>
      <c r="CX143" s="441"/>
      <c r="CY143" s="442"/>
      <c r="CZ143" s="441"/>
      <c r="DA143" s="442"/>
      <c r="DB143" s="441"/>
      <c r="DC143" s="442"/>
      <c r="DD143" s="441"/>
      <c r="DE143" s="442"/>
      <c r="DF143" s="443"/>
      <c r="DG143" s="440"/>
      <c r="DH143" s="441"/>
      <c r="DI143" s="442"/>
      <c r="DJ143" s="441"/>
      <c r="DK143" s="442"/>
      <c r="DL143" s="441"/>
      <c r="DM143" s="442"/>
      <c r="DN143" s="443"/>
      <c r="DO143" s="440"/>
      <c r="DP143" s="441"/>
      <c r="DQ143" s="442"/>
      <c r="DR143" s="441"/>
      <c r="DS143" s="442"/>
      <c r="DT143" s="441"/>
      <c r="DU143" s="442"/>
      <c r="DV143" s="443"/>
      <c r="DW143" s="272"/>
    </row>
    <row r="144" spans="1:127" s="303" customFormat="1" ht="13.5" customHeight="1">
      <c r="A144" s="569"/>
      <c r="B144" s="573"/>
      <c r="C144" s="574"/>
      <c r="D144" s="575"/>
      <c r="E144" s="576"/>
      <c r="F144" s="577"/>
      <c r="G144" s="578"/>
      <c r="H144" s="579"/>
      <c r="I144" s="580"/>
      <c r="J144" s="581"/>
      <c r="K144" s="582"/>
      <c r="L144" s="583"/>
      <c r="M144" s="583"/>
      <c r="N144" s="584"/>
      <c r="O144" s="585"/>
      <c r="P144" s="586"/>
      <c r="Q144" s="585"/>
      <c r="R144" s="585"/>
      <c r="S144" s="585"/>
      <c r="T144" s="503"/>
      <c r="U144" s="504"/>
      <c r="V144" s="504"/>
      <c r="W144" s="504"/>
      <c r="X144" s="504"/>
      <c r="Y144" s="504"/>
      <c r="Z144" s="504"/>
      <c r="AA144" s="504"/>
      <c r="AB144" s="504"/>
      <c r="AC144" s="505"/>
      <c r="AD144" s="503"/>
      <c r="AE144" s="504"/>
      <c r="AF144" s="504"/>
      <c r="AG144" s="504"/>
      <c r="AH144" s="504"/>
      <c r="AI144" s="504"/>
      <c r="AJ144" s="504"/>
      <c r="AK144" s="505"/>
      <c r="AL144" s="503"/>
      <c r="AM144" s="504"/>
      <c r="AN144" s="504"/>
      <c r="AO144" s="504"/>
      <c r="AP144" s="504"/>
      <c r="AQ144" s="504"/>
      <c r="AR144" s="504"/>
      <c r="AS144" s="505"/>
      <c r="AT144" s="506"/>
      <c r="AU144" s="507"/>
      <c r="AV144" s="508"/>
      <c r="AW144" s="508"/>
      <c r="AX144" s="508"/>
      <c r="AY144" s="508"/>
      <c r="AZ144" s="508"/>
      <c r="BA144" s="508"/>
      <c r="BB144" s="508"/>
      <c r="BC144" s="508"/>
      <c r="BD144" s="509"/>
      <c r="BE144" s="507"/>
      <c r="BF144" s="508"/>
      <c r="BG144" s="508"/>
      <c r="BH144" s="508"/>
      <c r="BI144" s="508"/>
      <c r="BJ144" s="508"/>
      <c r="BK144" s="508"/>
      <c r="BL144" s="509"/>
      <c r="BM144" s="507"/>
      <c r="BN144" s="508"/>
      <c r="BO144" s="508"/>
      <c r="BP144" s="508"/>
      <c r="BQ144" s="508"/>
      <c r="BR144" s="508"/>
      <c r="BS144" s="508"/>
      <c r="BT144" s="509"/>
      <c r="BU144" s="506"/>
      <c r="BV144" s="510"/>
      <c r="BW144" s="511"/>
      <c r="BX144" s="511"/>
      <c r="BY144" s="511"/>
      <c r="BZ144" s="511"/>
      <c r="CA144" s="511"/>
      <c r="CB144" s="511"/>
      <c r="CC144" s="511"/>
      <c r="CD144" s="511"/>
      <c r="CE144" s="512"/>
      <c r="CF144" s="510"/>
      <c r="CG144" s="511"/>
      <c r="CH144" s="511"/>
      <c r="CI144" s="511"/>
      <c r="CJ144" s="511"/>
      <c r="CK144" s="511"/>
      <c r="CL144" s="511"/>
      <c r="CM144" s="512"/>
      <c r="CN144" s="510"/>
      <c r="CO144" s="511"/>
      <c r="CP144" s="511"/>
      <c r="CQ144" s="511"/>
      <c r="CR144" s="511"/>
      <c r="CS144" s="511"/>
      <c r="CT144" s="511"/>
      <c r="CU144" s="512"/>
      <c r="CV144" s="506"/>
      <c r="CW144" s="513"/>
      <c r="CX144" s="514"/>
      <c r="CY144" s="514"/>
      <c r="CZ144" s="514"/>
      <c r="DA144" s="514"/>
      <c r="DB144" s="514"/>
      <c r="DC144" s="514"/>
      <c r="DD144" s="514"/>
      <c r="DE144" s="514"/>
      <c r="DF144" s="515"/>
      <c r="DG144" s="513"/>
      <c r="DH144" s="514"/>
      <c r="DI144" s="514"/>
      <c r="DJ144" s="514"/>
      <c r="DK144" s="514"/>
      <c r="DL144" s="514"/>
      <c r="DM144" s="514"/>
      <c r="DN144" s="515"/>
      <c r="DO144" s="513"/>
      <c r="DP144" s="514"/>
      <c r="DQ144" s="514"/>
      <c r="DR144" s="514"/>
      <c r="DS144" s="514"/>
      <c r="DT144" s="514"/>
      <c r="DU144" s="514"/>
      <c r="DV144" s="515"/>
      <c r="DW144" s="516"/>
    </row>
    <row r="145" spans="1:127" ht="40.5" customHeight="1">
      <c r="A145" s="677"/>
      <c r="B145" s="411">
        <f>LARGE(B$111:B144,1)+1</f>
        <v>33</v>
      </c>
      <c r="C145" s="412" t="s">
        <v>1226</v>
      </c>
      <c r="D145" s="413" t="s">
        <v>1227</v>
      </c>
      <c r="E145" s="414" t="s">
        <v>1228</v>
      </c>
      <c r="F145" s="415">
        <v>0.64100000000000001</v>
      </c>
      <c r="G145" s="416" t="s">
        <v>841</v>
      </c>
      <c r="H145" s="654">
        <v>8335</v>
      </c>
      <c r="I145" s="418" t="s">
        <v>386</v>
      </c>
      <c r="J145" s="655" t="s">
        <v>1131</v>
      </c>
      <c r="K145" s="675"/>
      <c r="L145" s="444" t="s">
        <v>1038</v>
      </c>
      <c r="M145" s="444" t="s">
        <v>1039</v>
      </c>
      <c r="N145" s="445" t="s">
        <v>1040</v>
      </c>
      <c r="O145" s="446" t="s">
        <v>1041</v>
      </c>
      <c r="P145" s="571" t="s">
        <v>1042</v>
      </c>
      <c r="Q145" s="425">
        <f>COUNTA(T145:DV145)</f>
        <v>0</v>
      </c>
      <c r="R145" s="426"/>
      <c r="S145" s="448"/>
      <c r="T145" s="428"/>
      <c r="U145" s="429"/>
      <c r="V145" s="430"/>
      <c r="W145" s="429"/>
      <c r="X145" s="430"/>
      <c r="Y145" s="429"/>
      <c r="Z145" s="430"/>
      <c r="AA145" s="429"/>
      <c r="AB145" s="430"/>
      <c r="AC145" s="431"/>
      <c r="AD145" s="428"/>
      <c r="AE145" s="429"/>
      <c r="AF145" s="430"/>
      <c r="AG145" s="429"/>
      <c r="AH145" s="430"/>
      <c r="AI145" s="429"/>
      <c r="AJ145" s="430"/>
      <c r="AK145" s="431"/>
      <c r="AL145" s="428"/>
      <c r="AM145" s="429"/>
      <c r="AN145" s="430"/>
      <c r="AO145" s="429"/>
      <c r="AP145" s="430"/>
      <c r="AQ145" s="429"/>
      <c r="AR145" s="430"/>
      <c r="AS145" s="431"/>
      <c r="AT145" s="272"/>
      <c r="AU145" s="432"/>
      <c r="AV145" s="433"/>
      <c r="AW145" s="434"/>
      <c r="AX145" s="433"/>
      <c r="AY145" s="434"/>
      <c r="AZ145" s="433"/>
      <c r="BA145" s="434"/>
      <c r="BB145" s="433"/>
      <c r="BC145" s="434"/>
      <c r="BD145" s="435"/>
      <c r="BE145" s="432"/>
      <c r="BF145" s="433"/>
      <c r="BG145" s="434"/>
      <c r="BH145" s="433"/>
      <c r="BI145" s="434"/>
      <c r="BJ145" s="433"/>
      <c r="BK145" s="434"/>
      <c r="BL145" s="435"/>
      <c r="BM145" s="432"/>
      <c r="BN145" s="433"/>
      <c r="BO145" s="434"/>
      <c r="BP145" s="433"/>
      <c r="BQ145" s="434"/>
      <c r="BR145" s="433"/>
      <c r="BS145" s="434"/>
      <c r="BT145" s="435"/>
      <c r="BU145" s="272"/>
      <c r="BV145" s="436"/>
      <c r="BW145" s="437"/>
      <c r="BX145" s="438"/>
      <c r="BY145" s="437"/>
      <c r="BZ145" s="438"/>
      <c r="CA145" s="437"/>
      <c r="CB145" s="438"/>
      <c r="CC145" s="437"/>
      <c r="CD145" s="438"/>
      <c r="CE145" s="439"/>
      <c r="CF145" s="436"/>
      <c r="CG145" s="437"/>
      <c r="CH145" s="438"/>
      <c r="CI145" s="437"/>
      <c r="CJ145" s="438"/>
      <c r="CK145" s="437"/>
      <c r="CL145" s="438"/>
      <c r="CM145" s="439"/>
      <c r="CN145" s="436"/>
      <c r="CO145" s="437"/>
      <c r="CP145" s="438"/>
      <c r="CQ145" s="437"/>
      <c r="CR145" s="438"/>
      <c r="CS145" s="437"/>
      <c r="CT145" s="438"/>
      <c r="CU145" s="439"/>
      <c r="CV145" s="272"/>
      <c r="CW145" s="440"/>
      <c r="CX145" s="441"/>
      <c r="CY145" s="442"/>
      <c r="CZ145" s="441"/>
      <c r="DA145" s="442"/>
      <c r="DB145" s="441"/>
      <c r="DC145" s="442"/>
      <c r="DD145" s="441"/>
      <c r="DE145" s="442"/>
      <c r="DF145" s="443"/>
      <c r="DG145" s="440"/>
      <c r="DH145" s="441"/>
      <c r="DI145" s="442"/>
      <c r="DJ145" s="441"/>
      <c r="DK145" s="442"/>
      <c r="DL145" s="441"/>
      <c r="DM145" s="442"/>
      <c r="DN145" s="443"/>
      <c r="DO145" s="440"/>
      <c r="DP145" s="441"/>
      <c r="DQ145" s="442"/>
      <c r="DR145" s="441"/>
      <c r="DS145" s="442"/>
      <c r="DT145" s="441"/>
      <c r="DU145" s="442"/>
      <c r="DV145" s="443"/>
      <c r="DW145" s="272"/>
    </row>
    <row r="146" spans="1:127" ht="40.5" customHeight="1">
      <c r="A146" s="677"/>
      <c r="B146" s="411">
        <f>LARGE(B$111:B145,1)+1</f>
        <v>34</v>
      </c>
      <c r="C146" s="412" t="s">
        <v>1230</v>
      </c>
      <c r="D146" s="413" t="s">
        <v>1231</v>
      </c>
      <c r="E146" s="414" t="s">
        <v>1232</v>
      </c>
      <c r="F146" s="415">
        <v>0.65600000000000003</v>
      </c>
      <c r="G146" s="416" t="s">
        <v>841</v>
      </c>
      <c r="H146" s="654">
        <v>8037</v>
      </c>
      <c r="I146" s="418" t="s">
        <v>386</v>
      </c>
      <c r="J146" s="655" t="s">
        <v>1131</v>
      </c>
      <c r="K146" s="683"/>
      <c r="L146" s="444" t="s">
        <v>1038</v>
      </c>
      <c r="M146" s="444" t="s">
        <v>1039</v>
      </c>
      <c r="N146" s="445" t="s">
        <v>1040</v>
      </c>
      <c r="O146" s="446" t="s">
        <v>1041</v>
      </c>
      <c r="P146" s="571" t="s">
        <v>1042</v>
      </c>
      <c r="Q146" s="425">
        <f>COUNTA(T146:DV146)</f>
        <v>0</v>
      </c>
      <c r="R146" s="426"/>
      <c r="S146" s="448"/>
      <c r="T146" s="428"/>
      <c r="U146" s="429"/>
      <c r="V146" s="430"/>
      <c r="W146" s="429"/>
      <c r="X146" s="430"/>
      <c r="Y146" s="429"/>
      <c r="Z146" s="430"/>
      <c r="AA146" s="429"/>
      <c r="AB146" s="430"/>
      <c r="AC146" s="431"/>
      <c r="AD146" s="428"/>
      <c r="AE146" s="429"/>
      <c r="AF146" s="430"/>
      <c r="AG146" s="429"/>
      <c r="AH146" s="430"/>
      <c r="AI146" s="429"/>
      <c r="AJ146" s="430"/>
      <c r="AK146" s="431"/>
      <c r="AL146" s="428"/>
      <c r="AM146" s="429"/>
      <c r="AN146" s="430"/>
      <c r="AO146" s="429"/>
      <c r="AP146" s="430"/>
      <c r="AQ146" s="429"/>
      <c r="AR146" s="430"/>
      <c r="AS146" s="431"/>
      <c r="AT146" s="272"/>
      <c r="AU146" s="432"/>
      <c r="AV146" s="433"/>
      <c r="AW146" s="434"/>
      <c r="AX146" s="433"/>
      <c r="AY146" s="434"/>
      <c r="AZ146" s="433"/>
      <c r="BA146" s="434"/>
      <c r="BB146" s="433"/>
      <c r="BC146" s="434"/>
      <c r="BD146" s="435"/>
      <c r="BE146" s="432"/>
      <c r="BF146" s="433"/>
      <c r="BG146" s="434"/>
      <c r="BH146" s="433"/>
      <c r="BI146" s="434"/>
      <c r="BJ146" s="433"/>
      <c r="BK146" s="434"/>
      <c r="BL146" s="435"/>
      <c r="BM146" s="432"/>
      <c r="BN146" s="433"/>
      <c r="BO146" s="434"/>
      <c r="BP146" s="433"/>
      <c r="BQ146" s="434"/>
      <c r="BR146" s="433"/>
      <c r="BS146" s="434"/>
      <c r="BT146" s="435"/>
      <c r="BU146" s="272"/>
      <c r="BV146" s="436"/>
      <c r="BW146" s="437"/>
      <c r="BX146" s="438"/>
      <c r="BY146" s="437"/>
      <c r="BZ146" s="438"/>
      <c r="CA146" s="437"/>
      <c r="CB146" s="438"/>
      <c r="CC146" s="437"/>
      <c r="CD146" s="438"/>
      <c r="CE146" s="439"/>
      <c r="CF146" s="436"/>
      <c r="CG146" s="437"/>
      <c r="CH146" s="438"/>
      <c r="CI146" s="437"/>
      <c r="CJ146" s="438"/>
      <c r="CK146" s="437"/>
      <c r="CL146" s="438"/>
      <c r="CM146" s="439"/>
      <c r="CN146" s="436"/>
      <c r="CO146" s="437"/>
      <c r="CP146" s="438"/>
      <c r="CQ146" s="437"/>
      <c r="CR146" s="438"/>
      <c r="CS146" s="437"/>
      <c r="CT146" s="438"/>
      <c r="CU146" s="439"/>
      <c r="CV146" s="272"/>
      <c r="CW146" s="440"/>
      <c r="CX146" s="441"/>
      <c r="CY146" s="442"/>
      <c r="CZ146" s="441"/>
      <c r="DA146" s="442"/>
      <c r="DB146" s="441"/>
      <c r="DC146" s="442"/>
      <c r="DD146" s="441"/>
      <c r="DE146" s="442"/>
      <c r="DF146" s="443"/>
      <c r="DG146" s="440"/>
      <c r="DH146" s="441"/>
      <c r="DI146" s="442"/>
      <c r="DJ146" s="441"/>
      <c r="DK146" s="442"/>
      <c r="DL146" s="441"/>
      <c r="DM146" s="442"/>
      <c r="DN146" s="443"/>
      <c r="DO146" s="440"/>
      <c r="DP146" s="441"/>
      <c r="DQ146" s="442"/>
      <c r="DR146" s="441"/>
      <c r="DS146" s="442"/>
      <c r="DT146" s="441"/>
      <c r="DU146" s="442"/>
      <c r="DV146" s="443"/>
      <c r="DW146" s="272"/>
    </row>
    <row r="147" spans="1:127" s="303" customFormat="1" ht="40.5" customHeight="1">
      <c r="A147" s="678"/>
      <c r="B147" s="411">
        <f>LARGE(B$111:B146,1)+1</f>
        <v>35</v>
      </c>
      <c r="C147" s="412" t="s">
        <v>1270</v>
      </c>
      <c r="D147" s="413"/>
      <c r="E147" s="414" t="s">
        <v>1269</v>
      </c>
      <c r="F147" s="415">
        <v>6.9</v>
      </c>
      <c r="G147" s="416" t="s">
        <v>841</v>
      </c>
      <c r="H147" s="654" t="s">
        <v>1266</v>
      </c>
      <c r="I147" s="418" t="s">
        <v>386</v>
      </c>
      <c r="J147" s="655" t="s">
        <v>1054</v>
      </c>
      <c r="K147" s="683"/>
      <c r="L147" s="444" t="s">
        <v>1038</v>
      </c>
      <c r="M147" s="444" t="s">
        <v>1039</v>
      </c>
      <c r="N147" s="445" t="s">
        <v>1040</v>
      </c>
      <c r="O147" s="446" t="s">
        <v>1041</v>
      </c>
      <c r="P147" s="571" t="s">
        <v>1042</v>
      </c>
      <c r="Q147" s="425">
        <f>COUNTA(T147:DV147)</f>
        <v>0</v>
      </c>
      <c r="R147" s="426"/>
      <c r="S147" s="448"/>
      <c r="T147" s="428"/>
      <c r="U147" s="429"/>
      <c r="V147" s="430"/>
      <c r="W147" s="429"/>
      <c r="X147" s="430"/>
      <c r="Y147" s="429"/>
      <c r="Z147" s="430"/>
      <c r="AA147" s="429"/>
      <c r="AB147" s="430"/>
      <c r="AC147" s="431"/>
      <c r="AD147" s="428"/>
      <c r="AE147" s="429"/>
      <c r="AF147" s="430"/>
      <c r="AG147" s="429"/>
      <c r="AH147" s="430"/>
      <c r="AI147" s="429"/>
      <c r="AJ147" s="430"/>
      <c r="AK147" s="431"/>
      <c r="AL147" s="428"/>
      <c r="AM147" s="429"/>
      <c r="AN147" s="430"/>
      <c r="AO147" s="429"/>
      <c r="AP147" s="430"/>
      <c r="AQ147" s="429"/>
      <c r="AR147" s="430"/>
      <c r="AS147" s="431"/>
      <c r="AT147" s="272"/>
      <c r="AU147" s="432"/>
      <c r="AV147" s="433"/>
      <c r="AW147" s="434"/>
      <c r="AX147" s="433"/>
      <c r="AY147" s="434"/>
      <c r="AZ147" s="433"/>
      <c r="BA147" s="434"/>
      <c r="BB147" s="433"/>
      <c r="BC147" s="434"/>
      <c r="BD147" s="435"/>
      <c r="BE147" s="432"/>
      <c r="BF147" s="433"/>
      <c r="BG147" s="434"/>
      <c r="BH147" s="433"/>
      <c r="BI147" s="434"/>
      <c r="BJ147" s="433"/>
      <c r="BK147" s="434"/>
      <c r="BL147" s="435"/>
      <c r="BM147" s="432"/>
      <c r="BN147" s="433"/>
      <c r="BO147" s="434"/>
      <c r="BP147" s="433"/>
      <c r="BQ147" s="434"/>
      <c r="BR147" s="433"/>
      <c r="BS147" s="434"/>
      <c r="BT147" s="435"/>
      <c r="BU147" s="272"/>
      <c r="BV147" s="436"/>
      <c r="BW147" s="437"/>
      <c r="BX147" s="438"/>
      <c r="BY147" s="437"/>
      <c r="BZ147" s="438"/>
      <c r="CA147" s="437"/>
      <c r="CB147" s="438"/>
      <c r="CC147" s="437"/>
      <c r="CD147" s="438"/>
      <c r="CE147" s="439"/>
      <c r="CF147" s="436"/>
      <c r="CG147" s="437"/>
      <c r="CH147" s="438"/>
      <c r="CI147" s="437"/>
      <c r="CJ147" s="438"/>
      <c r="CK147" s="437"/>
      <c r="CL147" s="438"/>
      <c r="CM147" s="439"/>
      <c r="CN147" s="436"/>
      <c r="CO147" s="437"/>
      <c r="CP147" s="438"/>
      <c r="CQ147" s="437"/>
      <c r="CR147" s="438"/>
      <c r="CS147" s="437"/>
      <c r="CT147" s="438"/>
      <c r="CU147" s="439"/>
      <c r="CV147" s="272"/>
      <c r="CW147" s="440"/>
      <c r="CX147" s="441"/>
      <c r="CY147" s="442"/>
      <c r="CZ147" s="441"/>
      <c r="DA147" s="442"/>
      <c r="DB147" s="441"/>
      <c r="DC147" s="442"/>
      <c r="DD147" s="441"/>
      <c r="DE147" s="442"/>
      <c r="DF147" s="443"/>
      <c r="DG147" s="440"/>
      <c r="DH147" s="441"/>
      <c r="DI147" s="442"/>
      <c r="DJ147" s="441"/>
      <c r="DK147" s="442"/>
      <c r="DL147" s="441"/>
      <c r="DM147" s="442"/>
      <c r="DN147" s="443"/>
      <c r="DO147" s="440"/>
      <c r="DP147" s="441"/>
      <c r="DQ147" s="442"/>
      <c r="DR147" s="441"/>
      <c r="DS147" s="442"/>
      <c r="DT147" s="441"/>
      <c r="DU147" s="442"/>
      <c r="DV147" s="443"/>
      <c r="DW147" s="272"/>
    </row>
    <row r="148" spans="1:127" s="303" customFormat="1" ht="40.5" customHeight="1">
      <c r="A148" s="678"/>
      <c r="B148" s="667">
        <v>11</v>
      </c>
      <c r="C148" s="668" t="s">
        <v>755</v>
      </c>
      <c r="D148" s="669"/>
      <c r="E148" s="670"/>
      <c r="F148" s="669"/>
      <c r="G148" s="671"/>
      <c r="H148" s="670"/>
      <c r="I148" s="672"/>
      <c r="J148" s="669"/>
      <c r="K148" s="669"/>
      <c r="L148" s="672"/>
      <c r="M148" s="672"/>
      <c r="N148" s="672"/>
      <c r="O148" s="672"/>
      <c r="P148" s="682" t="s">
        <v>1169</v>
      </c>
      <c r="Q148" s="1350" t="s">
        <v>1323</v>
      </c>
      <c r="R148" s="1352" t="s">
        <v>1324</v>
      </c>
      <c r="S148" s="1336" t="s">
        <v>1325</v>
      </c>
      <c r="T148" s="452"/>
      <c r="U148" s="453"/>
      <c r="V148" s="453"/>
      <c r="W148" s="453"/>
      <c r="X148" s="453"/>
      <c r="Y148" s="453"/>
      <c r="Z148" s="453"/>
      <c r="AA148" s="453"/>
      <c r="AB148" s="453"/>
      <c r="AC148" s="454"/>
      <c r="AD148" s="452"/>
      <c r="AE148" s="453"/>
      <c r="AF148" s="453"/>
      <c r="AG148" s="453"/>
      <c r="AH148" s="453"/>
      <c r="AI148" s="453"/>
      <c r="AJ148" s="453"/>
      <c r="AK148" s="454"/>
      <c r="AL148" s="452"/>
      <c r="AM148" s="453"/>
      <c r="AN148" s="453"/>
      <c r="AO148" s="453"/>
      <c r="AP148" s="453"/>
      <c r="AQ148" s="453"/>
      <c r="AR148" s="453"/>
      <c r="AS148" s="454"/>
      <c r="AT148" s="455"/>
      <c r="AU148" s="456"/>
      <c r="AV148" s="457"/>
      <c r="AW148" s="457"/>
      <c r="AX148" s="457"/>
      <c r="AY148" s="457"/>
      <c r="AZ148" s="457"/>
      <c r="BA148" s="457"/>
      <c r="BB148" s="457"/>
      <c r="BC148" s="457"/>
      <c r="BD148" s="458"/>
      <c r="BE148" s="456"/>
      <c r="BF148" s="457"/>
      <c r="BG148" s="457"/>
      <c r="BH148" s="457"/>
      <c r="BI148" s="457"/>
      <c r="BJ148" s="457"/>
      <c r="BK148" s="457"/>
      <c r="BL148" s="458"/>
      <c r="BM148" s="456"/>
      <c r="BN148" s="457"/>
      <c r="BO148" s="457"/>
      <c r="BP148" s="457"/>
      <c r="BQ148" s="457"/>
      <c r="BR148" s="457"/>
      <c r="BS148" s="457"/>
      <c r="BT148" s="458"/>
      <c r="BU148" s="455"/>
      <c r="BV148" s="459"/>
      <c r="BW148" s="460"/>
      <c r="BX148" s="460"/>
      <c r="BY148" s="460"/>
      <c r="BZ148" s="460"/>
      <c r="CA148" s="460"/>
      <c r="CB148" s="460"/>
      <c r="CC148" s="460"/>
      <c r="CD148" s="460"/>
      <c r="CE148" s="461"/>
      <c r="CF148" s="459"/>
      <c r="CG148" s="460"/>
      <c r="CH148" s="460"/>
      <c r="CI148" s="460"/>
      <c r="CJ148" s="460"/>
      <c r="CK148" s="460"/>
      <c r="CL148" s="460"/>
      <c r="CM148" s="461"/>
      <c r="CN148" s="459"/>
      <c r="CO148" s="460"/>
      <c r="CP148" s="460"/>
      <c r="CQ148" s="460"/>
      <c r="CR148" s="460"/>
      <c r="CS148" s="460"/>
      <c r="CT148" s="460"/>
      <c r="CU148" s="461"/>
      <c r="CV148" s="455"/>
      <c r="CW148" s="462"/>
      <c r="CX148" s="463"/>
      <c r="CY148" s="463"/>
      <c r="CZ148" s="463"/>
      <c r="DA148" s="463"/>
      <c r="DB148" s="463"/>
      <c r="DC148" s="463"/>
      <c r="DD148" s="463"/>
      <c r="DE148" s="463"/>
      <c r="DF148" s="464"/>
      <c r="DG148" s="462"/>
      <c r="DH148" s="463"/>
      <c r="DI148" s="463"/>
      <c r="DJ148" s="463"/>
      <c r="DK148" s="463"/>
      <c r="DL148" s="463"/>
      <c r="DM148" s="463"/>
      <c r="DN148" s="464"/>
      <c r="DO148" s="462"/>
      <c r="DP148" s="463"/>
      <c r="DQ148" s="463"/>
      <c r="DR148" s="463"/>
      <c r="DS148" s="463"/>
      <c r="DT148" s="463"/>
      <c r="DU148" s="463"/>
      <c r="DV148" s="464"/>
      <c r="DW148" s="465"/>
    </row>
    <row r="149" spans="1:127" ht="40.5" customHeight="1">
      <c r="A149" s="569">
        <v>1</v>
      </c>
      <c r="B149" s="674"/>
      <c r="C149" s="393" t="s">
        <v>1048</v>
      </c>
      <c r="D149" s="394">
        <f>LARGE(B150:B154,1)</f>
        <v>5</v>
      </c>
      <c r="E149" s="604" t="s">
        <v>1049</v>
      </c>
      <c r="F149" s="394">
        <f>COUNTIF(L150:P154,E149)</f>
        <v>0</v>
      </c>
      <c r="G149" s="396" t="s">
        <v>1038</v>
      </c>
      <c r="H149" s="394">
        <f>COUNTIF(L150:P154,G149)</f>
        <v>0</v>
      </c>
      <c r="I149" s="396" t="s">
        <v>1039</v>
      </c>
      <c r="J149" s="394">
        <f>COUNTIF(L150:P154,I149)</f>
        <v>5</v>
      </c>
      <c r="K149" s="396" t="s">
        <v>1040</v>
      </c>
      <c r="L149" s="394">
        <f>COUNTIF(L150:P154,K149)</f>
        <v>5</v>
      </c>
      <c r="M149" s="396" t="s">
        <v>1041</v>
      </c>
      <c r="N149" s="394">
        <f>COUNTIF(L150:P154,M149)</f>
        <v>5</v>
      </c>
      <c r="O149" s="396" t="s">
        <v>1042</v>
      </c>
      <c r="P149" s="397">
        <f>COUNTIF(L150:P154,O149)</f>
        <v>5</v>
      </c>
      <c r="Q149" s="1351"/>
      <c r="R149" s="1353"/>
      <c r="S149" s="1337"/>
      <c r="T149" s="466"/>
      <c r="U149" s="467"/>
      <c r="V149" s="467"/>
      <c r="W149" s="467"/>
      <c r="X149" s="467"/>
      <c r="Y149" s="467"/>
      <c r="Z149" s="467"/>
      <c r="AA149" s="467"/>
      <c r="AB149" s="467"/>
      <c r="AC149" s="468"/>
      <c r="AD149" s="466"/>
      <c r="AE149" s="467"/>
      <c r="AF149" s="467"/>
      <c r="AG149" s="467"/>
      <c r="AH149" s="467"/>
      <c r="AI149" s="467"/>
      <c r="AJ149" s="467"/>
      <c r="AK149" s="468"/>
      <c r="AL149" s="466"/>
      <c r="AM149" s="467"/>
      <c r="AN149" s="467"/>
      <c r="AO149" s="467"/>
      <c r="AP149" s="467"/>
      <c r="AQ149" s="467"/>
      <c r="AR149" s="467"/>
      <c r="AS149" s="468"/>
      <c r="AT149" s="469"/>
      <c r="AU149" s="470"/>
      <c r="AV149" s="471"/>
      <c r="AW149" s="471"/>
      <c r="AX149" s="471"/>
      <c r="AY149" s="471"/>
      <c r="AZ149" s="471"/>
      <c r="BA149" s="471"/>
      <c r="BB149" s="471"/>
      <c r="BC149" s="471"/>
      <c r="BD149" s="472"/>
      <c r="BE149" s="470"/>
      <c r="BF149" s="471"/>
      <c r="BG149" s="471"/>
      <c r="BH149" s="471"/>
      <c r="BI149" s="471"/>
      <c r="BJ149" s="471"/>
      <c r="BK149" s="471"/>
      <c r="BL149" s="472"/>
      <c r="BM149" s="470"/>
      <c r="BN149" s="471"/>
      <c r="BO149" s="471"/>
      <c r="BP149" s="471"/>
      <c r="BQ149" s="471"/>
      <c r="BR149" s="471"/>
      <c r="BS149" s="471"/>
      <c r="BT149" s="472"/>
      <c r="BU149" s="469"/>
      <c r="BV149" s="473"/>
      <c r="BW149" s="474"/>
      <c r="BX149" s="474"/>
      <c r="BY149" s="474"/>
      <c r="BZ149" s="474"/>
      <c r="CA149" s="474"/>
      <c r="CB149" s="474"/>
      <c r="CC149" s="474"/>
      <c r="CD149" s="474"/>
      <c r="CE149" s="475"/>
      <c r="CF149" s="473"/>
      <c r="CG149" s="474"/>
      <c r="CH149" s="474"/>
      <c r="CI149" s="474"/>
      <c r="CJ149" s="474"/>
      <c r="CK149" s="474"/>
      <c r="CL149" s="474"/>
      <c r="CM149" s="475"/>
      <c r="CN149" s="473"/>
      <c r="CO149" s="474"/>
      <c r="CP149" s="474"/>
      <c r="CQ149" s="474"/>
      <c r="CR149" s="474"/>
      <c r="CS149" s="474"/>
      <c r="CT149" s="474"/>
      <c r="CU149" s="475"/>
      <c r="CV149" s="469"/>
      <c r="CW149" s="476"/>
      <c r="CX149" s="477"/>
      <c r="CY149" s="477"/>
      <c r="CZ149" s="477"/>
      <c r="DA149" s="477"/>
      <c r="DB149" s="477"/>
      <c r="DC149" s="477"/>
      <c r="DD149" s="477"/>
      <c r="DE149" s="477"/>
      <c r="DF149" s="478"/>
      <c r="DG149" s="476"/>
      <c r="DH149" s="477"/>
      <c r="DI149" s="477"/>
      <c r="DJ149" s="477"/>
      <c r="DK149" s="477"/>
      <c r="DL149" s="477"/>
      <c r="DM149" s="477"/>
      <c r="DN149" s="478"/>
      <c r="DO149" s="476"/>
      <c r="DP149" s="477"/>
      <c r="DQ149" s="477"/>
      <c r="DR149" s="477"/>
      <c r="DS149" s="477"/>
      <c r="DT149" s="477"/>
      <c r="DU149" s="477"/>
      <c r="DV149" s="478"/>
      <c r="DW149" s="479"/>
    </row>
    <row r="150" spans="1:127" ht="40.5" customHeight="1">
      <c r="A150" s="569">
        <v>1</v>
      </c>
      <c r="B150" s="411">
        <v>1</v>
      </c>
      <c r="C150" s="412" t="s">
        <v>1171</v>
      </c>
      <c r="D150" s="413">
        <v>20</v>
      </c>
      <c r="E150" s="414" t="s">
        <v>1052</v>
      </c>
      <c r="F150" s="415">
        <v>2.76</v>
      </c>
      <c r="G150" s="416" t="s">
        <v>841</v>
      </c>
      <c r="H150" s="654"/>
      <c r="I150" s="418" t="s">
        <v>386</v>
      </c>
      <c r="J150" s="655" t="s">
        <v>1054</v>
      </c>
      <c r="K150" s="675"/>
      <c r="L150" s="444"/>
      <c r="M150" s="444" t="s">
        <v>1039</v>
      </c>
      <c r="N150" s="445" t="s">
        <v>1040</v>
      </c>
      <c r="O150" s="446" t="s">
        <v>1041</v>
      </c>
      <c r="P150" s="571" t="s">
        <v>1042</v>
      </c>
      <c r="Q150" s="425">
        <f>COUNTA(T150:DV150)</f>
        <v>0</v>
      </c>
      <c r="R150" s="426"/>
      <c r="S150" s="448"/>
      <c r="T150" s="428"/>
      <c r="U150" s="429"/>
      <c r="V150" s="430"/>
      <c r="W150" s="429"/>
      <c r="X150" s="430"/>
      <c r="Y150" s="429"/>
      <c r="Z150" s="430"/>
      <c r="AA150" s="429"/>
      <c r="AB150" s="430"/>
      <c r="AC150" s="431"/>
      <c r="AD150" s="428"/>
      <c r="AE150" s="429"/>
      <c r="AF150" s="430"/>
      <c r="AG150" s="429"/>
      <c r="AH150" s="430"/>
      <c r="AI150" s="429"/>
      <c r="AJ150" s="430"/>
      <c r="AK150" s="431"/>
      <c r="AL150" s="428"/>
      <c r="AM150" s="429"/>
      <c r="AN150" s="430"/>
      <c r="AO150" s="429"/>
      <c r="AP150" s="430"/>
      <c r="AQ150" s="429"/>
      <c r="AR150" s="430"/>
      <c r="AS150" s="431"/>
      <c r="AT150" s="272"/>
      <c r="AU150" s="432"/>
      <c r="AV150" s="433"/>
      <c r="AW150" s="434"/>
      <c r="AX150" s="433"/>
      <c r="AY150" s="434"/>
      <c r="AZ150" s="433"/>
      <c r="BA150" s="434"/>
      <c r="BB150" s="433"/>
      <c r="BC150" s="434"/>
      <c r="BD150" s="435"/>
      <c r="BE150" s="432"/>
      <c r="BF150" s="433"/>
      <c r="BG150" s="434"/>
      <c r="BH150" s="433"/>
      <c r="BI150" s="434"/>
      <c r="BJ150" s="433"/>
      <c r="BK150" s="434"/>
      <c r="BL150" s="435"/>
      <c r="BM150" s="432"/>
      <c r="BN150" s="433"/>
      <c r="BO150" s="434"/>
      <c r="BP150" s="433"/>
      <c r="BQ150" s="434"/>
      <c r="BR150" s="433"/>
      <c r="BS150" s="434"/>
      <c r="BT150" s="435"/>
      <c r="BU150" s="272"/>
      <c r="BV150" s="436"/>
      <c r="BW150" s="437"/>
      <c r="BX150" s="438"/>
      <c r="BY150" s="437"/>
      <c r="BZ150" s="438"/>
      <c r="CA150" s="437"/>
      <c r="CB150" s="438"/>
      <c r="CC150" s="437"/>
      <c r="CD150" s="438"/>
      <c r="CE150" s="439"/>
      <c r="CF150" s="436"/>
      <c r="CG150" s="437"/>
      <c r="CH150" s="438"/>
      <c r="CI150" s="437"/>
      <c r="CJ150" s="438"/>
      <c r="CK150" s="437"/>
      <c r="CL150" s="438"/>
      <c r="CM150" s="439"/>
      <c r="CN150" s="436"/>
      <c r="CO150" s="437"/>
      <c r="CP150" s="438"/>
      <c r="CQ150" s="437"/>
      <c r="CR150" s="438"/>
      <c r="CS150" s="437"/>
      <c r="CT150" s="438"/>
      <c r="CU150" s="439"/>
      <c r="CV150" s="272"/>
      <c r="CW150" s="440"/>
      <c r="CX150" s="441"/>
      <c r="CY150" s="442"/>
      <c r="CZ150" s="441"/>
      <c r="DA150" s="442"/>
      <c r="DB150" s="441"/>
      <c r="DC150" s="442"/>
      <c r="DD150" s="441"/>
      <c r="DE150" s="442"/>
      <c r="DF150" s="443"/>
      <c r="DG150" s="440"/>
      <c r="DH150" s="441"/>
      <c r="DI150" s="442"/>
      <c r="DJ150" s="441"/>
      <c r="DK150" s="442"/>
      <c r="DL150" s="441"/>
      <c r="DM150" s="442"/>
      <c r="DN150" s="443"/>
      <c r="DO150" s="440"/>
      <c r="DP150" s="441"/>
      <c r="DQ150" s="442"/>
      <c r="DR150" s="441"/>
      <c r="DS150" s="442"/>
      <c r="DT150" s="441"/>
      <c r="DU150" s="442"/>
      <c r="DV150" s="443"/>
      <c r="DW150" s="272"/>
    </row>
    <row r="151" spans="1:127" ht="40.5" customHeight="1">
      <c r="A151" s="569">
        <v>1</v>
      </c>
      <c r="B151" s="411">
        <f>LARGE(B$150:B150,1)+1</f>
        <v>2</v>
      </c>
      <c r="C151" s="412" t="s">
        <v>760</v>
      </c>
      <c r="D151" s="413" t="s">
        <v>1098</v>
      </c>
      <c r="E151" s="414" t="s">
        <v>1159</v>
      </c>
      <c r="F151" s="415">
        <v>3.1509999999999998</v>
      </c>
      <c r="G151" s="416" t="s">
        <v>841</v>
      </c>
      <c r="H151" s="654">
        <v>693580</v>
      </c>
      <c r="I151" s="418" t="s">
        <v>386</v>
      </c>
      <c r="J151" s="655" t="s">
        <v>1140</v>
      </c>
      <c r="K151" s="675"/>
      <c r="L151" s="444"/>
      <c r="M151" s="444" t="s">
        <v>1039</v>
      </c>
      <c r="N151" s="445" t="s">
        <v>1040</v>
      </c>
      <c r="O151" s="446" t="s">
        <v>1041</v>
      </c>
      <c r="P151" s="571" t="s">
        <v>1042</v>
      </c>
      <c r="Q151" s="425">
        <f>COUNTA(T151:DV151)</f>
        <v>0</v>
      </c>
      <c r="R151" s="426"/>
      <c r="S151" s="448"/>
      <c r="T151" s="428"/>
      <c r="U151" s="429"/>
      <c r="V151" s="430"/>
      <c r="W151" s="429"/>
      <c r="X151" s="430"/>
      <c r="Y151" s="429"/>
      <c r="Z151" s="430"/>
      <c r="AA151" s="429"/>
      <c r="AB151" s="430"/>
      <c r="AC151" s="431"/>
      <c r="AD151" s="428"/>
      <c r="AE151" s="429"/>
      <c r="AF151" s="430"/>
      <c r="AG151" s="429"/>
      <c r="AH151" s="430"/>
      <c r="AI151" s="429"/>
      <c r="AJ151" s="430"/>
      <c r="AK151" s="431"/>
      <c r="AL151" s="428"/>
      <c r="AM151" s="429"/>
      <c r="AN151" s="430"/>
      <c r="AO151" s="429"/>
      <c r="AP151" s="430"/>
      <c r="AQ151" s="429"/>
      <c r="AR151" s="430"/>
      <c r="AS151" s="431"/>
      <c r="AT151" s="272"/>
      <c r="AU151" s="432"/>
      <c r="AV151" s="433"/>
      <c r="AW151" s="434"/>
      <c r="AX151" s="433"/>
      <c r="AY151" s="434"/>
      <c r="AZ151" s="433"/>
      <c r="BA151" s="434"/>
      <c r="BB151" s="433"/>
      <c r="BC151" s="434"/>
      <c r="BD151" s="435"/>
      <c r="BE151" s="432"/>
      <c r="BF151" s="433"/>
      <c r="BG151" s="434"/>
      <c r="BH151" s="433"/>
      <c r="BI151" s="434"/>
      <c r="BJ151" s="433"/>
      <c r="BK151" s="434"/>
      <c r="BL151" s="435"/>
      <c r="BM151" s="432"/>
      <c r="BN151" s="433"/>
      <c r="BO151" s="434"/>
      <c r="BP151" s="433"/>
      <c r="BQ151" s="434"/>
      <c r="BR151" s="433"/>
      <c r="BS151" s="434"/>
      <c r="BT151" s="435"/>
      <c r="BU151" s="272"/>
      <c r="BV151" s="436"/>
      <c r="BW151" s="437"/>
      <c r="BX151" s="438"/>
      <c r="BY151" s="437"/>
      <c r="BZ151" s="438"/>
      <c r="CA151" s="437"/>
      <c r="CB151" s="438"/>
      <c r="CC151" s="437"/>
      <c r="CD151" s="438"/>
      <c r="CE151" s="439"/>
      <c r="CF151" s="436"/>
      <c r="CG151" s="437"/>
      <c r="CH151" s="438"/>
      <c r="CI151" s="437"/>
      <c r="CJ151" s="438"/>
      <c r="CK151" s="437"/>
      <c r="CL151" s="438"/>
      <c r="CM151" s="439"/>
      <c r="CN151" s="436"/>
      <c r="CO151" s="437"/>
      <c r="CP151" s="438"/>
      <c r="CQ151" s="437"/>
      <c r="CR151" s="438"/>
      <c r="CS151" s="437"/>
      <c r="CT151" s="438"/>
      <c r="CU151" s="439"/>
      <c r="CV151" s="272"/>
      <c r="CW151" s="440"/>
      <c r="CX151" s="441"/>
      <c r="CY151" s="442"/>
      <c r="CZ151" s="441"/>
      <c r="DA151" s="442"/>
      <c r="DB151" s="441"/>
      <c r="DC151" s="442"/>
      <c r="DD151" s="441"/>
      <c r="DE151" s="442"/>
      <c r="DF151" s="443"/>
      <c r="DG151" s="440"/>
      <c r="DH151" s="441"/>
      <c r="DI151" s="442"/>
      <c r="DJ151" s="441"/>
      <c r="DK151" s="442"/>
      <c r="DL151" s="441"/>
      <c r="DM151" s="442"/>
      <c r="DN151" s="443"/>
      <c r="DO151" s="440"/>
      <c r="DP151" s="441"/>
      <c r="DQ151" s="442"/>
      <c r="DR151" s="441"/>
      <c r="DS151" s="442"/>
      <c r="DT151" s="441"/>
      <c r="DU151" s="442"/>
      <c r="DV151" s="443"/>
      <c r="DW151" s="272"/>
    </row>
    <row r="152" spans="1:127" ht="40.5" customHeight="1">
      <c r="A152" s="569">
        <v>1</v>
      </c>
      <c r="B152" s="411">
        <f>LARGE(B$150:B151,1)+1</f>
        <v>3</v>
      </c>
      <c r="C152" s="412" t="s">
        <v>1173</v>
      </c>
      <c r="D152" s="413" t="s">
        <v>1174</v>
      </c>
      <c r="E152" s="414" t="s">
        <v>1139</v>
      </c>
      <c r="F152" s="415">
        <v>4.01</v>
      </c>
      <c r="G152" s="416" t="s">
        <v>841</v>
      </c>
      <c r="H152" s="654">
        <v>69113</v>
      </c>
      <c r="I152" s="418" t="s">
        <v>386</v>
      </c>
      <c r="J152" s="655" t="s">
        <v>1140</v>
      </c>
      <c r="K152" s="675"/>
      <c r="L152" s="444"/>
      <c r="M152" s="444" t="s">
        <v>1039</v>
      </c>
      <c r="N152" s="445" t="s">
        <v>1040</v>
      </c>
      <c r="O152" s="446" t="s">
        <v>1041</v>
      </c>
      <c r="P152" s="571" t="s">
        <v>1042</v>
      </c>
      <c r="Q152" s="425">
        <f>COUNTA(T152:DV152)</f>
        <v>0</v>
      </c>
      <c r="R152" s="426"/>
      <c r="S152" s="448"/>
      <c r="T152" s="428"/>
      <c r="U152" s="429"/>
      <c r="V152" s="430"/>
      <c r="W152" s="429"/>
      <c r="X152" s="430"/>
      <c r="Y152" s="429"/>
      <c r="Z152" s="430"/>
      <c r="AA152" s="429"/>
      <c r="AB152" s="430"/>
      <c r="AC152" s="431"/>
      <c r="AD152" s="428"/>
      <c r="AE152" s="429"/>
      <c r="AF152" s="430"/>
      <c r="AG152" s="429"/>
      <c r="AH152" s="430"/>
      <c r="AI152" s="429"/>
      <c r="AJ152" s="430"/>
      <c r="AK152" s="431"/>
      <c r="AL152" s="428"/>
      <c r="AM152" s="429"/>
      <c r="AN152" s="430"/>
      <c r="AO152" s="429"/>
      <c r="AP152" s="430"/>
      <c r="AQ152" s="429"/>
      <c r="AR152" s="430"/>
      <c r="AS152" s="431"/>
      <c r="AT152" s="272"/>
      <c r="AU152" s="432"/>
      <c r="AV152" s="433"/>
      <c r="AW152" s="434"/>
      <c r="AX152" s="433"/>
      <c r="AY152" s="434"/>
      <c r="AZ152" s="433"/>
      <c r="BA152" s="434"/>
      <c r="BB152" s="433"/>
      <c r="BC152" s="434"/>
      <c r="BD152" s="435"/>
      <c r="BE152" s="432"/>
      <c r="BF152" s="433"/>
      <c r="BG152" s="434"/>
      <c r="BH152" s="433"/>
      <c r="BI152" s="434"/>
      <c r="BJ152" s="433"/>
      <c r="BK152" s="434"/>
      <c r="BL152" s="435"/>
      <c r="BM152" s="432"/>
      <c r="BN152" s="433"/>
      <c r="BO152" s="434"/>
      <c r="BP152" s="433"/>
      <c r="BQ152" s="434"/>
      <c r="BR152" s="433"/>
      <c r="BS152" s="434"/>
      <c r="BT152" s="435"/>
      <c r="BU152" s="272"/>
      <c r="BV152" s="436"/>
      <c r="BW152" s="437"/>
      <c r="BX152" s="438"/>
      <c r="BY152" s="437"/>
      <c r="BZ152" s="438"/>
      <c r="CA152" s="437"/>
      <c r="CB152" s="438"/>
      <c r="CC152" s="437"/>
      <c r="CD152" s="438"/>
      <c r="CE152" s="439"/>
      <c r="CF152" s="436"/>
      <c r="CG152" s="437"/>
      <c r="CH152" s="438"/>
      <c r="CI152" s="437"/>
      <c r="CJ152" s="438"/>
      <c r="CK152" s="437"/>
      <c r="CL152" s="438"/>
      <c r="CM152" s="439"/>
      <c r="CN152" s="436"/>
      <c r="CO152" s="437"/>
      <c r="CP152" s="438"/>
      <c r="CQ152" s="437"/>
      <c r="CR152" s="438"/>
      <c r="CS152" s="437"/>
      <c r="CT152" s="438"/>
      <c r="CU152" s="439"/>
      <c r="CV152" s="272"/>
      <c r="CW152" s="440"/>
      <c r="CX152" s="441"/>
      <c r="CY152" s="442"/>
      <c r="CZ152" s="441"/>
      <c r="DA152" s="442"/>
      <c r="DB152" s="441"/>
      <c r="DC152" s="442"/>
      <c r="DD152" s="441"/>
      <c r="DE152" s="442"/>
      <c r="DF152" s="443"/>
      <c r="DG152" s="440"/>
      <c r="DH152" s="441"/>
      <c r="DI152" s="442"/>
      <c r="DJ152" s="441"/>
      <c r="DK152" s="442"/>
      <c r="DL152" s="441"/>
      <c r="DM152" s="442"/>
      <c r="DN152" s="443"/>
      <c r="DO152" s="440"/>
      <c r="DP152" s="441"/>
      <c r="DQ152" s="442"/>
      <c r="DR152" s="441"/>
      <c r="DS152" s="442"/>
      <c r="DT152" s="441"/>
      <c r="DU152" s="442"/>
      <c r="DV152" s="443"/>
      <c r="DW152" s="272"/>
    </row>
    <row r="153" spans="1:127" ht="40.5" customHeight="1">
      <c r="A153" s="569">
        <v>1</v>
      </c>
      <c r="B153" s="411">
        <f>LARGE(B$150:B152,1)+1</f>
        <v>4</v>
      </c>
      <c r="C153" s="412" t="s">
        <v>1304</v>
      </c>
      <c r="D153" s="413" t="s">
        <v>1305</v>
      </c>
      <c r="E153" s="414" t="s">
        <v>1306</v>
      </c>
      <c r="F153" s="415">
        <v>2.36</v>
      </c>
      <c r="G153" s="416" t="s">
        <v>841</v>
      </c>
      <c r="H153" s="654">
        <v>11321</v>
      </c>
      <c r="I153" s="418" t="s">
        <v>386</v>
      </c>
      <c r="J153" s="655" t="s">
        <v>1186</v>
      </c>
      <c r="K153" s="675"/>
      <c r="L153" s="444"/>
      <c r="M153" s="444" t="s">
        <v>1039</v>
      </c>
      <c r="N153" s="445" t="s">
        <v>1040</v>
      </c>
      <c r="O153" s="446" t="s">
        <v>1041</v>
      </c>
      <c r="P153" s="571" t="s">
        <v>1042</v>
      </c>
      <c r="Q153" s="425">
        <f>COUNTA(T153:DV153)</f>
        <v>0</v>
      </c>
      <c r="R153" s="426"/>
      <c r="S153" s="448"/>
      <c r="T153" s="428"/>
      <c r="U153" s="429"/>
      <c r="V153" s="430"/>
      <c r="W153" s="429"/>
      <c r="X153" s="430"/>
      <c r="Y153" s="429"/>
      <c r="Z153" s="430"/>
      <c r="AA153" s="429"/>
      <c r="AB153" s="430"/>
      <c r="AC153" s="431"/>
      <c r="AD153" s="428"/>
      <c r="AE153" s="429"/>
      <c r="AF153" s="430"/>
      <c r="AG153" s="429"/>
      <c r="AH153" s="430"/>
      <c r="AI153" s="429"/>
      <c r="AJ153" s="430"/>
      <c r="AK153" s="431"/>
      <c r="AL153" s="428"/>
      <c r="AM153" s="429"/>
      <c r="AN153" s="430"/>
      <c r="AO153" s="429"/>
      <c r="AP153" s="430"/>
      <c r="AQ153" s="429"/>
      <c r="AR153" s="430"/>
      <c r="AS153" s="431"/>
      <c r="AT153" s="272"/>
      <c r="AU153" s="432"/>
      <c r="AV153" s="433"/>
      <c r="AW153" s="434"/>
      <c r="AX153" s="433"/>
      <c r="AY153" s="434"/>
      <c r="AZ153" s="433"/>
      <c r="BA153" s="434"/>
      <c r="BB153" s="433"/>
      <c r="BC153" s="434"/>
      <c r="BD153" s="435"/>
      <c r="BE153" s="432"/>
      <c r="BF153" s="433"/>
      <c r="BG153" s="434"/>
      <c r="BH153" s="433"/>
      <c r="BI153" s="434"/>
      <c r="BJ153" s="433"/>
      <c r="BK153" s="434"/>
      <c r="BL153" s="435"/>
      <c r="BM153" s="432"/>
      <c r="BN153" s="433"/>
      <c r="BO153" s="434"/>
      <c r="BP153" s="433"/>
      <c r="BQ153" s="434"/>
      <c r="BR153" s="433"/>
      <c r="BS153" s="434"/>
      <c r="BT153" s="435"/>
      <c r="BU153" s="272"/>
      <c r="BV153" s="436"/>
      <c r="BW153" s="437"/>
      <c r="BX153" s="438"/>
      <c r="BY153" s="437"/>
      <c r="BZ153" s="438"/>
      <c r="CA153" s="437"/>
      <c r="CB153" s="438"/>
      <c r="CC153" s="437"/>
      <c r="CD153" s="438"/>
      <c r="CE153" s="439"/>
      <c r="CF153" s="436"/>
      <c r="CG153" s="437"/>
      <c r="CH153" s="438"/>
      <c r="CI153" s="437"/>
      <c r="CJ153" s="438"/>
      <c r="CK153" s="437"/>
      <c r="CL153" s="438"/>
      <c r="CM153" s="439"/>
      <c r="CN153" s="436"/>
      <c r="CO153" s="437"/>
      <c r="CP153" s="438"/>
      <c r="CQ153" s="437"/>
      <c r="CR153" s="438"/>
      <c r="CS153" s="437"/>
      <c r="CT153" s="438"/>
      <c r="CU153" s="439"/>
      <c r="CV153" s="272"/>
      <c r="CW153" s="440"/>
      <c r="CX153" s="441"/>
      <c r="CY153" s="442"/>
      <c r="CZ153" s="441"/>
      <c r="DA153" s="442"/>
      <c r="DB153" s="441"/>
      <c r="DC153" s="442"/>
      <c r="DD153" s="441"/>
      <c r="DE153" s="442"/>
      <c r="DF153" s="443"/>
      <c r="DG153" s="440"/>
      <c r="DH153" s="441"/>
      <c r="DI153" s="442"/>
      <c r="DJ153" s="441"/>
      <c r="DK153" s="442"/>
      <c r="DL153" s="441"/>
      <c r="DM153" s="442"/>
      <c r="DN153" s="443"/>
      <c r="DO153" s="440"/>
      <c r="DP153" s="441"/>
      <c r="DQ153" s="442"/>
      <c r="DR153" s="441"/>
      <c r="DS153" s="442"/>
      <c r="DT153" s="441"/>
      <c r="DU153" s="442"/>
      <c r="DV153" s="443"/>
      <c r="DW153" s="272"/>
    </row>
    <row r="154" spans="1:127" ht="40.5" customHeight="1">
      <c r="A154" s="569">
        <v>1</v>
      </c>
      <c r="B154" s="411">
        <f>LARGE(B$150:B153,1)+1</f>
        <v>5</v>
      </c>
      <c r="C154" s="412" t="s">
        <v>1307</v>
      </c>
      <c r="D154" s="413" t="s">
        <v>1305</v>
      </c>
      <c r="E154" s="414" t="s">
        <v>1306</v>
      </c>
      <c r="F154" s="415">
        <v>2.4</v>
      </c>
      <c r="G154" s="416" t="s">
        <v>841</v>
      </c>
      <c r="H154" s="654">
        <v>73023</v>
      </c>
      <c r="I154" s="418" t="s">
        <v>386</v>
      </c>
      <c r="J154" s="655" t="s">
        <v>1186</v>
      </c>
      <c r="K154" s="675"/>
      <c r="L154" s="444"/>
      <c r="M154" s="444" t="s">
        <v>1039</v>
      </c>
      <c r="N154" s="445" t="s">
        <v>1040</v>
      </c>
      <c r="O154" s="446" t="s">
        <v>1041</v>
      </c>
      <c r="P154" s="571" t="s">
        <v>1042</v>
      </c>
      <c r="Q154" s="425">
        <f>COUNTA(T154:DV154)</f>
        <v>0</v>
      </c>
      <c r="R154" s="426"/>
      <c r="S154" s="448"/>
      <c r="T154" s="428"/>
      <c r="U154" s="429"/>
      <c r="V154" s="430"/>
      <c r="W154" s="429"/>
      <c r="X154" s="430"/>
      <c r="Y154" s="429"/>
      <c r="Z154" s="430"/>
      <c r="AA154" s="429"/>
      <c r="AB154" s="430"/>
      <c r="AC154" s="431"/>
      <c r="AD154" s="428"/>
      <c r="AE154" s="429"/>
      <c r="AF154" s="430"/>
      <c r="AG154" s="429"/>
      <c r="AH154" s="430"/>
      <c r="AI154" s="429"/>
      <c r="AJ154" s="430"/>
      <c r="AK154" s="431"/>
      <c r="AL154" s="428"/>
      <c r="AM154" s="429"/>
      <c r="AN154" s="430"/>
      <c r="AO154" s="429"/>
      <c r="AP154" s="430"/>
      <c r="AQ154" s="429"/>
      <c r="AR154" s="430"/>
      <c r="AS154" s="431"/>
      <c r="AT154" s="272"/>
      <c r="AU154" s="432"/>
      <c r="AV154" s="433"/>
      <c r="AW154" s="434"/>
      <c r="AX154" s="433"/>
      <c r="AY154" s="434"/>
      <c r="AZ154" s="433"/>
      <c r="BA154" s="434"/>
      <c r="BB154" s="433"/>
      <c r="BC154" s="434"/>
      <c r="BD154" s="435"/>
      <c r="BE154" s="432"/>
      <c r="BF154" s="433"/>
      <c r="BG154" s="434"/>
      <c r="BH154" s="433"/>
      <c r="BI154" s="434"/>
      <c r="BJ154" s="433"/>
      <c r="BK154" s="434"/>
      <c r="BL154" s="435"/>
      <c r="BM154" s="432"/>
      <c r="BN154" s="433"/>
      <c r="BO154" s="434"/>
      <c r="BP154" s="433"/>
      <c r="BQ154" s="434"/>
      <c r="BR154" s="433"/>
      <c r="BS154" s="434"/>
      <c r="BT154" s="435"/>
      <c r="BU154" s="272"/>
      <c r="BV154" s="436"/>
      <c r="BW154" s="437"/>
      <c r="BX154" s="438"/>
      <c r="BY154" s="437"/>
      <c r="BZ154" s="438"/>
      <c r="CA154" s="437"/>
      <c r="CB154" s="438"/>
      <c r="CC154" s="437"/>
      <c r="CD154" s="438"/>
      <c r="CE154" s="439"/>
      <c r="CF154" s="436"/>
      <c r="CG154" s="437"/>
      <c r="CH154" s="438"/>
      <c r="CI154" s="437"/>
      <c r="CJ154" s="438"/>
      <c r="CK154" s="437"/>
      <c r="CL154" s="438"/>
      <c r="CM154" s="439"/>
      <c r="CN154" s="436"/>
      <c r="CO154" s="437"/>
      <c r="CP154" s="438"/>
      <c r="CQ154" s="437"/>
      <c r="CR154" s="438"/>
      <c r="CS154" s="437"/>
      <c r="CT154" s="438"/>
      <c r="CU154" s="439"/>
      <c r="CV154" s="272"/>
      <c r="CW154" s="440"/>
      <c r="CX154" s="441"/>
      <c r="CY154" s="442"/>
      <c r="CZ154" s="441"/>
      <c r="DA154" s="442"/>
      <c r="DB154" s="441"/>
      <c r="DC154" s="442"/>
      <c r="DD154" s="441"/>
      <c r="DE154" s="442"/>
      <c r="DF154" s="443"/>
      <c r="DG154" s="440"/>
      <c r="DH154" s="441"/>
      <c r="DI154" s="442"/>
      <c r="DJ154" s="441"/>
      <c r="DK154" s="442"/>
      <c r="DL154" s="441"/>
      <c r="DM154" s="442"/>
      <c r="DN154" s="443"/>
      <c r="DO154" s="440"/>
      <c r="DP154" s="441"/>
      <c r="DQ154" s="442"/>
      <c r="DR154" s="441"/>
      <c r="DS154" s="442"/>
      <c r="DT154" s="441"/>
      <c r="DU154" s="442"/>
      <c r="DV154" s="443"/>
      <c r="DW154" s="272"/>
    </row>
    <row r="155" spans="1:127" ht="40.5" customHeight="1">
      <c r="A155" s="569">
        <v>1</v>
      </c>
      <c r="B155" s="667">
        <v>12</v>
      </c>
      <c r="C155" s="668" t="s">
        <v>755</v>
      </c>
      <c r="D155" s="669"/>
      <c r="E155" s="670"/>
      <c r="F155" s="669"/>
      <c r="G155" s="671"/>
      <c r="H155" s="670"/>
      <c r="I155" s="672"/>
      <c r="J155" s="669"/>
      <c r="K155" s="669"/>
      <c r="L155" s="672"/>
      <c r="M155" s="672"/>
      <c r="N155" s="672"/>
      <c r="O155" s="672"/>
      <c r="P155" s="682" t="s">
        <v>761</v>
      </c>
      <c r="Q155" s="1350" t="s">
        <v>1323</v>
      </c>
      <c r="R155" s="1352" t="s">
        <v>1324</v>
      </c>
      <c r="S155" s="1336" t="s">
        <v>1325</v>
      </c>
      <c r="T155" s="452"/>
      <c r="U155" s="453"/>
      <c r="V155" s="453"/>
      <c r="W155" s="453"/>
      <c r="X155" s="453"/>
      <c r="Y155" s="453"/>
      <c r="Z155" s="453"/>
      <c r="AA155" s="453"/>
      <c r="AB155" s="453"/>
      <c r="AC155" s="454"/>
      <c r="AD155" s="452"/>
      <c r="AE155" s="453"/>
      <c r="AF155" s="453"/>
      <c r="AG155" s="453"/>
      <c r="AH155" s="453"/>
      <c r="AI155" s="453"/>
      <c r="AJ155" s="453"/>
      <c r="AK155" s="454"/>
      <c r="AL155" s="452"/>
      <c r="AM155" s="453"/>
      <c r="AN155" s="453"/>
      <c r="AO155" s="453"/>
      <c r="AP155" s="453"/>
      <c r="AQ155" s="453"/>
      <c r="AR155" s="453"/>
      <c r="AS155" s="454"/>
      <c r="AT155" s="455"/>
      <c r="AU155" s="456"/>
      <c r="AV155" s="457"/>
      <c r="AW155" s="457"/>
      <c r="AX155" s="457"/>
      <c r="AY155" s="457"/>
      <c r="AZ155" s="457"/>
      <c r="BA155" s="457"/>
      <c r="BB155" s="457"/>
      <c r="BC155" s="457"/>
      <c r="BD155" s="458"/>
      <c r="BE155" s="456"/>
      <c r="BF155" s="457"/>
      <c r="BG155" s="457"/>
      <c r="BH155" s="457"/>
      <c r="BI155" s="457"/>
      <c r="BJ155" s="457"/>
      <c r="BK155" s="457"/>
      <c r="BL155" s="458"/>
      <c r="BM155" s="456"/>
      <c r="BN155" s="457"/>
      <c r="BO155" s="457"/>
      <c r="BP155" s="457"/>
      <c r="BQ155" s="457"/>
      <c r="BR155" s="457"/>
      <c r="BS155" s="457"/>
      <c r="BT155" s="458"/>
      <c r="BU155" s="455"/>
      <c r="BV155" s="459"/>
      <c r="BW155" s="460"/>
      <c r="BX155" s="460"/>
      <c r="BY155" s="460"/>
      <c r="BZ155" s="460"/>
      <c r="CA155" s="460"/>
      <c r="CB155" s="460"/>
      <c r="CC155" s="460"/>
      <c r="CD155" s="460"/>
      <c r="CE155" s="461"/>
      <c r="CF155" s="459"/>
      <c r="CG155" s="460"/>
      <c r="CH155" s="460"/>
      <c r="CI155" s="460"/>
      <c r="CJ155" s="460"/>
      <c r="CK155" s="460"/>
      <c r="CL155" s="460"/>
      <c r="CM155" s="461"/>
      <c r="CN155" s="459"/>
      <c r="CO155" s="460"/>
      <c r="CP155" s="460"/>
      <c r="CQ155" s="460"/>
      <c r="CR155" s="460"/>
      <c r="CS155" s="460"/>
      <c r="CT155" s="460"/>
      <c r="CU155" s="461"/>
      <c r="CV155" s="455"/>
      <c r="CW155" s="462"/>
      <c r="CX155" s="463"/>
      <c r="CY155" s="463"/>
      <c r="CZ155" s="463"/>
      <c r="DA155" s="463"/>
      <c r="DB155" s="463"/>
      <c r="DC155" s="463"/>
      <c r="DD155" s="463"/>
      <c r="DE155" s="463"/>
      <c r="DF155" s="464"/>
      <c r="DG155" s="462"/>
      <c r="DH155" s="463"/>
      <c r="DI155" s="463"/>
      <c r="DJ155" s="463"/>
      <c r="DK155" s="463"/>
      <c r="DL155" s="463"/>
      <c r="DM155" s="463"/>
      <c r="DN155" s="464"/>
      <c r="DO155" s="462"/>
      <c r="DP155" s="463"/>
      <c r="DQ155" s="463"/>
      <c r="DR155" s="463"/>
      <c r="DS155" s="463"/>
      <c r="DT155" s="463"/>
      <c r="DU155" s="463"/>
      <c r="DV155" s="464"/>
      <c r="DW155" s="465"/>
    </row>
    <row r="156" spans="1:127" ht="40.5" customHeight="1">
      <c r="A156" s="569">
        <v>1</v>
      </c>
      <c r="B156" s="674"/>
      <c r="C156" s="393" t="s">
        <v>1048</v>
      </c>
      <c r="D156" s="394">
        <f>LARGE(B157:B176,1)</f>
        <v>20</v>
      </c>
      <c r="E156" s="604" t="s">
        <v>1049</v>
      </c>
      <c r="F156" s="394">
        <f>COUNTIF(L157:P176,E156)</f>
        <v>0</v>
      </c>
      <c r="G156" s="396" t="s">
        <v>1038</v>
      </c>
      <c r="H156" s="394">
        <f>COUNTIF(L157:P176,G156)</f>
        <v>0</v>
      </c>
      <c r="I156" s="396" t="s">
        <v>1039</v>
      </c>
      <c r="J156" s="394">
        <f>COUNTIF(L157:P176,I156)</f>
        <v>20</v>
      </c>
      <c r="K156" s="396" t="s">
        <v>1040</v>
      </c>
      <c r="L156" s="394">
        <f>COUNTIF(L157:P176,K156)</f>
        <v>20</v>
      </c>
      <c r="M156" s="396" t="s">
        <v>1041</v>
      </c>
      <c r="N156" s="394">
        <f>COUNTIF(L157:P176,M156)</f>
        <v>20</v>
      </c>
      <c r="O156" s="396" t="s">
        <v>1042</v>
      </c>
      <c r="P156" s="397">
        <f>COUNTIF(L157:P176,O156)</f>
        <v>20</v>
      </c>
      <c r="Q156" s="1351"/>
      <c r="R156" s="1353"/>
      <c r="S156" s="1337"/>
      <c r="T156" s="466"/>
      <c r="U156" s="467"/>
      <c r="V156" s="467"/>
      <c r="W156" s="467"/>
      <c r="X156" s="467"/>
      <c r="Y156" s="467"/>
      <c r="Z156" s="467"/>
      <c r="AA156" s="467"/>
      <c r="AB156" s="467"/>
      <c r="AC156" s="468"/>
      <c r="AD156" s="466"/>
      <c r="AE156" s="467"/>
      <c r="AF156" s="467"/>
      <c r="AG156" s="467"/>
      <c r="AH156" s="467"/>
      <c r="AI156" s="467"/>
      <c r="AJ156" s="467"/>
      <c r="AK156" s="468"/>
      <c r="AL156" s="466"/>
      <c r="AM156" s="467"/>
      <c r="AN156" s="467"/>
      <c r="AO156" s="467"/>
      <c r="AP156" s="467"/>
      <c r="AQ156" s="467"/>
      <c r="AR156" s="467"/>
      <c r="AS156" s="468"/>
      <c r="AT156" s="469"/>
      <c r="AU156" s="470"/>
      <c r="AV156" s="471"/>
      <c r="AW156" s="471"/>
      <c r="AX156" s="471"/>
      <c r="AY156" s="471"/>
      <c r="AZ156" s="471"/>
      <c r="BA156" s="471"/>
      <c r="BB156" s="471"/>
      <c r="BC156" s="471"/>
      <c r="BD156" s="472"/>
      <c r="BE156" s="470"/>
      <c r="BF156" s="471"/>
      <c r="BG156" s="471"/>
      <c r="BH156" s="471"/>
      <c r="BI156" s="471"/>
      <c r="BJ156" s="471"/>
      <c r="BK156" s="471"/>
      <c r="BL156" s="472"/>
      <c r="BM156" s="470"/>
      <c r="BN156" s="471"/>
      <c r="BO156" s="471"/>
      <c r="BP156" s="471"/>
      <c r="BQ156" s="471"/>
      <c r="BR156" s="471"/>
      <c r="BS156" s="471"/>
      <c r="BT156" s="472"/>
      <c r="BU156" s="469"/>
      <c r="BV156" s="473"/>
      <c r="BW156" s="474"/>
      <c r="BX156" s="474"/>
      <c r="BY156" s="474"/>
      <c r="BZ156" s="474"/>
      <c r="CA156" s="474"/>
      <c r="CB156" s="474"/>
      <c r="CC156" s="474"/>
      <c r="CD156" s="474"/>
      <c r="CE156" s="475"/>
      <c r="CF156" s="473"/>
      <c r="CG156" s="474"/>
      <c r="CH156" s="474"/>
      <c r="CI156" s="474"/>
      <c r="CJ156" s="474"/>
      <c r="CK156" s="474"/>
      <c r="CL156" s="474"/>
      <c r="CM156" s="475"/>
      <c r="CN156" s="473"/>
      <c r="CO156" s="474"/>
      <c r="CP156" s="474"/>
      <c r="CQ156" s="474"/>
      <c r="CR156" s="474"/>
      <c r="CS156" s="474"/>
      <c r="CT156" s="474"/>
      <c r="CU156" s="475"/>
      <c r="CV156" s="469"/>
      <c r="CW156" s="476"/>
      <c r="CX156" s="477"/>
      <c r="CY156" s="477"/>
      <c r="CZ156" s="477"/>
      <c r="DA156" s="477"/>
      <c r="DB156" s="477"/>
      <c r="DC156" s="477"/>
      <c r="DD156" s="477"/>
      <c r="DE156" s="477"/>
      <c r="DF156" s="478"/>
      <c r="DG156" s="476"/>
      <c r="DH156" s="477"/>
      <c r="DI156" s="477"/>
      <c r="DJ156" s="477"/>
      <c r="DK156" s="477"/>
      <c r="DL156" s="477"/>
      <c r="DM156" s="477"/>
      <c r="DN156" s="478"/>
      <c r="DO156" s="476"/>
      <c r="DP156" s="477"/>
      <c r="DQ156" s="477"/>
      <c r="DR156" s="477"/>
      <c r="DS156" s="477"/>
      <c r="DT156" s="477"/>
      <c r="DU156" s="477"/>
      <c r="DV156" s="478"/>
      <c r="DW156" s="479"/>
    </row>
    <row r="157" spans="1:127" s="303" customFormat="1" ht="60.75" customHeight="1">
      <c r="A157" s="678"/>
      <c r="B157" s="411">
        <v>1</v>
      </c>
      <c r="C157" s="412" t="s">
        <v>762</v>
      </c>
      <c r="D157" s="413" t="s">
        <v>763</v>
      </c>
      <c r="E157" s="414" t="s">
        <v>1269</v>
      </c>
      <c r="F157" s="415">
        <v>5.5720000000000001</v>
      </c>
      <c r="G157" s="416" t="s">
        <v>841</v>
      </c>
      <c r="H157" s="654">
        <v>6936</v>
      </c>
      <c r="I157" s="418" t="s">
        <v>386</v>
      </c>
      <c r="J157" s="655" t="s">
        <v>1054</v>
      </c>
      <c r="K157" s="675"/>
      <c r="L157" s="444"/>
      <c r="M157" s="444" t="s">
        <v>1039</v>
      </c>
      <c r="N157" s="445" t="s">
        <v>1040</v>
      </c>
      <c r="O157" s="446" t="s">
        <v>1041</v>
      </c>
      <c r="P157" s="571" t="s">
        <v>1042</v>
      </c>
      <c r="Q157" s="425">
        <f t="shared" ref="Q157:Q176" si="12">COUNTA(T157:DV157)</f>
        <v>0</v>
      </c>
      <c r="R157" s="426"/>
      <c r="S157" s="448"/>
      <c r="T157" s="428"/>
      <c r="U157" s="429"/>
      <c r="V157" s="430"/>
      <c r="W157" s="429"/>
      <c r="X157" s="430"/>
      <c r="Y157" s="429"/>
      <c r="Z157" s="430"/>
      <c r="AA157" s="429"/>
      <c r="AB157" s="430"/>
      <c r="AC157" s="431"/>
      <c r="AD157" s="428"/>
      <c r="AE157" s="429"/>
      <c r="AF157" s="430"/>
      <c r="AG157" s="429"/>
      <c r="AH157" s="430"/>
      <c r="AI157" s="429"/>
      <c r="AJ157" s="430"/>
      <c r="AK157" s="431"/>
      <c r="AL157" s="428"/>
      <c r="AM157" s="429"/>
      <c r="AN157" s="430"/>
      <c r="AO157" s="429"/>
      <c r="AP157" s="430"/>
      <c r="AQ157" s="429"/>
      <c r="AR157" s="430"/>
      <c r="AS157" s="431"/>
      <c r="AT157" s="272"/>
      <c r="AU157" s="432"/>
      <c r="AV157" s="433"/>
      <c r="AW157" s="434"/>
      <c r="AX157" s="433"/>
      <c r="AY157" s="434"/>
      <c r="AZ157" s="433"/>
      <c r="BA157" s="434"/>
      <c r="BB157" s="433"/>
      <c r="BC157" s="434"/>
      <c r="BD157" s="435"/>
      <c r="BE157" s="432"/>
      <c r="BF157" s="433"/>
      <c r="BG157" s="434"/>
      <c r="BH157" s="433"/>
      <c r="BI157" s="434"/>
      <c r="BJ157" s="433"/>
      <c r="BK157" s="434"/>
      <c r="BL157" s="435"/>
      <c r="BM157" s="432"/>
      <c r="BN157" s="433"/>
      <c r="BO157" s="434"/>
      <c r="BP157" s="433"/>
      <c r="BQ157" s="434"/>
      <c r="BR157" s="433"/>
      <c r="BS157" s="434"/>
      <c r="BT157" s="435"/>
      <c r="BU157" s="272"/>
      <c r="BV157" s="436"/>
      <c r="BW157" s="437"/>
      <c r="BX157" s="438"/>
      <c r="BY157" s="437"/>
      <c r="BZ157" s="438"/>
      <c r="CA157" s="437"/>
      <c r="CB157" s="438"/>
      <c r="CC157" s="437"/>
      <c r="CD157" s="438"/>
      <c r="CE157" s="439"/>
      <c r="CF157" s="436"/>
      <c r="CG157" s="437"/>
      <c r="CH157" s="438"/>
      <c r="CI157" s="437"/>
      <c r="CJ157" s="438"/>
      <c r="CK157" s="437"/>
      <c r="CL157" s="438"/>
      <c r="CM157" s="439"/>
      <c r="CN157" s="436"/>
      <c r="CO157" s="437"/>
      <c r="CP157" s="438"/>
      <c r="CQ157" s="437"/>
      <c r="CR157" s="438"/>
      <c r="CS157" s="437"/>
      <c r="CT157" s="438"/>
      <c r="CU157" s="439"/>
      <c r="CV157" s="272"/>
      <c r="CW157" s="440"/>
      <c r="CX157" s="441"/>
      <c r="CY157" s="442"/>
      <c r="CZ157" s="441"/>
      <c r="DA157" s="442"/>
      <c r="DB157" s="441"/>
      <c r="DC157" s="442"/>
      <c r="DD157" s="441"/>
      <c r="DE157" s="442"/>
      <c r="DF157" s="443"/>
      <c r="DG157" s="440"/>
      <c r="DH157" s="441"/>
      <c r="DI157" s="442"/>
      <c r="DJ157" s="441"/>
      <c r="DK157" s="442"/>
      <c r="DL157" s="441"/>
      <c r="DM157" s="442"/>
      <c r="DN157" s="443"/>
      <c r="DO157" s="440"/>
      <c r="DP157" s="441"/>
      <c r="DQ157" s="442"/>
      <c r="DR157" s="441"/>
      <c r="DS157" s="442"/>
      <c r="DT157" s="441"/>
      <c r="DU157" s="442"/>
      <c r="DV157" s="443"/>
      <c r="DW157" s="272"/>
    </row>
    <row r="158" spans="1:127" s="303" customFormat="1" ht="40.5" customHeight="1">
      <c r="A158" s="678"/>
      <c r="B158" s="411">
        <f>LARGE(B$157:B157,1)+1</f>
        <v>2</v>
      </c>
      <c r="C158" s="412" t="s">
        <v>764</v>
      </c>
      <c r="D158" s="413" t="s">
        <v>765</v>
      </c>
      <c r="E158" s="414" t="s">
        <v>1269</v>
      </c>
      <c r="F158" s="415">
        <v>8.8480000000000008</v>
      </c>
      <c r="G158" s="416" t="s">
        <v>841</v>
      </c>
      <c r="H158" s="654">
        <v>7240</v>
      </c>
      <c r="I158" s="418" t="s">
        <v>386</v>
      </c>
      <c r="J158" s="655" t="s">
        <v>1054</v>
      </c>
      <c r="K158" s="675"/>
      <c r="L158" s="444"/>
      <c r="M158" s="444" t="s">
        <v>1039</v>
      </c>
      <c r="N158" s="445" t="s">
        <v>1040</v>
      </c>
      <c r="O158" s="446" t="s">
        <v>1041</v>
      </c>
      <c r="P158" s="571" t="s">
        <v>1042</v>
      </c>
      <c r="Q158" s="425">
        <f t="shared" si="12"/>
        <v>0</v>
      </c>
      <c r="R158" s="426"/>
      <c r="S158" s="448"/>
      <c r="T158" s="428"/>
      <c r="U158" s="429"/>
      <c r="V158" s="430"/>
      <c r="W158" s="429"/>
      <c r="X158" s="430"/>
      <c r="Y158" s="429"/>
      <c r="Z158" s="430"/>
      <c r="AA158" s="429"/>
      <c r="AB158" s="430"/>
      <c r="AC158" s="431"/>
      <c r="AD158" s="428"/>
      <c r="AE158" s="429"/>
      <c r="AF158" s="430"/>
      <c r="AG158" s="429"/>
      <c r="AH158" s="430"/>
      <c r="AI158" s="429"/>
      <c r="AJ158" s="430"/>
      <c r="AK158" s="431"/>
      <c r="AL158" s="428"/>
      <c r="AM158" s="429"/>
      <c r="AN158" s="430"/>
      <c r="AO158" s="429"/>
      <c r="AP158" s="430"/>
      <c r="AQ158" s="429"/>
      <c r="AR158" s="430"/>
      <c r="AS158" s="431"/>
      <c r="AT158" s="272"/>
      <c r="AU158" s="432"/>
      <c r="AV158" s="433"/>
      <c r="AW158" s="434"/>
      <c r="AX158" s="433"/>
      <c r="AY158" s="434"/>
      <c r="AZ158" s="433"/>
      <c r="BA158" s="434"/>
      <c r="BB158" s="433"/>
      <c r="BC158" s="434"/>
      <c r="BD158" s="435"/>
      <c r="BE158" s="432"/>
      <c r="BF158" s="433"/>
      <c r="BG158" s="434"/>
      <c r="BH158" s="433"/>
      <c r="BI158" s="434"/>
      <c r="BJ158" s="433"/>
      <c r="BK158" s="434"/>
      <c r="BL158" s="435"/>
      <c r="BM158" s="432"/>
      <c r="BN158" s="433"/>
      <c r="BO158" s="434"/>
      <c r="BP158" s="433"/>
      <c r="BQ158" s="434"/>
      <c r="BR158" s="433"/>
      <c r="BS158" s="434"/>
      <c r="BT158" s="435"/>
      <c r="BU158" s="272"/>
      <c r="BV158" s="436"/>
      <c r="BW158" s="437"/>
      <c r="BX158" s="438"/>
      <c r="BY158" s="437"/>
      <c r="BZ158" s="438"/>
      <c r="CA158" s="437"/>
      <c r="CB158" s="438"/>
      <c r="CC158" s="437"/>
      <c r="CD158" s="438"/>
      <c r="CE158" s="439"/>
      <c r="CF158" s="436"/>
      <c r="CG158" s="437"/>
      <c r="CH158" s="438"/>
      <c r="CI158" s="437"/>
      <c r="CJ158" s="438"/>
      <c r="CK158" s="437"/>
      <c r="CL158" s="438"/>
      <c r="CM158" s="439"/>
      <c r="CN158" s="436"/>
      <c r="CO158" s="437"/>
      <c r="CP158" s="438"/>
      <c r="CQ158" s="437"/>
      <c r="CR158" s="438"/>
      <c r="CS158" s="437"/>
      <c r="CT158" s="438"/>
      <c r="CU158" s="439"/>
      <c r="CV158" s="272"/>
      <c r="CW158" s="440"/>
      <c r="CX158" s="441"/>
      <c r="CY158" s="442"/>
      <c r="CZ158" s="441"/>
      <c r="DA158" s="442"/>
      <c r="DB158" s="441"/>
      <c r="DC158" s="442"/>
      <c r="DD158" s="441"/>
      <c r="DE158" s="442"/>
      <c r="DF158" s="443"/>
      <c r="DG158" s="440"/>
      <c r="DH158" s="441"/>
      <c r="DI158" s="442"/>
      <c r="DJ158" s="441"/>
      <c r="DK158" s="442"/>
      <c r="DL158" s="441"/>
      <c r="DM158" s="442"/>
      <c r="DN158" s="443"/>
      <c r="DO158" s="440"/>
      <c r="DP158" s="441"/>
      <c r="DQ158" s="442"/>
      <c r="DR158" s="441"/>
      <c r="DS158" s="442"/>
      <c r="DT158" s="441"/>
      <c r="DU158" s="442"/>
      <c r="DV158" s="443"/>
      <c r="DW158" s="272"/>
    </row>
    <row r="159" spans="1:127" s="303" customFormat="1" ht="40.5" customHeight="1">
      <c r="A159" s="569"/>
      <c r="B159" s="411">
        <f>LARGE(B$157:B158,1)+1</f>
        <v>3</v>
      </c>
      <c r="C159" s="412" t="s">
        <v>766</v>
      </c>
      <c r="D159" s="413" t="s">
        <v>765</v>
      </c>
      <c r="E159" s="414" t="s">
        <v>1269</v>
      </c>
      <c r="F159" s="415">
        <v>7.3380000000000001</v>
      </c>
      <c r="G159" s="416" t="s">
        <v>841</v>
      </c>
      <c r="H159" s="654">
        <v>7802</v>
      </c>
      <c r="I159" s="418" t="s">
        <v>386</v>
      </c>
      <c r="J159" s="655" t="s">
        <v>1054</v>
      </c>
      <c r="K159" s="675"/>
      <c r="L159" s="444"/>
      <c r="M159" s="444" t="s">
        <v>1039</v>
      </c>
      <c r="N159" s="445" t="s">
        <v>1040</v>
      </c>
      <c r="O159" s="446" t="s">
        <v>1041</v>
      </c>
      <c r="P159" s="571" t="s">
        <v>1042</v>
      </c>
      <c r="Q159" s="425">
        <f t="shared" si="12"/>
        <v>0</v>
      </c>
      <c r="R159" s="426"/>
      <c r="S159" s="448"/>
      <c r="T159" s="428"/>
      <c r="U159" s="429"/>
      <c r="V159" s="430"/>
      <c r="W159" s="429"/>
      <c r="X159" s="430"/>
      <c r="Y159" s="429"/>
      <c r="Z159" s="430"/>
      <c r="AA159" s="429"/>
      <c r="AB159" s="430"/>
      <c r="AC159" s="431"/>
      <c r="AD159" s="428"/>
      <c r="AE159" s="429"/>
      <c r="AF159" s="430"/>
      <c r="AG159" s="429"/>
      <c r="AH159" s="430"/>
      <c r="AI159" s="429"/>
      <c r="AJ159" s="430"/>
      <c r="AK159" s="431"/>
      <c r="AL159" s="428"/>
      <c r="AM159" s="429"/>
      <c r="AN159" s="430"/>
      <c r="AO159" s="429"/>
      <c r="AP159" s="430"/>
      <c r="AQ159" s="429"/>
      <c r="AR159" s="430"/>
      <c r="AS159" s="431"/>
      <c r="AT159" s="272"/>
      <c r="AU159" s="432"/>
      <c r="AV159" s="433"/>
      <c r="AW159" s="434"/>
      <c r="AX159" s="433"/>
      <c r="AY159" s="434"/>
      <c r="AZ159" s="433"/>
      <c r="BA159" s="434"/>
      <c r="BB159" s="433"/>
      <c r="BC159" s="434"/>
      <c r="BD159" s="435"/>
      <c r="BE159" s="432"/>
      <c r="BF159" s="433"/>
      <c r="BG159" s="434"/>
      <c r="BH159" s="433"/>
      <c r="BI159" s="434"/>
      <c r="BJ159" s="433"/>
      <c r="BK159" s="434"/>
      <c r="BL159" s="435"/>
      <c r="BM159" s="432"/>
      <c r="BN159" s="433"/>
      <c r="BO159" s="434"/>
      <c r="BP159" s="433"/>
      <c r="BQ159" s="434"/>
      <c r="BR159" s="433"/>
      <c r="BS159" s="434"/>
      <c r="BT159" s="435"/>
      <c r="BU159" s="272"/>
      <c r="BV159" s="436"/>
      <c r="BW159" s="437"/>
      <c r="BX159" s="438"/>
      <c r="BY159" s="437"/>
      <c r="BZ159" s="438"/>
      <c r="CA159" s="437"/>
      <c r="CB159" s="438"/>
      <c r="CC159" s="437"/>
      <c r="CD159" s="438"/>
      <c r="CE159" s="439"/>
      <c r="CF159" s="436"/>
      <c r="CG159" s="437"/>
      <c r="CH159" s="438"/>
      <c r="CI159" s="437"/>
      <c r="CJ159" s="438"/>
      <c r="CK159" s="437"/>
      <c r="CL159" s="438"/>
      <c r="CM159" s="439"/>
      <c r="CN159" s="436"/>
      <c r="CO159" s="437"/>
      <c r="CP159" s="438"/>
      <c r="CQ159" s="437"/>
      <c r="CR159" s="438"/>
      <c r="CS159" s="437"/>
      <c r="CT159" s="438"/>
      <c r="CU159" s="439"/>
      <c r="CV159" s="272"/>
      <c r="CW159" s="440"/>
      <c r="CX159" s="441"/>
      <c r="CY159" s="442"/>
      <c r="CZ159" s="441"/>
      <c r="DA159" s="442"/>
      <c r="DB159" s="441"/>
      <c r="DC159" s="442"/>
      <c r="DD159" s="441"/>
      <c r="DE159" s="442"/>
      <c r="DF159" s="443"/>
      <c r="DG159" s="440"/>
      <c r="DH159" s="441"/>
      <c r="DI159" s="442"/>
      <c r="DJ159" s="441"/>
      <c r="DK159" s="442"/>
      <c r="DL159" s="441"/>
      <c r="DM159" s="442"/>
      <c r="DN159" s="443"/>
      <c r="DO159" s="440"/>
      <c r="DP159" s="441"/>
      <c r="DQ159" s="442"/>
      <c r="DR159" s="441"/>
      <c r="DS159" s="442"/>
      <c r="DT159" s="441"/>
      <c r="DU159" s="442"/>
      <c r="DV159" s="443"/>
      <c r="DW159" s="272"/>
    </row>
    <row r="160" spans="1:127" ht="40.5" customHeight="1">
      <c r="A160" s="569">
        <v>1</v>
      </c>
      <c r="B160" s="411">
        <f>LARGE(B$157:B159,1)+1</f>
        <v>4</v>
      </c>
      <c r="C160" s="412" t="s">
        <v>767</v>
      </c>
      <c r="D160" s="413" t="s">
        <v>1150</v>
      </c>
      <c r="E160" s="414" t="s">
        <v>1269</v>
      </c>
      <c r="F160" s="415">
        <v>1.44</v>
      </c>
      <c r="G160" s="416" t="s">
        <v>841</v>
      </c>
      <c r="H160" s="654">
        <v>339424</v>
      </c>
      <c r="I160" s="418" t="s">
        <v>386</v>
      </c>
      <c r="J160" s="655" t="s">
        <v>1054</v>
      </c>
      <c r="K160" s="675"/>
      <c r="L160" s="444"/>
      <c r="M160" s="444" t="s">
        <v>1039</v>
      </c>
      <c r="N160" s="445" t="s">
        <v>1040</v>
      </c>
      <c r="O160" s="446" t="s">
        <v>1041</v>
      </c>
      <c r="P160" s="571" t="s">
        <v>1042</v>
      </c>
      <c r="Q160" s="425">
        <f t="shared" si="12"/>
        <v>0</v>
      </c>
      <c r="R160" s="426"/>
      <c r="S160" s="448"/>
      <c r="T160" s="428"/>
      <c r="U160" s="429"/>
      <c r="V160" s="430"/>
      <c r="W160" s="429"/>
      <c r="X160" s="430"/>
      <c r="Y160" s="429"/>
      <c r="Z160" s="430"/>
      <c r="AA160" s="429"/>
      <c r="AB160" s="430"/>
      <c r="AC160" s="431"/>
      <c r="AD160" s="428"/>
      <c r="AE160" s="429"/>
      <c r="AF160" s="430"/>
      <c r="AG160" s="429"/>
      <c r="AH160" s="430"/>
      <c r="AI160" s="429"/>
      <c r="AJ160" s="430"/>
      <c r="AK160" s="431"/>
      <c r="AL160" s="428"/>
      <c r="AM160" s="429"/>
      <c r="AN160" s="430"/>
      <c r="AO160" s="429"/>
      <c r="AP160" s="430"/>
      <c r="AQ160" s="429"/>
      <c r="AR160" s="430"/>
      <c r="AS160" s="431"/>
      <c r="AT160" s="272"/>
      <c r="AU160" s="432"/>
      <c r="AV160" s="433"/>
      <c r="AW160" s="434"/>
      <c r="AX160" s="433"/>
      <c r="AY160" s="434"/>
      <c r="AZ160" s="433"/>
      <c r="BA160" s="434"/>
      <c r="BB160" s="433"/>
      <c r="BC160" s="434"/>
      <c r="BD160" s="435"/>
      <c r="BE160" s="432"/>
      <c r="BF160" s="433"/>
      <c r="BG160" s="434"/>
      <c r="BH160" s="433"/>
      <c r="BI160" s="434"/>
      <c r="BJ160" s="433"/>
      <c r="BK160" s="434"/>
      <c r="BL160" s="435"/>
      <c r="BM160" s="432"/>
      <c r="BN160" s="433"/>
      <c r="BO160" s="434"/>
      <c r="BP160" s="433"/>
      <c r="BQ160" s="434"/>
      <c r="BR160" s="433"/>
      <c r="BS160" s="434"/>
      <c r="BT160" s="435"/>
      <c r="BU160" s="272"/>
      <c r="BV160" s="436"/>
      <c r="BW160" s="437"/>
      <c r="BX160" s="438"/>
      <c r="BY160" s="437"/>
      <c r="BZ160" s="438"/>
      <c r="CA160" s="437"/>
      <c r="CB160" s="438"/>
      <c r="CC160" s="437"/>
      <c r="CD160" s="438"/>
      <c r="CE160" s="439"/>
      <c r="CF160" s="436"/>
      <c r="CG160" s="437"/>
      <c r="CH160" s="438"/>
      <c r="CI160" s="437"/>
      <c r="CJ160" s="438"/>
      <c r="CK160" s="437"/>
      <c r="CL160" s="438"/>
      <c r="CM160" s="439"/>
      <c r="CN160" s="436"/>
      <c r="CO160" s="437"/>
      <c r="CP160" s="438"/>
      <c r="CQ160" s="437"/>
      <c r="CR160" s="438"/>
      <c r="CS160" s="437"/>
      <c r="CT160" s="438"/>
      <c r="CU160" s="439"/>
      <c r="CV160" s="272"/>
      <c r="CW160" s="440"/>
      <c r="CX160" s="441"/>
      <c r="CY160" s="442"/>
      <c r="CZ160" s="441"/>
      <c r="DA160" s="442"/>
      <c r="DB160" s="441"/>
      <c r="DC160" s="442"/>
      <c r="DD160" s="441"/>
      <c r="DE160" s="442"/>
      <c r="DF160" s="443"/>
      <c r="DG160" s="440"/>
      <c r="DH160" s="441"/>
      <c r="DI160" s="442"/>
      <c r="DJ160" s="441"/>
      <c r="DK160" s="442"/>
      <c r="DL160" s="441"/>
      <c r="DM160" s="442"/>
      <c r="DN160" s="443"/>
      <c r="DO160" s="440"/>
      <c r="DP160" s="441"/>
      <c r="DQ160" s="442"/>
      <c r="DR160" s="441"/>
      <c r="DS160" s="442"/>
      <c r="DT160" s="441"/>
      <c r="DU160" s="442"/>
      <c r="DV160" s="443"/>
      <c r="DW160" s="272"/>
    </row>
    <row r="161" spans="1:127" ht="40.5" customHeight="1">
      <c r="A161" s="569">
        <v>1</v>
      </c>
      <c r="B161" s="411">
        <f>LARGE(B$157:B160,1)+1</f>
        <v>5</v>
      </c>
      <c r="C161" s="412" t="s">
        <v>768</v>
      </c>
      <c r="D161" s="413" t="s">
        <v>1231</v>
      </c>
      <c r="E161" s="414" t="s">
        <v>1269</v>
      </c>
      <c r="F161" s="415">
        <v>7.2160000000000002</v>
      </c>
      <c r="G161" s="416" t="s">
        <v>841</v>
      </c>
      <c r="H161" s="654">
        <v>8495</v>
      </c>
      <c r="I161" s="418" t="s">
        <v>386</v>
      </c>
      <c r="J161" s="655" t="s">
        <v>1054</v>
      </c>
      <c r="K161" s="675"/>
      <c r="L161" s="444"/>
      <c r="M161" s="444" t="s">
        <v>1039</v>
      </c>
      <c r="N161" s="445" t="s">
        <v>1040</v>
      </c>
      <c r="O161" s="446" t="s">
        <v>1041</v>
      </c>
      <c r="P161" s="571" t="s">
        <v>1042</v>
      </c>
      <c r="Q161" s="425">
        <f t="shared" si="12"/>
        <v>0</v>
      </c>
      <c r="R161" s="426"/>
      <c r="S161" s="448"/>
      <c r="T161" s="428"/>
      <c r="U161" s="429"/>
      <c r="V161" s="430"/>
      <c r="W161" s="429"/>
      <c r="X161" s="430"/>
      <c r="Y161" s="429"/>
      <c r="Z161" s="430"/>
      <c r="AA161" s="429"/>
      <c r="AB161" s="430"/>
      <c r="AC161" s="431"/>
      <c r="AD161" s="428"/>
      <c r="AE161" s="429"/>
      <c r="AF161" s="430"/>
      <c r="AG161" s="429"/>
      <c r="AH161" s="430"/>
      <c r="AI161" s="429"/>
      <c r="AJ161" s="430"/>
      <c r="AK161" s="431"/>
      <c r="AL161" s="428"/>
      <c r="AM161" s="429"/>
      <c r="AN161" s="430"/>
      <c r="AO161" s="429"/>
      <c r="AP161" s="430"/>
      <c r="AQ161" s="429"/>
      <c r="AR161" s="430"/>
      <c r="AS161" s="431"/>
      <c r="AT161" s="272"/>
      <c r="AU161" s="432"/>
      <c r="AV161" s="433"/>
      <c r="AW161" s="434"/>
      <c r="AX161" s="433"/>
      <c r="AY161" s="434"/>
      <c r="AZ161" s="433"/>
      <c r="BA161" s="434"/>
      <c r="BB161" s="433"/>
      <c r="BC161" s="434"/>
      <c r="BD161" s="435"/>
      <c r="BE161" s="432"/>
      <c r="BF161" s="433"/>
      <c r="BG161" s="434"/>
      <c r="BH161" s="433"/>
      <c r="BI161" s="434"/>
      <c r="BJ161" s="433"/>
      <c r="BK161" s="434"/>
      <c r="BL161" s="435"/>
      <c r="BM161" s="432"/>
      <c r="BN161" s="433"/>
      <c r="BO161" s="434"/>
      <c r="BP161" s="433"/>
      <c r="BQ161" s="434"/>
      <c r="BR161" s="433"/>
      <c r="BS161" s="434"/>
      <c r="BT161" s="435"/>
      <c r="BU161" s="272"/>
      <c r="BV161" s="436"/>
      <c r="BW161" s="437"/>
      <c r="BX161" s="438"/>
      <c r="BY161" s="437"/>
      <c r="BZ161" s="438"/>
      <c r="CA161" s="437"/>
      <c r="CB161" s="438"/>
      <c r="CC161" s="437"/>
      <c r="CD161" s="438"/>
      <c r="CE161" s="439"/>
      <c r="CF161" s="436"/>
      <c r="CG161" s="437"/>
      <c r="CH161" s="438"/>
      <c r="CI161" s="437"/>
      <c r="CJ161" s="438"/>
      <c r="CK161" s="437"/>
      <c r="CL161" s="438"/>
      <c r="CM161" s="439"/>
      <c r="CN161" s="436"/>
      <c r="CO161" s="437"/>
      <c r="CP161" s="438"/>
      <c r="CQ161" s="437"/>
      <c r="CR161" s="438"/>
      <c r="CS161" s="437"/>
      <c r="CT161" s="438"/>
      <c r="CU161" s="439"/>
      <c r="CV161" s="272"/>
      <c r="CW161" s="440"/>
      <c r="CX161" s="441"/>
      <c r="CY161" s="442"/>
      <c r="CZ161" s="441"/>
      <c r="DA161" s="442"/>
      <c r="DB161" s="441"/>
      <c r="DC161" s="442"/>
      <c r="DD161" s="441"/>
      <c r="DE161" s="442"/>
      <c r="DF161" s="443"/>
      <c r="DG161" s="440"/>
      <c r="DH161" s="441"/>
      <c r="DI161" s="442"/>
      <c r="DJ161" s="441"/>
      <c r="DK161" s="442"/>
      <c r="DL161" s="441"/>
      <c r="DM161" s="442"/>
      <c r="DN161" s="443"/>
      <c r="DO161" s="440"/>
      <c r="DP161" s="441"/>
      <c r="DQ161" s="442"/>
      <c r="DR161" s="441"/>
      <c r="DS161" s="442"/>
      <c r="DT161" s="441"/>
      <c r="DU161" s="442"/>
      <c r="DV161" s="443"/>
      <c r="DW161" s="272"/>
    </row>
    <row r="162" spans="1:127" ht="40.5" customHeight="1">
      <c r="A162" s="569">
        <v>1</v>
      </c>
      <c r="B162" s="411">
        <f>LARGE(B$157:B161,1)+1</f>
        <v>6</v>
      </c>
      <c r="C162" s="412" t="s">
        <v>769</v>
      </c>
      <c r="D162" s="413" t="s">
        <v>770</v>
      </c>
      <c r="E162" s="414" t="s">
        <v>1257</v>
      </c>
      <c r="F162" s="415">
        <v>4.59</v>
      </c>
      <c r="G162" s="416" t="s">
        <v>841</v>
      </c>
      <c r="H162" s="654">
        <v>81111</v>
      </c>
      <c r="I162" s="418" t="s">
        <v>386</v>
      </c>
      <c r="J162" s="655" t="s">
        <v>1054</v>
      </c>
      <c r="K162" s="675"/>
      <c r="L162" s="444"/>
      <c r="M162" s="444" t="s">
        <v>1039</v>
      </c>
      <c r="N162" s="445" t="s">
        <v>1040</v>
      </c>
      <c r="O162" s="446" t="s">
        <v>1041</v>
      </c>
      <c r="P162" s="571" t="s">
        <v>1042</v>
      </c>
      <c r="Q162" s="425">
        <f t="shared" si="12"/>
        <v>0</v>
      </c>
      <c r="R162" s="426"/>
      <c r="S162" s="448"/>
      <c r="T162" s="428"/>
      <c r="U162" s="429"/>
      <c r="V162" s="430"/>
      <c r="W162" s="429"/>
      <c r="X162" s="430"/>
      <c r="Y162" s="429"/>
      <c r="Z162" s="430"/>
      <c r="AA162" s="429"/>
      <c r="AB162" s="430"/>
      <c r="AC162" s="431"/>
      <c r="AD162" s="428"/>
      <c r="AE162" s="429"/>
      <c r="AF162" s="430"/>
      <c r="AG162" s="429"/>
      <c r="AH162" s="430"/>
      <c r="AI162" s="429"/>
      <c r="AJ162" s="430"/>
      <c r="AK162" s="431"/>
      <c r="AL162" s="428"/>
      <c r="AM162" s="429"/>
      <c r="AN162" s="430"/>
      <c r="AO162" s="429"/>
      <c r="AP162" s="430"/>
      <c r="AQ162" s="429"/>
      <c r="AR162" s="430"/>
      <c r="AS162" s="431"/>
      <c r="AT162" s="272"/>
      <c r="AU162" s="432"/>
      <c r="AV162" s="433"/>
      <c r="AW162" s="434"/>
      <c r="AX162" s="433"/>
      <c r="AY162" s="434"/>
      <c r="AZ162" s="433"/>
      <c r="BA162" s="434"/>
      <c r="BB162" s="433"/>
      <c r="BC162" s="434"/>
      <c r="BD162" s="435"/>
      <c r="BE162" s="432"/>
      <c r="BF162" s="433"/>
      <c r="BG162" s="434"/>
      <c r="BH162" s="433"/>
      <c r="BI162" s="434"/>
      <c r="BJ162" s="433"/>
      <c r="BK162" s="434"/>
      <c r="BL162" s="435"/>
      <c r="BM162" s="432"/>
      <c r="BN162" s="433"/>
      <c r="BO162" s="434"/>
      <c r="BP162" s="433"/>
      <c r="BQ162" s="434"/>
      <c r="BR162" s="433"/>
      <c r="BS162" s="434"/>
      <c r="BT162" s="435"/>
      <c r="BU162" s="272"/>
      <c r="BV162" s="436"/>
      <c r="BW162" s="437"/>
      <c r="BX162" s="438"/>
      <c r="BY162" s="437"/>
      <c r="BZ162" s="438"/>
      <c r="CA162" s="437"/>
      <c r="CB162" s="438"/>
      <c r="CC162" s="437"/>
      <c r="CD162" s="438"/>
      <c r="CE162" s="439"/>
      <c r="CF162" s="436"/>
      <c r="CG162" s="437"/>
      <c r="CH162" s="438"/>
      <c r="CI162" s="437"/>
      <c r="CJ162" s="438"/>
      <c r="CK162" s="437"/>
      <c r="CL162" s="438"/>
      <c r="CM162" s="439"/>
      <c r="CN162" s="436"/>
      <c r="CO162" s="437"/>
      <c r="CP162" s="438"/>
      <c r="CQ162" s="437"/>
      <c r="CR162" s="438"/>
      <c r="CS162" s="437"/>
      <c r="CT162" s="438"/>
      <c r="CU162" s="439"/>
      <c r="CV162" s="272"/>
      <c r="CW162" s="440"/>
      <c r="CX162" s="441"/>
      <c r="CY162" s="442"/>
      <c r="CZ162" s="441"/>
      <c r="DA162" s="442"/>
      <c r="DB162" s="441"/>
      <c r="DC162" s="442"/>
      <c r="DD162" s="441"/>
      <c r="DE162" s="442"/>
      <c r="DF162" s="443"/>
      <c r="DG162" s="440"/>
      <c r="DH162" s="441"/>
      <c r="DI162" s="442"/>
      <c r="DJ162" s="441"/>
      <c r="DK162" s="442"/>
      <c r="DL162" s="441"/>
      <c r="DM162" s="442"/>
      <c r="DN162" s="443"/>
      <c r="DO162" s="440"/>
      <c r="DP162" s="441"/>
      <c r="DQ162" s="442"/>
      <c r="DR162" s="441"/>
      <c r="DS162" s="442"/>
      <c r="DT162" s="441"/>
      <c r="DU162" s="442"/>
      <c r="DV162" s="443"/>
      <c r="DW162" s="272"/>
    </row>
    <row r="163" spans="1:127" ht="40.5" customHeight="1">
      <c r="A163" s="569">
        <v>1</v>
      </c>
      <c r="B163" s="411">
        <f>LARGE(B$157:B162,1)+1</f>
        <v>7</v>
      </c>
      <c r="C163" s="412" t="s">
        <v>771</v>
      </c>
      <c r="D163" s="413" t="s">
        <v>772</v>
      </c>
      <c r="E163" s="414" t="s">
        <v>1269</v>
      </c>
      <c r="F163" s="415">
        <v>7.5819999999999999</v>
      </c>
      <c r="G163" s="416" t="s">
        <v>841</v>
      </c>
      <c r="H163" s="654">
        <v>7093</v>
      </c>
      <c r="I163" s="418" t="s">
        <v>386</v>
      </c>
      <c r="J163" s="655" t="s">
        <v>1054</v>
      </c>
      <c r="K163" s="675"/>
      <c r="L163" s="444"/>
      <c r="M163" s="444" t="s">
        <v>1039</v>
      </c>
      <c r="N163" s="445" t="s">
        <v>1040</v>
      </c>
      <c r="O163" s="446" t="s">
        <v>1041</v>
      </c>
      <c r="P163" s="571" t="s">
        <v>1042</v>
      </c>
      <c r="Q163" s="425">
        <f t="shared" si="12"/>
        <v>0</v>
      </c>
      <c r="R163" s="426"/>
      <c r="S163" s="448"/>
      <c r="T163" s="428"/>
      <c r="U163" s="429"/>
      <c r="V163" s="430"/>
      <c r="W163" s="429"/>
      <c r="X163" s="430"/>
      <c r="Y163" s="429"/>
      <c r="Z163" s="430"/>
      <c r="AA163" s="429"/>
      <c r="AB163" s="430"/>
      <c r="AC163" s="431"/>
      <c r="AD163" s="428"/>
      <c r="AE163" s="429"/>
      <c r="AF163" s="430"/>
      <c r="AG163" s="429"/>
      <c r="AH163" s="430"/>
      <c r="AI163" s="429"/>
      <c r="AJ163" s="430"/>
      <c r="AK163" s="431"/>
      <c r="AL163" s="428"/>
      <c r="AM163" s="429"/>
      <c r="AN163" s="430"/>
      <c r="AO163" s="429"/>
      <c r="AP163" s="430"/>
      <c r="AQ163" s="429"/>
      <c r="AR163" s="430"/>
      <c r="AS163" s="431"/>
      <c r="AT163" s="272"/>
      <c r="AU163" s="432"/>
      <c r="AV163" s="433"/>
      <c r="AW163" s="434"/>
      <c r="AX163" s="433"/>
      <c r="AY163" s="434"/>
      <c r="AZ163" s="433"/>
      <c r="BA163" s="434"/>
      <c r="BB163" s="433"/>
      <c r="BC163" s="434"/>
      <c r="BD163" s="435"/>
      <c r="BE163" s="432"/>
      <c r="BF163" s="433"/>
      <c r="BG163" s="434"/>
      <c r="BH163" s="433"/>
      <c r="BI163" s="434"/>
      <c r="BJ163" s="433"/>
      <c r="BK163" s="434"/>
      <c r="BL163" s="435"/>
      <c r="BM163" s="432"/>
      <c r="BN163" s="433"/>
      <c r="BO163" s="434"/>
      <c r="BP163" s="433"/>
      <c r="BQ163" s="434"/>
      <c r="BR163" s="433"/>
      <c r="BS163" s="434"/>
      <c r="BT163" s="435"/>
      <c r="BU163" s="272"/>
      <c r="BV163" s="436"/>
      <c r="BW163" s="437"/>
      <c r="BX163" s="438"/>
      <c r="BY163" s="437"/>
      <c r="BZ163" s="438"/>
      <c r="CA163" s="437"/>
      <c r="CB163" s="438"/>
      <c r="CC163" s="437"/>
      <c r="CD163" s="438"/>
      <c r="CE163" s="439"/>
      <c r="CF163" s="436"/>
      <c r="CG163" s="437"/>
      <c r="CH163" s="438"/>
      <c r="CI163" s="437"/>
      <c r="CJ163" s="438"/>
      <c r="CK163" s="437"/>
      <c r="CL163" s="438"/>
      <c r="CM163" s="439"/>
      <c r="CN163" s="436"/>
      <c r="CO163" s="437"/>
      <c r="CP163" s="438"/>
      <c r="CQ163" s="437"/>
      <c r="CR163" s="438"/>
      <c r="CS163" s="437"/>
      <c r="CT163" s="438"/>
      <c r="CU163" s="439"/>
      <c r="CV163" s="272"/>
      <c r="CW163" s="440"/>
      <c r="CX163" s="441"/>
      <c r="CY163" s="442"/>
      <c r="CZ163" s="441"/>
      <c r="DA163" s="442"/>
      <c r="DB163" s="441"/>
      <c r="DC163" s="442"/>
      <c r="DD163" s="441"/>
      <c r="DE163" s="442"/>
      <c r="DF163" s="443"/>
      <c r="DG163" s="440"/>
      <c r="DH163" s="441"/>
      <c r="DI163" s="442"/>
      <c r="DJ163" s="441"/>
      <c r="DK163" s="442"/>
      <c r="DL163" s="441"/>
      <c r="DM163" s="442"/>
      <c r="DN163" s="443"/>
      <c r="DO163" s="440"/>
      <c r="DP163" s="441"/>
      <c r="DQ163" s="442"/>
      <c r="DR163" s="441"/>
      <c r="DS163" s="442"/>
      <c r="DT163" s="441"/>
      <c r="DU163" s="442"/>
      <c r="DV163" s="443"/>
      <c r="DW163" s="272"/>
    </row>
    <row r="164" spans="1:127" ht="40.5" customHeight="1">
      <c r="A164" s="569">
        <v>1</v>
      </c>
      <c r="B164" s="411">
        <f>LARGE(B$157:B163,1)+1</f>
        <v>8</v>
      </c>
      <c r="C164" s="412" t="s">
        <v>773</v>
      </c>
      <c r="D164" s="413" t="s">
        <v>774</v>
      </c>
      <c r="E164" s="414" t="s">
        <v>1257</v>
      </c>
      <c r="F164" s="415">
        <v>6.05</v>
      </c>
      <c r="G164" s="416" t="s">
        <v>841</v>
      </c>
      <c r="H164" s="654">
        <v>80187</v>
      </c>
      <c r="I164" s="418" t="s">
        <v>386</v>
      </c>
      <c r="J164" s="655" t="s">
        <v>1054</v>
      </c>
      <c r="K164" s="675"/>
      <c r="L164" s="444"/>
      <c r="M164" s="444" t="s">
        <v>1039</v>
      </c>
      <c r="N164" s="445" t="s">
        <v>1040</v>
      </c>
      <c r="O164" s="446" t="s">
        <v>1041</v>
      </c>
      <c r="P164" s="571" t="s">
        <v>1042</v>
      </c>
      <c r="Q164" s="425">
        <f t="shared" si="12"/>
        <v>0</v>
      </c>
      <c r="R164" s="426"/>
      <c r="S164" s="448"/>
      <c r="T164" s="428"/>
      <c r="U164" s="429"/>
      <c r="V164" s="430"/>
      <c r="W164" s="429"/>
      <c r="X164" s="430"/>
      <c r="Y164" s="429"/>
      <c r="Z164" s="430"/>
      <c r="AA164" s="429"/>
      <c r="AB164" s="430"/>
      <c r="AC164" s="431"/>
      <c r="AD164" s="428"/>
      <c r="AE164" s="429"/>
      <c r="AF164" s="430"/>
      <c r="AG164" s="429"/>
      <c r="AH164" s="430"/>
      <c r="AI164" s="429"/>
      <c r="AJ164" s="430"/>
      <c r="AK164" s="431"/>
      <c r="AL164" s="428"/>
      <c r="AM164" s="429"/>
      <c r="AN164" s="430"/>
      <c r="AO164" s="429"/>
      <c r="AP164" s="430"/>
      <c r="AQ164" s="429"/>
      <c r="AR164" s="430"/>
      <c r="AS164" s="431"/>
      <c r="AT164" s="272"/>
      <c r="AU164" s="432"/>
      <c r="AV164" s="433"/>
      <c r="AW164" s="434"/>
      <c r="AX164" s="433"/>
      <c r="AY164" s="434"/>
      <c r="AZ164" s="433"/>
      <c r="BA164" s="434"/>
      <c r="BB164" s="433"/>
      <c r="BC164" s="434"/>
      <c r="BD164" s="435"/>
      <c r="BE164" s="432"/>
      <c r="BF164" s="433"/>
      <c r="BG164" s="434"/>
      <c r="BH164" s="433"/>
      <c r="BI164" s="434"/>
      <c r="BJ164" s="433"/>
      <c r="BK164" s="434"/>
      <c r="BL164" s="435"/>
      <c r="BM164" s="432"/>
      <c r="BN164" s="433"/>
      <c r="BO164" s="434"/>
      <c r="BP164" s="433"/>
      <c r="BQ164" s="434"/>
      <c r="BR164" s="433"/>
      <c r="BS164" s="434"/>
      <c r="BT164" s="435"/>
      <c r="BU164" s="272"/>
      <c r="BV164" s="436"/>
      <c r="BW164" s="437"/>
      <c r="BX164" s="438"/>
      <c r="BY164" s="437"/>
      <c r="BZ164" s="438"/>
      <c r="CA164" s="437"/>
      <c r="CB164" s="438"/>
      <c r="CC164" s="437"/>
      <c r="CD164" s="438"/>
      <c r="CE164" s="439"/>
      <c r="CF164" s="436"/>
      <c r="CG164" s="437"/>
      <c r="CH164" s="438"/>
      <c r="CI164" s="437"/>
      <c r="CJ164" s="438"/>
      <c r="CK164" s="437"/>
      <c r="CL164" s="438"/>
      <c r="CM164" s="439"/>
      <c r="CN164" s="436"/>
      <c r="CO164" s="437"/>
      <c r="CP164" s="438"/>
      <c r="CQ164" s="437"/>
      <c r="CR164" s="438"/>
      <c r="CS164" s="437"/>
      <c r="CT164" s="438"/>
      <c r="CU164" s="439"/>
      <c r="CV164" s="272"/>
      <c r="CW164" s="440"/>
      <c r="CX164" s="441"/>
      <c r="CY164" s="442"/>
      <c r="CZ164" s="441"/>
      <c r="DA164" s="442"/>
      <c r="DB164" s="441"/>
      <c r="DC164" s="442"/>
      <c r="DD164" s="441"/>
      <c r="DE164" s="442"/>
      <c r="DF164" s="443"/>
      <c r="DG164" s="440"/>
      <c r="DH164" s="441"/>
      <c r="DI164" s="442"/>
      <c r="DJ164" s="441"/>
      <c r="DK164" s="442"/>
      <c r="DL164" s="441"/>
      <c r="DM164" s="442"/>
      <c r="DN164" s="443"/>
      <c r="DO164" s="440"/>
      <c r="DP164" s="441"/>
      <c r="DQ164" s="442"/>
      <c r="DR164" s="441"/>
      <c r="DS164" s="442"/>
      <c r="DT164" s="441"/>
      <c r="DU164" s="442"/>
      <c r="DV164" s="443"/>
      <c r="DW164" s="272"/>
    </row>
    <row r="165" spans="1:127" ht="40.5" customHeight="1">
      <c r="A165" s="569">
        <v>1</v>
      </c>
      <c r="B165" s="411">
        <f>LARGE(B$157:B164,1)+1</f>
        <v>9</v>
      </c>
      <c r="C165" s="412" t="s">
        <v>775</v>
      </c>
      <c r="D165" s="413"/>
      <c r="E165" s="414" t="s">
        <v>1269</v>
      </c>
      <c r="F165" s="415">
        <v>10.301</v>
      </c>
      <c r="G165" s="416" t="s">
        <v>841</v>
      </c>
      <c r="H165" s="654">
        <v>7293</v>
      </c>
      <c r="I165" s="418" t="s">
        <v>386</v>
      </c>
      <c r="J165" s="655" t="s">
        <v>1054</v>
      </c>
      <c r="K165" s="675"/>
      <c r="L165" s="444"/>
      <c r="M165" s="444" t="s">
        <v>1039</v>
      </c>
      <c r="N165" s="445" t="s">
        <v>1040</v>
      </c>
      <c r="O165" s="446" t="s">
        <v>1041</v>
      </c>
      <c r="P165" s="571" t="s">
        <v>1042</v>
      </c>
      <c r="Q165" s="425">
        <f t="shared" si="12"/>
        <v>0</v>
      </c>
      <c r="R165" s="426"/>
      <c r="S165" s="448"/>
      <c r="T165" s="428"/>
      <c r="U165" s="429"/>
      <c r="V165" s="430"/>
      <c r="W165" s="429"/>
      <c r="X165" s="430"/>
      <c r="Y165" s="429"/>
      <c r="Z165" s="430"/>
      <c r="AA165" s="429"/>
      <c r="AB165" s="430"/>
      <c r="AC165" s="431"/>
      <c r="AD165" s="428"/>
      <c r="AE165" s="429"/>
      <c r="AF165" s="430"/>
      <c r="AG165" s="429"/>
      <c r="AH165" s="430"/>
      <c r="AI165" s="429"/>
      <c r="AJ165" s="430"/>
      <c r="AK165" s="431"/>
      <c r="AL165" s="428"/>
      <c r="AM165" s="429"/>
      <c r="AN165" s="430"/>
      <c r="AO165" s="429"/>
      <c r="AP165" s="430"/>
      <c r="AQ165" s="429"/>
      <c r="AR165" s="430"/>
      <c r="AS165" s="431"/>
      <c r="AT165" s="272"/>
      <c r="AU165" s="432"/>
      <c r="AV165" s="433"/>
      <c r="AW165" s="434"/>
      <c r="AX165" s="433"/>
      <c r="AY165" s="434"/>
      <c r="AZ165" s="433"/>
      <c r="BA165" s="434"/>
      <c r="BB165" s="433"/>
      <c r="BC165" s="434"/>
      <c r="BD165" s="435"/>
      <c r="BE165" s="432"/>
      <c r="BF165" s="433"/>
      <c r="BG165" s="434"/>
      <c r="BH165" s="433"/>
      <c r="BI165" s="434"/>
      <c r="BJ165" s="433"/>
      <c r="BK165" s="434"/>
      <c r="BL165" s="435"/>
      <c r="BM165" s="432"/>
      <c r="BN165" s="433"/>
      <c r="BO165" s="434"/>
      <c r="BP165" s="433"/>
      <c r="BQ165" s="434"/>
      <c r="BR165" s="433"/>
      <c r="BS165" s="434"/>
      <c r="BT165" s="435"/>
      <c r="BU165" s="272"/>
      <c r="BV165" s="436"/>
      <c r="BW165" s="437"/>
      <c r="BX165" s="438"/>
      <c r="BY165" s="437"/>
      <c r="BZ165" s="438"/>
      <c r="CA165" s="437"/>
      <c r="CB165" s="438"/>
      <c r="CC165" s="437"/>
      <c r="CD165" s="438"/>
      <c r="CE165" s="439"/>
      <c r="CF165" s="436"/>
      <c r="CG165" s="437"/>
      <c r="CH165" s="438"/>
      <c r="CI165" s="437"/>
      <c r="CJ165" s="438"/>
      <c r="CK165" s="437"/>
      <c r="CL165" s="438"/>
      <c r="CM165" s="439"/>
      <c r="CN165" s="436"/>
      <c r="CO165" s="437"/>
      <c r="CP165" s="438"/>
      <c r="CQ165" s="437"/>
      <c r="CR165" s="438"/>
      <c r="CS165" s="437"/>
      <c r="CT165" s="438"/>
      <c r="CU165" s="439"/>
      <c r="CV165" s="272"/>
      <c r="CW165" s="440"/>
      <c r="CX165" s="441"/>
      <c r="CY165" s="442"/>
      <c r="CZ165" s="441"/>
      <c r="DA165" s="442"/>
      <c r="DB165" s="441"/>
      <c r="DC165" s="442"/>
      <c r="DD165" s="441"/>
      <c r="DE165" s="442"/>
      <c r="DF165" s="443"/>
      <c r="DG165" s="440"/>
      <c r="DH165" s="441"/>
      <c r="DI165" s="442"/>
      <c r="DJ165" s="441"/>
      <c r="DK165" s="442"/>
      <c r="DL165" s="441"/>
      <c r="DM165" s="442"/>
      <c r="DN165" s="443"/>
      <c r="DO165" s="440"/>
      <c r="DP165" s="441"/>
      <c r="DQ165" s="442"/>
      <c r="DR165" s="441"/>
      <c r="DS165" s="442"/>
      <c r="DT165" s="441"/>
      <c r="DU165" s="442"/>
      <c r="DV165" s="443"/>
      <c r="DW165" s="272"/>
    </row>
    <row r="166" spans="1:127" s="303" customFormat="1" ht="40.5" customHeight="1">
      <c r="A166" s="569"/>
      <c r="B166" s="411">
        <f>LARGE(B$157:B165,1)+1</f>
        <v>10</v>
      </c>
      <c r="C166" s="412" t="s">
        <v>776</v>
      </c>
      <c r="D166" s="413" t="s">
        <v>1231</v>
      </c>
      <c r="E166" s="414" t="s">
        <v>1185</v>
      </c>
      <c r="F166" s="415">
        <v>4.0819999999999999</v>
      </c>
      <c r="G166" s="416" t="s">
        <v>841</v>
      </c>
      <c r="H166" s="654">
        <v>799999</v>
      </c>
      <c r="I166" s="418" t="s">
        <v>386</v>
      </c>
      <c r="J166" s="655" t="s">
        <v>1054</v>
      </c>
      <c r="K166" s="675"/>
      <c r="L166" s="444"/>
      <c r="M166" s="444" t="s">
        <v>1039</v>
      </c>
      <c r="N166" s="445" t="s">
        <v>1040</v>
      </c>
      <c r="O166" s="446" t="s">
        <v>1041</v>
      </c>
      <c r="P166" s="571" t="s">
        <v>1042</v>
      </c>
      <c r="Q166" s="425">
        <f t="shared" si="12"/>
        <v>0</v>
      </c>
      <c r="R166" s="426"/>
      <c r="S166" s="448"/>
      <c r="T166" s="428"/>
      <c r="U166" s="429"/>
      <c r="V166" s="430"/>
      <c r="W166" s="429"/>
      <c r="X166" s="430"/>
      <c r="Y166" s="429"/>
      <c r="Z166" s="430"/>
      <c r="AA166" s="429"/>
      <c r="AB166" s="430"/>
      <c r="AC166" s="431"/>
      <c r="AD166" s="428"/>
      <c r="AE166" s="429"/>
      <c r="AF166" s="430"/>
      <c r="AG166" s="429"/>
      <c r="AH166" s="430"/>
      <c r="AI166" s="429"/>
      <c r="AJ166" s="430"/>
      <c r="AK166" s="431"/>
      <c r="AL166" s="428"/>
      <c r="AM166" s="429"/>
      <c r="AN166" s="430"/>
      <c r="AO166" s="429"/>
      <c r="AP166" s="430"/>
      <c r="AQ166" s="429"/>
      <c r="AR166" s="430"/>
      <c r="AS166" s="431"/>
      <c r="AT166" s="272"/>
      <c r="AU166" s="432"/>
      <c r="AV166" s="433"/>
      <c r="AW166" s="434"/>
      <c r="AX166" s="433"/>
      <c r="AY166" s="434"/>
      <c r="AZ166" s="433"/>
      <c r="BA166" s="434"/>
      <c r="BB166" s="433"/>
      <c r="BC166" s="434"/>
      <c r="BD166" s="435"/>
      <c r="BE166" s="432"/>
      <c r="BF166" s="433"/>
      <c r="BG166" s="434"/>
      <c r="BH166" s="433"/>
      <c r="BI166" s="434"/>
      <c r="BJ166" s="433"/>
      <c r="BK166" s="434"/>
      <c r="BL166" s="435"/>
      <c r="BM166" s="432"/>
      <c r="BN166" s="433"/>
      <c r="BO166" s="434"/>
      <c r="BP166" s="433"/>
      <c r="BQ166" s="434"/>
      <c r="BR166" s="433"/>
      <c r="BS166" s="434"/>
      <c r="BT166" s="435"/>
      <c r="BU166" s="272"/>
      <c r="BV166" s="436"/>
      <c r="BW166" s="437"/>
      <c r="BX166" s="438"/>
      <c r="BY166" s="437"/>
      <c r="BZ166" s="438"/>
      <c r="CA166" s="437"/>
      <c r="CB166" s="438"/>
      <c r="CC166" s="437"/>
      <c r="CD166" s="438"/>
      <c r="CE166" s="439"/>
      <c r="CF166" s="436"/>
      <c r="CG166" s="437"/>
      <c r="CH166" s="438"/>
      <c r="CI166" s="437"/>
      <c r="CJ166" s="438"/>
      <c r="CK166" s="437"/>
      <c r="CL166" s="438"/>
      <c r="CM166" s="439"/>
      <c r="CN166" s="436"/>
      <c r="CO166" s="437"/>
      <c r="CP166" s="438"/>
      <c r="CQ166" s="437"/>
      <c r="CR166" s="438"/>
      <c r="CS166" s="437"/>
      <c r="CT166" s="438"/>
      <c r="CU166" s="439"/>
      <c r="CV166" s="272"/>
      <c r="CW166" s="440"/>
      <c r="CX166" s="441"/>
      <c r="CY166" s="442"/>
      <c r="CZ166" s="441"/>
      <c r="DA166" s="442"/>
      <c r="DB166" s="441"/>
      <c r="DC166" s="442"/>
      <c r="DD166" s="441"/>
      <c r="DE166" s="442"/>
      <c r="DF166" s="443"/>
      <c r="DG166" s="440"/>
      <c r="DH166" s="441"/>
      <c r="DI166" s="442"/>
      <c r="DJ166" s="441"/>
      <c r="DK166" s="442"/>
      <c r="DL166" s="441"/>
      <c r="DM166" s="442"/>
      <c r="DN166" s="443"/>
      <c r="DO166" s="440"/>
      <c r="DP166" s="441"/>
      <c r="DQ166" s="442"/>
      <c r="DR166" s="441"/>
      <c r="DS166" s="442"/>
      <c r="DT166" s="441"/>
      <c r="DU166" s="442"/>
      <c r="DV166" s="443"/>
      <c r="DW166" s="272"/>
    </row>
    <row r="167" spans="1:127" ht="40.5" customHeight="1">
      <c r="A167" s="569">
        <v>1</v>
      </c>
      <c r="B167" s="411">
        <f>LARGE(B$157:B166,1)+1</f>
        <v>11</v>
      </c>
      <c r="C167" s="412" t="s">
        <v>777</v>
      </c>
      <c r="D167" s="413" t="s">
        <v>1231</v>
      </c>
      <c r="E167" s="414" t="s">
        <v>1185</v>
      </c>
      <c r="F167" s="415">
        <v>7</v>
      </c>
      <c r="G167" s="416" t="s">
        <v>841</v>
      </c>
      <c r="H167" s="654">
        <v>64265</v>
      </c>
      <c r="I167" s="418" t="s">
        <v>386</v>
      </c>
      <c r="J167" s="655" t="s">
        <v>1054</v>
      </c>
      <c r="K167" s="675"/>
      <c r="L167" s="444"/>
      <c r="M167" s="444" t="s">
        <v>1039</v>
      </c>
      <c r="N167" s="445" t="s">
        <v>1040</v>
      </c>
      <c r="O167" s="446" t="s">
        <v>1041</v>
      </c>
      <c r="P167" s="571" t="s">
        <v>1042</v>
      </c>
      <c r="Q167" s="425">
        <f t="shared" si="12"/>
        <v>0</v>
      </c>
      <c r="R167" s="426"/>
      <c r="S167" s="448"/>
      <c r="T167" s="428"/>
      <c r="U167" s="429"/>
      <c r="V167" s="430"/>
      <c r="W167" s="429"/>
      <c r="X167" s="430"/>
      <c r="Y167" s="429"/>
      <c r="Z167" s="430"/>
      <c r="AA167" s="429"/>
      <c r="AB167" s="430"/>
      <c r="AC167" s="431"/>
      <c r="AD167" s="428"/>
      <c r="AE167" s="429"/>
      <c r="AF167" s="430"/>
      <c r="AG167" s="429"/>
      <c r="AH167" s="430"/>
      <c r="AI167" s="429"/>
      <c r="AJ167" s="430"/>
      <c r="AK167" s="431"/>
      <c r="AL167" s="428"/>
      <c r="AM167" s="429"/>
      <c r="AN167" s="430"/>
      <c r="AO167" s="429"/>
      <c r="AP167" s="430"/>
      <c r="AQ167" s="429"/>
      <c r="AR167" s="430"/>
      <c r="AS167" s="431"/>
      <c r="AT167" s="272"/>
      <c r="AU167" s="432"/>
      <c r="AV167" s="433"/>
      <c r="AW167" s="434"/>
      <c r="AX167" s="433"/>
      <c r="AY167" s="434"/>
      <c r="AZ167" s="433"/>
      <c r="BA167" s="434"/>
      <c r="BB167" s="433"/>
      <c r="BC167" s="434"/>
      <c r="BD167" s="435"/>
      <c r="BE167" s="432"/>
      <c r="BF167" s="433"/>
      <c r="BG167" s="434"/>
      <c r="BH167" s="433"/>
      <c r="BI167" s="434"/>
      <c r="BJ167" s="433"/>
      <c r="BK167" s="434"/>
      <c r="BL167" s="435"/>
      <c r="BM167" s="432"/>
      <c r="BN167" s="433"/>
      <c r="BO167" s="434"/>
      <c r="BP167" s="433"/>
      <c r="BQ167" s="434"/>
      <c r="BR167" s="433"/>
      <c r="BS167" s="434"/>
      <c r="BT167" s="435"/>
      <c r="BU167" s="272"/>
      <c r="BV167" s="436"/>
      <c r="BW167" s="437"/>
      <c r="BX167" s="438"/>
      <c r="BY167" s="437"/>
      <c r="BZ167" s="438"/>
      <c r="CA167" s="437"/>
      <c r="CB167" s="438"/>
      <c r="CC167" s="437"/>
      <c r="CD167" s="438"/>
      <c r="CE167" s="439"/>
      <c r="CF167" s="436"/>
      <c r="CG167" s="437"/>
      <c r="CH167" s="438"/>
      <c r="CI167" s="437"/>
      <c r="CJ167" s="438"/>
      <c r="CK167" s="437"/>
      <c r="CL167" s="438"/>
      <c r="CM167" s="439"/>
      <c r="CN167" s="436"/>
      <c r="CO167" s="437"/>
      <c r="CP167" s="438"/>
      <c r="CQ167" s="437"/>
      <c r="CR167" s="438"/>
      <c r="CS167" s="437"/>
      <c r="CT167" s="438"/>
      <c r="CU167" s="439"/>
      <c r="CV167" s="272"/>
      <c r="CW167" s="440"/>
      <c r="CX167" s="441"/>
      <c r="CY167" s="442"/>
      <c r="CZ167" s="441"/>
      <c r="DA167" s="442"/>
      <c r="DB167" s="441"/>
      <c r="DC167" s="442"/>
      <c r="DD167" s="441"/>
      <c r="DE167" s="442"/>
      <c r="DF167" s="443"/>
      <c r="DG167" s="440"/>
      <c r="DH167" s="441"/>
      <c r="DI167" s="442"/>
      <c r="DJ167" s="441"/>
      <c r="DK167" s="442"/>
      <c r="DL167" s="441"/>
      <c r="DM167" s="442"/>
      <c r="DN167" s="443"/>
      <c r="DO167" s="440"/>
      <c r="DP167" s="441"/>
      <c r="DQ167" s="442"/>
      <c r="DR167" s="441"/>
      <c r="DS167" s="442"/>
      <c r="DT167" s="441"/>
      <c r="DU167" s="442"/>
      <c r="DV167" s="443"/>
      <c r="DW167" s="272"/>
    </row>
    <row r="168" spans="1:127" s="303" customFormat="1" ht="40.5" customHeight="1">
      <c r="A168" s="569"/>
      <c r="B168" s="411">
        <f>LARGE(B$157:B167,1)+1</f>
        <v>12</v>
      </c>
      <c r="C168" s="412" t="s">
        <v>778</v>
      </c>
      <c r="D168" s="413" t="s">
        <v>1231</v>
      </c>
      <c r="E168" s="414" t="s">
        <v>1269</v>
      </c>
      <c r="F168" s="415">
        <v>4.032</v>
      </c>
      <c r="G168" s="416" t="s">
        <v>841</v>
      </c>
      <c r="H168" s="654">
        <v>4708</v>
      </c>
      <c r="I168" s="418" t="s">
        <v>386</v>
      </c>
      <c r="J168" s="655" t="s">
        <v>1054</v>
      </c>
      <c r="K168" s="675"/>
      <c r="L168" s="444"/>
      <c r="M168" s="444" t="s">
        <v>1039</v>
      </c>
      <c r="N168" s="445" t="s">
        <v>1040</v>
      </c>
      <c r="O168" s="446" t="s">
        <v>1041</v>
      </c>
      <c r="P168" s="571" t="s">
        <v>1042</v>
      </c>
      <c r="Q168" s="425">
        <f t="shared" si="12"/>
        <v>0</v>
      </c>
      <c r="R168" s="426"/>
      <c r="S168" s="448"/>
      <c r="T168" s="428"/>
      <c r="U168" s="429"/>
      <c r="V168" s="430"/>
      <c r="W168" s="429"/>
      <c r="X168" s="430"/>
      <c r="Y168" s="429"/>
      <c r="Z168" s="430"/>
      <c r="AA168" s="429"/>
      <c r="AB168" s="430"/>
      <c r="AC168" s="431"/>
      <c r="AD168" s="428"/>
      <c r="AE168" s="429"/>
      <c r="AF168" s="430"/>
      <c r="AG168" s="429"/>
      <c r="AH168" s="430"/>
      <c r="AI168" s="429"/>
      <c r="AJ168" s="430"/>
      <c r="AK168" s="431"/>
      <c r="AL168" s="428"/>
      <c r="AM168" s="429"/>
      <c r="AN168" s="430"/>
      <c r="AO168" s="429"/>
      <c r="AP168" s="430"/>
      <c r="AQ168" s="429"/>
      <c r="AR168" s="430"/>
      <c r="AS168" s="431"/>
      <c r="AT168" s="272"/>
      <c r="AU168" s="432"/>
      <c r="AV168" s="433"/>
      <c r="AW168" s="434"/>
      <c r="AX168" s="433"/>
      <c r="AY168" s="434"/>
      <c r="AZ168" s="433"/>
      <c r="BA168" s="434"/>
      <c r="BB168" s="433"/>
      <c r="BC168" s="434"/>
      <c r="BD168" s="435"/>
      <c r="BE168" s="432"/>
      <c r="BF168" s="433"/>
      <c r="BG168" s="434"/>
      <c r="BH168" s="433"/>
      <c r="BI168" s="434"/>
      <c r="BJ168" s="433"/>
      <c r="BK168" s="434"/>
      <c r="BL168" s="435"/>
      <c r="BM168" s="432"/>
      <c r="BN168" s="433"/>
      <c r="BO168" s="434"/>
      <c r="BP168" s="433"/>
      <c r="BQ168" s="434"/>
      <c r="BR168" s="433"/>
      <c r="BS168" s="434"/>
      <c r="BT168" s="435"/>
      <c r="BU168" s="272"/>
      <c r="BV168" s="436"/>
      <c r="BW168" s="437"/>
      <c r="BX168" s="438"/>
      <c r="BY168" s="437"/>
      <c r="BZ168" s="438"/>
      <c r="CA168" s="437"/>
      <c r="CB168" s="438"/>
      <c r="CC168" s="437"/>
      <c r="CD168" s="438"/>
      <c r="CE168" s="439"/>
      <c r="CF168" s="436"/>
      <c r="CG168" s="437"/>
      <c r="CH168" s="438"/>
      <c r="CI168" s="437"/>
      <c r="CJ168" s="438"/>
      <c r="CK168" s="437"/>
      <c r="CL168" s="438"/>
      <c r="CM168" s="439"/>
      <c r="CN168" s="436"/>
      <c r="CO168" s="437"/>
      <c r="CP168" s="438"/>
      <c r="CQ168" s="437"/>
      <c r="CR168" s="438"/>
      <c r="CS168" s="437"/>
      <c r="CT168" s="438"/>
      <c r="CU168" s="439"/>
      <c r="CV168" s="272"/>
      <c r="CW168" s="440"/>
      <c r="CX168" s="441"/>
      <c r="CY168" s="442"/>
      <c r="CZ168" s="441"/>
      <c r="DA168" s="442"/>
      <c r="DB168" s="441"/>
      <c r="DC168" s="442"/>
      <c r="DD168" s="441"/>
      <c r="DE168" s="442"/>
      <c r="DF168" s="443"/>
      <c r="DG168" s="440"/>
      <c r="DH168" s="441"/>
      <c r="DI168" s="442"/>
      <c r="DJ168" s="441"/>
      <c r="DK168" s="442"/>
      <c r="DL168" s="441"/>
      <c r="DM168" s="442"/>
      <c r="DN168" s="443"/>
      <c r="DO168" s="440"/>
      <c r="DP168" s="441"/>
      <c r="DQ168" s="442"/>
      <c r="DR168" s="441"/>
      <c r="DS168" s="442"/>
      <c r="DT168" s="441"/>
      <c r="DU168" s="442"/>
      <c r="DV168" s="443"/>
      <c r="DW168" s="272"/>
    </row>
    <row r="169" spans="1:127" ht="40.5" customHeight="1">
      <c r="A169" s="677"/>
      <c r="B169" s="411">
        <f>LARGE(B$157:B168,1)+1</f>
        <v>13</v>
      </c>
      <c r="C169" s="412" t="s">
        <v>779</v>
      </c>
      <c r="D169" s="413" t="s">
        <v>763</v>
      </c>
      <c r="E169" s="414" t="s">
        <v>1269</v>
      </c>
      <c r="F169" s="415">
        <v>9.1059999999999999</v>
      </c>
      <c r="G169" s="416" t="s">
        <v>841</v>
      </c>
      <c r="H169" s="654">
        <v>7381</v>
      </c>
      <c r="I169" s="418" t="s">
        <v>386</v>
      </c>
      <c r="J169" s="655" t="s">
        <v>1054</v>
      </c>
      <c r="K169" s="675"/>
      <c r="L169" s="444"/>
      <c r="M169" s="444" t="s">
        <v>1039</v>
      </c>
      <c r="N169" s="445" t="s">
        <v>1040</v>
      </c>
      <c r="O169" s="446" t="s">
        <v>1041</v>
      </c>
      <c r="P169" s="571" t="s">
        <v>1042</v>
      </c>
      <c r="Q169" s="425">
        <f t="shared" si="12"/>
        <v>0</v>
      </c>
      <c r="R169" s="426"/>
      <c r="S169" s="448"/>
      <c r="T169" s="428"/>
      <c r="U169" s="429"/>
      <c r="V169" s="430"/>
      <c r="W169" s="429"/>
      <c r="X169" s="430"/>
      <c r="Y169" s="429"/>
      <c r="Z169" s="430"/>
      <c r="AA169" s="429"/>
      <c r="AB169" s="430"/>
      <c r="AC169" s="431"/>
      <c r="AD169" s="428"/>
      <c r="AE169" s="429"/>
      <c r="AF169" s="430"/>
      <c r="AG169" s="429"/>
      <c r="AH169" s="430"/>
      <c r="AI169" s="429"/>
      <c r="AJ169" s="430"/>
      <c r="AK169" s="431"/>
      <c r="AL169" s="428"/>
      <c r="AM169" s="429"/>
      <c r="AN169" s="430"/>
      <c r="AO169" s="429"/>
      <c r="AP169" s="430"/>
      <c r="AQ169" s="429"/>
      <c r="AR169" s="430"/>
      <c r="AS169" s="431"/>
      <c r="AT169" s="272"/>
      <c r="AU169" s="432"/>
      <c r="AV169" s="433"/>
      <c r="AW169" s="434"/>
      <c r="AX169" s="433"/>
      <c r="AY169" s="434"/>
      <c r="AZ169" s="433"/>
      <c r="BA169" s="434"/>
      <c r="BB169" s="433"/>
      <c r="BC169" s="434"/>
      <c r="BD169" s="435"/>
      <c r="BE169" s="432"/>
      <c r="BF169" s="433"/>
      <c r="BG169" s="434"/>
      <c r="BH169" s="433"/>
      <c r="BI169" s="434"/>
      <c r="BJ169" s="433"/>
      <c r="BK169" s="434"/>
      <c r="BL169" s="435"/>
      <c r="BM169" s="432"/>
      <c r="BN169" s="433"/>
      <c r="BO169" s="434"/>
      <c r="BP169" s="433"/>
      <c r="BQ169" s="434"/>
      <c r="BR169" s="433"/>
      <c r="BS169" s="434"/>
      <c r="BT169" s="435"/>
      <c r="BU169" s="272"/>
      <c r="BV169" s="436"/>
      <c r="BW169" s="437"/>
      <c r="BX169" s="438"/>
      <c r="BY169" s="437"/>
      <c r="BZ169" s="438"/>
      <c r="CA169" s="437"/>
      <c r="CB169" s="438"/>
      <c r="CC169" s="437"/>
      <c r="CD169" s="438"/>
      <c r="CE169" s="439"/>
      <c r="CF169" s="436"/>
      <c r="CG169" s="437"/>
      <c r="CH169" s="438"/>
      <c r="CI169" s="437"/>
      <c r="CJ169" s="438"/>
      <c r="CK169" s="437"/>
      <c r="CL169" s="438"/>
      <c r="CM169" s="439"/>
      <c r="CN169" s="436"/>
      <c r="CO169" s="437"/>
      <c r="CP169" s="438"/>
      <c r="CQ169" s="437"/>
      <c r="CR169" s="438"/>
      <c r="CS169" s="437"/>
      <c r="CT169" s="438"/>
      <c r="CU169" s="439"/>
      <c r="CV169" s="272"/>
      <c r="CW169" s="440"/>
      <c r="CX169" s="441"/>
      <c r="CY169" s="442"/>
      <c r="CZ169" s="441"/>
      <c r="DA169" s="442"/>
      <c r="DB169" s="441"/>
      <c r="DC169" s="442"/>
      <c r="DD169" s="441"/>
      <c r="DE169" s="442"/>
      <c r="DF169" s="443"/>
      <c r="DG169" s="440"/>
      <c r="DH169" s="441"/>
      <c r="DI169" s="442"/>
      <c r="DJ169" s="441"/>
      <c r="DK169" s="442"/>
      <c r="DL169" s="441"/>
      <c r="DM169" s="442"/>
      <c r="DN169" s="443"/>
      <c r="DO169" s="440"/>
      <c r="DP169" s="441"/>
      <c r="DQ169" s="442"/>
      <c r="DR169" s="441"/>
      <c r="DS169" s="442"/>
      <c r="DT169" s="441"/>
      <c r="DU169" s="442"/>
      <c r="DV169" s="443"/>
      <c r="DW169" s="272"/>
    </row>
    <row r="170" spans="1:127" ht="40.5" customHeight="1">
      <c r="A170" s="677"/>
      <c r="B170" s="411">
        <f>LARGE(B$157:B169,1)+1</f>
        <v>14</v>
      </c>
      <c r="C170" s="412" t="s">
        <v>780</v>
      </c>
      <c r="D170" s="413" t="s">
        <v>1231</v>
      </c>
      <c r="E170" s="414"/>
      <c r="F170" s="415">
        <v>6.5</v>
      </c>
      <c r="G170" s="416" t="s">
        <v>841</v>
      </c>
      <c r="H170" s="654">
        <v>51538</v>
      </c>
      <c r="I170" s="418" t="s">
        <v>386</v>
      </c>
      <c r="J170" s="655" t="s">
        <v>1054</v>
      </c>
      <c r="K170" s="675"/>
      <c r="L170" s="444"/>
      <c r="M170" s="444" t="s">
        <v>1039</v>
      </c>
      <c r="N170" s="445" t="s">
        <v>1040</v>
      </c>
      <c r="O170" s="446" t="s">
        <v>1041</v>
      </c>
      <c r="P170" s="571" t="s">
        <v>1042</v>
      </c>
      <c r="Q170" s="425">
        <f t="shared" si="12"/>
        <v>0</v>
      </c>
      <c r="R170" s="426"/>
      <c r="S170" s="448"/>
      <c r="T170" s="428"/>
      <c r="U170" s="429"/>
      <c r="V170" s="430"/>
      <c r="W170" s="429"/>
      <c r="X170" s="430"/>
      <c r="Y170" s="429"/>
      <c r="Z170" s="430"/>
      <c r="AA170" s="429"/>
      <c r="AB170" s="430"/>
      <c r="AC170" s="431"/>
      <c r="AD170" s="428"/>
      <c r="AE170" s="429"/>
      <c r="AF170" s="430"/>
      <c r="AG170" s="429"/>
      <c r="AH170" s="430"/>
      <c r="AI170" s="429"/>
      <c r="AJ170" s="430"/>
      <c r="AK170" s="431"/>
      <c r="AL170" s="428"/>
      <c r="AM170" s="429"/>
      <c r="AN170" s="430"/>
      <c r="AO170" s="429"/>
      <c r="AP170" s="430"/>
      <c r="AQ170" s="429"/>
      <c r="AR170" s="430"/>
      <c r="AS170" s="431"/>
      <c r="AT170" s="272"/>
      <c r="AU170" s="432"/>
      <c r="AV170" s="433"/>
      <c r="AW170" s="434"/>
      <c r="AX170" s="433"/>
      <c r="AY170" s="434"/>
      <c r="AZ170" s="433"/>
      <c r="BA170" s="434"/>
      <c r="BB170" s="433"/>
      <c r="BC170" s="434"/>
      <c r="BD170" s="435"/>
      <c r="BE170" s="432"/>
      <c r="BF170" s="433"/>
      <c r="BG170" s="434"/>
      <c r="BH170" s="433"/>
      <c r="BI170" s="434"/>
      <c r="BJ170" s="433"/>
      <c r="BK170" s="434"/>
      <c r="BL170" s="435"/>
      <c r="BM170" s="432"/>
      <c r="BN170" s="433"/>
      <c r="BO170" s="434"/>
      <c r="BP170" s="433"/>
      <c r="BQ170" s="434"/>
      <c r="BR170" s="433"/>
      <c r="BS170" s="434"/>
      <c r="BT170" s="435"/>
      <c r="BU170" s="272"/>
      <c r="BV170" s="436"/>
      <c r="BW170" s="437"/>
      <c r="BX170" s="438"/>
      <c r="BY170" s="437"/>
      <c r="BZ170" s="438"/>
      <c r="CA170" s="437"/>
      <c r="CB170" s="438"/>
      <c r="CC170" s="437"/>
      <c r="CD170" s="438"/>
      <c r="CE170" s="439"/>
      <c r="CF170" s="436"/>
      <c r="CG170" s="437"/>
      <c r="CH170" s="438"/>
      <c r="CI170" s="437"/>
      <c r="CJ170" s="438"/>
      <c r="CK170" s="437"/>
      <c r="CL170" s="438"/>
      <c r="CM170" s="439"/>
      <c r="CN170" s="436"/>
      <c r="CO170" s="437"/>
      <c r="CP170" s="438"/>
      <c r="CQ170" s="437"/>
      <c r="CR170" s="438"/>
      <c r="CS170" s="437"/>
      <c r="CT170" s="438"/>
      <c r="CU170" s="439"/>
      <c r="CV170" s="272"/>
      <c r="CW170" s="440"/>
      <c r="CX170" s="441"/>
      <c r="CY170" s="442"/>
      <c r="CZ170" s="441"/>
      <c r="DA170" s="442"/>
      <c r="DB170" s="441"/>
      <c r="DC170" s="442"/>
      <c r="DD170" s="441"/>
      <c r="DE170" s="442"/>
      <c r="DF170" s="443"/>
      <c r="DG170" s="440"/>
      <c r="DH170" s="441"/>
      <c r="DI170" s="442"/>
      <c r="DJ170" s="441"/>
      <c r="DK170" s="442"/>
      <c r="DL170" s="441"/>
      <c r="DM170" s="442"/>
      <c r="DN170" s="443"/>
      <c r="DO170" s="440"/>
      <c r="DP170" s="441"/>
      <c r="DQ170" s="442"/>
      <c r="DR170" s="441"/>
      <c r="DS170" s="442"/>
      <c r="DT170" s="441"/>
      <c r="DU170" s="442"/>
      <c r="DV170" s="443"/>
      <c r="DW170" s="272"/>
    </row>
    <row r="171" spans="1:127" ht="40.5" customHeight="1">
      <c r="A171" s="677"/>
      <c r="B171" s="411">
        <f>LARGE(B$157:B170,1)+1</f>
        <v>15</v>
      </c>
      <c r="C171" s="412" t="s">
        <v>680</v>
      </c>
      <c r="D171" s="413" t="s">
        <v>1252</v>
      </c>
      <c r="E171" s="414" t="s">
        <v>1269</v>
      </c>
      <c r="F171" s="415">
        <v>4.944</v>
      </c>
      <c r="G171" s="416" t="s">
        <v>841</v>
      </c>
      <c r="H171" s="654">
        <v>8830</v>
      </c>
      <c r="I171" s="418" t="s">
        <v>386</v>
      </c>
      <c r="J171" s="655" t="s">
        <v>1054</v>
      </c>
      <c r="K171" s="675"/>
      <c r="L171" s="444"/>
      <c r="M171" s="444" t="s">
        <v>1039</v>
      </c>
      <c r="N171" s="445" t="s">
        <v>1040</v>
      </c>
      <c r="O171" s="446" t="s">
        <v>1041</v>
      </c>
      <c r="P171" s="571" t="s">
        <v>1042</v>
      </c>
      <c r="Q171" s="425">
        <f t="shared" si="12"/>
        <v>0</v>
      </c>
      <c r="R171" s="426"/>
      <c r="S171" s="448"/>
      <c r="T171" s="428"/>
      <c r="U171" s="429"/>
      <c r="V171" s="430"/>
      <c r="W171" s="429"/>
      <c r="X171" s="430"/>
      <c r="Y171" s="429"/>
      <c r="Z171" s="430"/>
      <c r="AA171" s="429"/>
      <c r="AB171" s="430"/>
      <c r="AC171" s="431"/>
      <c r="AD171" s="428"/>
      <c r="AE171" s="429"/>
      <c r="AF171" s="430"/>
      <c r="AG171" s="429"/>
      <c r="AH171" s="430"/>
      <c r="AI171" s="429"/>
      <c r="AJ171" s="430"/>
      <c r="AK171" s="431"/>
      <c r="AL171" s="428"/>
      <c r="AM171" s="429"/>
      <c r="AN171" s="430"/>
      <c r="AO171" s="429"/>
      <c r="AP171" s="430"/>
      <c r="AQ171" s="429"/>
      <c r="AR171" s="430"/>
      <c r="AS171" s="431"/>
      <c r="AT171" s="272"/>
      <c r="AU171" s="432"/>
      <c r="AV171" s="433"/>
      <c r="AW171" s="434"/>
      <c r="AX171" s="433"/>
      <c r="AY171" s="434"/>
      <c r="AZ171" s="433"/>
      <c r="BA171" s="434"/>
      <c r="BB171" s="433"/>
      <c r="BC171" s="434"/>
      <c r="BD171" s="435"/>
      <c r="BE171" s="432"/>
      <c r="BF171" s="433"/>
      <c r="BG171" s="434"/>
      <c r="BH171" s="433"/>
      <c r="BI171" s="434"/>
      <c r="BJ171" s="433"/>
      <c r="BK171" s="434"/>
      <c r="BL171" s="435"/>
      <c r="BM171" s="432"/>
      <c r="BN171" s="433"/>
      <c r="BO171" s="434"/>
      <c r="BP171" s="433"/>
      <c r="BQ171" s="434"/>
      <c r="BR171" s="433"/>
      <c r="BS171" s="434"/>
      <c r="BT171" s="435"/>
      <c r="BU171" s="272"/>
      <c r="BV171" s="436"/>
      <c r="BW171" s="437"/>
      <c r="BX171" s="438"/>
      <c r="BY171" s="437"/>
      <c r="BZ171" s="438"/>
      <c r="CA171" s="437"/>
      <c r="CB171" s="438"/>
      <c r="CC171" s="437"/>
      <c r="CD171" s="438"/>
      <c r="CE171" s="439"/>
      <c r="CF171" s="436"/>
      <c r="CG171" s="437"/>
      <c r="CH171" s="438"/>
      <c r="CI171" s="437"/>
      <c r="CJ171" s="438"/>
      <c r="CK171" s="437"/>
      <c r="CL171" s="438"/>
      <c r="CM171" s="439"/>
      <c r="CN171" s="436"/>
      <c r="CO171" s="437"/>
      <c r="CP171" s="438"/>
      <c r="CQ171" s="437"/>
      <c r="CR171" s="438"/>
      <c r="CS171" s="437"/>
      <c r="CT171" s="438"/>
      <c r="CU171" s="439"/>
      <c r="CV171" s="272"/>
      <c r="CW171" s="440"/>
      <c r="CX171" s="441"/>
      <c r="CY171" s="442"/>
      <c r="CZ171" s="441"/>
      <c r="DA171" s="442"/>
      <c r="DB171" s="441"/>
      <c r="DC171" s="442"/>
      <c r="DD171" s="441"/>
      <c r="DE171" s="442"/>
      <c r="DF171" s="443"/>
      <c r="DG171" s="440"/>
      <c r="DH171" s="441"/>
      <c r="DI171" s="442"/>
      <c r="DJ171" s="441"/>
      <c r="DK171" s="442"/>
      <c r="DL171" s="441"/>
      <c r="DM171" s="442"/>
      <c r="DN171" s="443"/>
      <c r="DO171" s="440"/>
      <c r="DP171" s="441"/>
      <c r="DQ171" s="442"/>
      <c r="DR171" s="441"/>
      <c r="DS171" s="442"/>
      <c r="DT171" s="441"/>
      <c r="DU171" s="442"/>
      <c r="DV171" s="443"/>
      <c r="DW171" s="272"/>
    </row>
    <row r="172" spans="1:127" ht="40.5" customHeight="1">
      <c r="A172" s="677"/>
      <c r="B172" s="411">
        <f>LARGE(B$157:B171,1)+1</f>
        <v>16</v>
      </c>
      <c r="C172" s="412" t="s">
        <v>781</v>
      </c>
      <c r="D172" s="413" t="s">
        <v>674</v>
      </c>
      <c r="E172" s="414" t="s">
        <v>1315</v>
      </c>
      <c r="F172" s="415">
        <v>3.431</v>
      </c>
      <c r="G172" s="416" t="s">
        <v>841</v>
      </c>
      <c r="H172" s="654">
        <v>377572</v>
      </c>
      <c r="I172" s="418" t="s">
        <v>386</v>
      </c>
      <c r="J172" s="655" t="s">
        <v>1054</v>
      </c>
      <c r="K172" s="675"/>
      <c r="L172" s="444"/>
      <c r="M172" s="444" t="s">
        <v>1039</v>
      </c>
      <c r="N172" s="445" t="s">
        <v>1040</v>
      </c>
      <c r="O172" s="446" t="s">
        <v>1041</v>
      </c>
      <c r="P172" s="571" t="s">
        <v>1042</v>
      </c>
      <c r="Q172" s="425">
        <f t="shared" si="12"/>
        <v>0</v>
      </c>
      <c r="R172" s="426"/>
      <c r="S172" s="448"/>
      <c r="T172" s="428"/>
      <c r="U172" s="429"/>
      <c r="V172" s="430"/>
      <c r="W172" s="429"/>
      <c r="X172" s="430"/>
      <c r="Y172" s="429"/>
      <c r="Z172" s="430"/>
      <c r="AA172" s="429"/>
      <c r="AB172" s="430"/>
      <c r="AC172" s="431"/>
      <c r="AD172" s="428"/>
      <c r="AE172" s="429"/>
      <c r="AF172" s="430"/>
      <c r="AG172" s="429"/>
      <c r="AH172" s="430"/>
      <c r="AI172" s="429"/>
      <c r="AJ172" s="430"/>
      <c r="AK172" s="431"/>
      <c r="AL172" s="428"/>
      <c r="AM172" s="429"/>
      <c r="AN172" s="430"/>
      <c r="AO172" s="429"/>
      <c r="AP172" s="430"/>
      <c r="AQ172" s="429"/>
      <c r="AR172" s="430"/>
      <c r="AS172" s="431"/>
      <c r="AT172" s="272"/>
      <c r="AU172" s="432"/>
      <c r="AV172" s="433"/>
      <c r="AW172" s="434"/>
      <c r="AX172" s="433"/>
      <c r="AY172" s="434"/>
      <c r="AZ172" s="433"/>
      <c r="BA172" s="434"/>
      <c r="BB172" s="433"/>
      <c r="BC172" s="434"/>
      <c r="BD172" s="435"/>
      <c r="BE172" s="432"/>
      <c r="BF172" s="433"/>
      <c r="BG172" s="434"/>
      <c r="BH172" s="433"/>
      <c r="BI172" s="434"/>
      <c r="BJ172" s="433"/>
      <c r="BK172" s="434"/>
      <c r="BL172" s="435"/>
      <c r="BM172" s="432"/>
      <c r="BN172" s="433"/>
      <c r="BO172" s="434"/>
      <c r="BP172" s="433"/>
      <c r="BQ172" s="434"/>
      <c r="BR172" s="433"/>
      <c r="BS172" s="434"/>
      <c r="BT172" s="435"/>
      <c r="BU172" s="272"/>
      <c r="BV172" s="436"/>
      <c r="BW172" s="437"/>
      <c r="BX172" s="438"/>
      <c r="BY172" s="437"/>
      <c r="BZ172" s="438"/>
      <c r="CA172" s="437"/>
      <c r="CB172" s="438"/>
      <c r="CC172" s="437"/>
      <c r="CD172" s="438"/>
      <c r="CE172" s="439"/>
      <c r="CF172" s="436"/>
      <c r="CG172" s="437"/>
      <c r="CH172" s="438"/>
      <c r="CI172" s="437"/>
      <c r="CJ172" s="438"/>
      <c r="CK172" s="437"/>
      <c r="CL172" s="438"/>
      <c r="CM172" s="439"/>
      <c r="CN172" s="436"/>
      <c r="CO172" s="437"/>
      <c r="CP172" s="438"/>
      <c r="CQ172" s="437"/>
      <c r="CR172" s="438"/>
      <c r="CS172" s="437"/>
      <c r="CT172" s="438"/>
      <c r="CU172" s="439"/>
      <c r="CV172" s="272"/>
      <c r="CW172" s="440"/>
      <c r="CX172" s="441"/>
      <c r="CY172" s="442"/>
      <c r="CZ172" s="441"/>
      <c r="DA172" s="442"/>
      <c r="DB172" s="441"/>
      <c r="DC172" s="442"/>
      <c r="DD172" s="441"/>
      <c r="DE172" s="442"/>
      <c r="DF172" s="443"/>
      <c r="DG172" s="440"/>
      <c r="DH172" s="441"/>
      <c r="DI172" s="442"/>
      <c r="DJ172" s="441"/>
      <c r="DK172" s="442"/>
      <c r="DL172" s="441"/>
      <c r="DM172" s="442"/>
      <c r="DN172" s="443"/>
      <c r="DO172" s="440"/>
      <c r="DP172" s="441"/>
      <c r="DQ172" s="442"/>
      <c r="DR172" s="441"/>
      <c r="DS172" s="442"/>
      <c r="DT172" s="441"/>
      <c r="DU172" s="442"/>
      <c r="DV172" s="443"/>
      <c r="DW172" s="272"/>
    </row>
    <row r="173" spans="1:127" s="303" customFormat="1" ht="40.5" customHeight="1">
      <c r="A173" s="569"/>
      <c r="B173" s="411">
        <f>LARGE(B$157:B172,1)+1</f>
        <v>17</v>
      </c>
      <c r="C173" s="412" t="s">
        <v>782</v>
      </c>
      <c r="D173" s="413" t="s">
        <v>675</v>
      </c>
      <c r="E173" s="414" t="s">
        <v>1315</v>
      </c>
      <c r="F173" s="415">
        <v>2.2999999999999998</v>
      </c>
      <c r="G173" s="416" t="s">
        <v>841</v>
      </c>
      <c r="H173" s="654">
        <v>26000</v>
      </c>
      <c r="I173" s="418" t="s">
        <v>386</v>
      </c>
      <c r="J173" s="655" t="s">
        <v>1054</v>
      </c>
      <c r="K173" s="675"/>
      <c r="L173" s="444"/>
      <c r="M173" s="444" t="s">
        <v>1039</v>
      </c>
      <c r="N173" s="445" t="s">
        <v>1040</v>
      </c>
      <c r="O173" s="446" t="s">
        <v>1041</v>
      </c>
      <c r="P173" s="571" t="s">
        <v>1042</v>
      </c>
      <c r="Q173" s="425">
        <f t="shared" si="12"/>
        <v>0</v>
      </c>
      <c r="R173" s="426"/>
      <c r="S173" s="448"/>
      <c r="T173" s="428"/>
      <c r="U173" s="429"/>
      <c r="V173" s="430"/>
      <c r="W173" s="429"/>
      <c r="X173" s="430"/>
      <c r="Y173" s="429"/>
      <c r="Z173" s="430"/>
      <c r="AA173" s="429"/>
      <c r="AB173" s="430"/>
      <c r="AC173" s="431"/>
      <c r="AD173" s="428"/>
      <c r="AE173" s="429"/>
      <c r="AF173" s="430"/>
      <c r="AG173" s="429"/>
      <c r="AH173" s="430"/>
      <c r="AI173" s="429"/>
      <c r="AJ173" s="430"/>
      <c r="AK173" s="431"/>
      <c r="AL173" s="428"/>
      <c r="AM173" s="429"/>
      <c r="AN173" s="430"/>
      <c r="AO173" s="429"/>
      <c r="AP173" s="430"/>
      <c r="AQ173" s="429"/>
      <c r="AR173" s="430"/>
      <c r="AS173" s="431"/>
      <c r="AT173" s="272"/>
      <c r="AU173" s="432"/>
      <c r="AV173" s="433"/>
      <c r="AW173" s="434"/>
      <c r="AX173" s="433"/>
      <c r="AY173" s="434"/>
      <c r="AZ173" s="433"/>
      <c r="BA173" s="434"/>
      <c r="BB173" s="433"/>
      <c r="BC173" s="434"/>
      <c r="BD173" s="435"/>
      <c r="BE173" s="432"/>
      <c r="BF173" s="433"/>
      <c r="BG173" s="434"/>
      <c r="BH173" s="433"/>
      <c r="BI173" s="434"/>
      <c r="BJ173" s="433"/>
      <c r="BK173" s="434"/>
      <c r="BL173" s="435"/>
      <c r="BM173" s="432"/>
      <c r="BN173" s="433"/>
      <c r="BO173" s="434"/>
      <c r="BP173" s="433"/>
      <c r="BQ173" s="434"/>
      <c r="BR173" s="433"/>
      <c r="BS173" s="434"/>
      <c r="BT173" s="435"/>
      <c r="BU173" s="272"/>
      <c r="BV173" s="436"/>
      <c r="BW173" s="437"/>
      <c r="BX173" s="438"/>
      <c r="BY173" s="437"/>
      <c r="BZ173" s="438"/>
      <c r="CA173" s="437"/>
      <c r="CB173" s="438"/>
      <c r="CC173" s="437"/>
      <c r="CD173" s="438"/>
      <c r="CE173" s="439"/>
      <c r="CF173" s="436"/>
      <c r="CG173" s="437"/>
      <c r="CH173" s="438"/>
      <c r="CI173" s="437"/>
      <c r="CJ173" s="438"/>
      <c r="CK173" s="437"/>
      <c r="CL173" s="438"/>
      <c r="CM173" s="439"/>
      <c r="CN173" s="436"/>
      <c r="CO173" s="437"/>
      <c r="CP173" s="438"/>
      <c r="CQ173" s="437"/>
      <c r="CR173" s="438"/>
      <c r="CS173" s="437"/>
      <c r="CT173" s="438"/>
      <c r="CU173" s="439"/>
      <c r="CV173" s="272"/>
      <c r="CW173" s="440"/>
      <c r="CX173" s="441"/>
      <c r="CY173" s="442"/>
      <c r="CZ173" s="441"/>
      <c r="DA173" s="442"/>
      <c r="DB173" s="441"/>
      <c r="DC173" s="442"/>
      <c r="DD173" s="441"/>
      <c r="DE173" s="442"/>
      <c r="DF173" s="443"/>
      <c r="DG173" s="440"/>
      <c r="DH173" s="441"/>
      <c r="DI173" s="442"/>
      <c r="DJ173" s="441"/>
      <c r="DK173" s="442"/>
      <c r="DL173" s="441"/>
      <c r="DM173" s="442"/>
      <c r="DN173" s="443"/>
      <c r="DO173" s="440"/>
      <c r="DP173" s="441"/>
      <c r="DQ173" s="442"/>
      <c r="DR173" s="441"/>
      <c r="DS173" s="442"/>
      <c r="DT173" s="441"/>
      <c r="DU173" s="442"/>
      <c r="DV173" s="443"/>
      <c r="DW173" s="272"/>
    </row>
    <row r="174" spans="1:127" ht="40.5" customHeight="1">
      <c r="A174" s="569">
        <v>1</v>
      </c>
      <c r="B174" s="411">
        <f>LARGE(B$157:B173,1)+1</f>
        <v>18</v>
      </c>
      <c r="C174" s="412" t="s">
        <v>783</v>
      </c>
      <c r="D174" s="413" t="s">
        <v>675</v>
      </c>
      <c r="E174" s="414" t="s">
        <v>1315</v>
      </c>
      <c r="F174" s="415">
        <v>0.60399999999999998</v>
      </c>
      <c r="G174" s="416" t="s">
        <v>841</v>
      </c>
      <c r="H174" s="654">
        <v>495176</v>
      </c>
      <c r="I174" s="418" t="s">
        <v>386</v>
      </c>
      <c r="J174" s="655" t="s">
        <v>1054</v>
      </c>
      <c r="K174" s="675"/>
      <c r="L174" s="444"/>
      <c r="M174" s="444" t="s">
        <v>1039</v>
      </c>
      <c r="N174" s="445" t="s">
        <v>1040</v>
      </c>
      <c r="O174" s="446" t="s">
        <v>1041</v>
      </c>
      <c r="P174" s="571" t="s">
        <v>1042</v>
      </c>
      <c r="Q174" s="425">
        <f t="shared" si="12"/>
        <v>0</v>
      </c>
      <c r="R174" s="426"/>
      <c r="S174" s="448"/>
      <c r="T174" s="428"/>
      <c r="U174" s="429"/>
      <c r="V174" s="430"/>
      <c r="W174" s="429"/>
      <c r="X174" s="430"/>
      <c r="Y174" s="429"/>
      <c r="Z174" s="430"/>
      <c r="AA174" s="429"/>
      <c r="AB174" s="430"/>
      <c r="AC174" s="431"/>
      <c r="AD174" s="428"/>
      <c r="AE174" s="429"/>
      <c r="AF174" s="430"/>
      <c r="AG174" s="429"/>
      <c r="AH174" s="430"/>
      <c r="AI174" s="429"/>
      <c r="AJ174" s="430"/>
      <c r="AK174" s="431"/>
      <c r="AL174" s="428"/>
      <c r="AM174" s="429"/>
      <c r="AN174" s="430"/>
      <c r="AO174" s="429"/>
      <c r="AP174" s="430"/>
      <c r="AQ174" s="429"/>
      <c r="AR174" s="430"/>
      <c r="AS174" s="431"/>
      <c r="AT174" s="272"/>
      <c r="AU174" s="432"/>
      <c r="AV174" s="433"/>
      <c r="AW174" s="434"/>
      <c r="AX174" s="433"/>
      <c r="AY174" s="434"/>
      <c r="AZ174" s="433"/>
      <c r="BA174" s="434"/>
      <c r="BB174" s="433"/>
      <c r="BC174" s="434"/>
      <c r="BD174" s="435"/>
      <c r="BE174" s="432"/>
      <c r="BF174" s="433"/>
      <c r="BG174" s="434"/>
      <c r="BH174" s="433"/>
      <c r="BI174" s="434"/>
      <c r="BJ174" s="433"/>
      <c r="BK174" s="434"/>
      <c r="BL174" s="435"/>
      <c r="BM174" s="432"/>
      <c r="BN174" s="433"/>
      <c r="BO174" s="434"/>
      <c r="BP174" s="433"/>
      <c r="BQ174" s="434"/>
      <c r="BR174" s="433"/>
      <c r="BS174" s="434"/>
      <c r="BT174" s="435"/>
      <c r="BU174" s="272"/>
      <c r="BV174" s="436"/>
      <c r="BW174" s="437"/>
      <c r="BX174" s="438"/>
      <c r="BY174" s="437"/>
      <c r="BZ174" s="438"/>
      <c r="CA174" s="437"/>
      <c r="CB174" s="438"/>
      <c r="CC174" s="437"/>
      <c r="CD174" s="438"/>
      <c r="CE174" s="439"/>
      <c r="CF174" s="436"/>
      <c r="CG174" s="437"/>
      <c r="CH174" s="438"/>
      <c r="CI174" s="437"/>
      <c r="CJ174" s="438"/>
      <c r="CK174" s="437"/>
      <c r="CL174" s="438"/>
      <c r="CM174" s="439"/>
      <c r="CN174" s="436"/>
      <c r="CO174" s="437"/>
      <c r="CP174" s="438"/>
      <c r="CQ174" s="437"/>
      <c r="CR174" s="438"/>
      <c r="CS174" s="437"/>
      <c r="CT174" s="438"/>
      <c r="CU174" s="439"/>
      <c r="CV174" s="272"/>
      <c r="CW174" s="440"/>
      <c r="CX174" s="441"/>
      <c r="CY174" s="442"/>
      <c r="CZ174" s="441"/>
      <c r="DA174" s="442"/>
      <c r="DB174" s="441"/>
      <c r="DC174" s="442"/>
      <c r="DD174" s="441"/>
      <c r="DE174" s="442"/>
      <c r="DF174" s="443"/>
      <c r="DG174" s="440"/>
      <c r="DH174" s="441"/>
      <c r="DI174" s="442"/>
      <c r="DJ174" s="441"/>
      <c r="DK174" s="442"/>
      <c r="DL174" s="441"/>
      <c r="DM174" s="442"/>
      <c r="DN174" s="443"/>
      <c r="DO174" s="440"/>
      <c r="DP174" s="441"/>
      <c r="DQ174" s="442"/>
      <c r="DR174" s="441"/>
      <c r="DS174" s="442"/>
      <c r="DT174" s="441"/>
      <c r="DU174" s="442"/>
      <c r="DV174" s="443"/>
      <c r="DW174" s="272"/>
    </row>
    <row r="175" spans="1:127" ht="40.5" customHeight="1">
      <c r="A175" s="569">
        <v>1</v>
      </c>
      <c r="B175" s="411">
        <f>LARGE(B$157:B174,1)+1</f>
        <v>19</v>
      </c>
      <c r="C175" s="412" t="s">
        <v>784</v>
      </c>
      <c r="D175" s="413" t="s">
        <v>691</v>
      </c>
      <c r="E175" s="414" t="s">
        <v>1315</v>
      </c>
      <c r="F175" s="415">
        <v>0.61299999999999999</v>
      </c>
      <c r="G175" s="416" t="s">
        <v>841</v>
      </c>
      <c r="H175" s="654">
        <v>312652</v>
      </c>
      <c r="I175" s="418" t="s">
        <v>386</v>
      </c>
      <c r="J175" s="655" t="s">
        <v>1054</v>
      </c>
      <c r="K175" s="675"/>
      <c r="L175" s="444"/>
      <c r="M175" s="444" t="s">
        <v>1039</v>
      </c>
      <c r="N175" s="445" t="s">
        <v>1040</v>
      </c>
      <c r="O175" s="446" t="s">
        <v>1041</v>
      </c>
      <c r="P175" s="571" t="s">
        <v>1042</v>
      </c>
      <c r="Q175" s="425">
        <f t="shared" si="12"/>
        <v>0</v>
      </c>
      <c r="R175" s="426"/>
      <c r="S175" s="448"/>
      <c r="T175" s="428"/>
      <c r="U175" s="429"/>
      <c r="V175" s="430"/>
      <c r="W175" s="429"/>
      <c r="X175" s="430"/>
      <c r="Y175" s="429"/>
      <c r="Z175" s="430"/>
      <c r="AA175" s="429"/>
      <c r="AB175" s="430"/>
      <c r="AC175" s="431"/>
      <c r="AD175" s="428"/>
      <c r="AE175" s="429"/>
      <c r="AF175" s="430"/>
      <c r="AG175" s="429"/>
      <c r="AH175" s="430"/>
      <c r="AI175" s="429"/>
      <c r="AJ175" s="430"/>
      <c r="AK175" s="431"/>
      <c r="AL175" s="428"/>
      <c r="AM175" s="429"/>
      <c r="AN175" s="430"/>
      <c r="AO175" s="429"/>
      <c r="AP175" s="430"/>
      <c r="AQ175" s="429"/>
      <c r="AR175" s="430"/>
      <c r="AS175" s="431"/>
      <c r="AT175" s="272"/>
      <c r="AU175" s="432"/>
      <c r="AV175" s="433"/>
      <c r="AW175" s="434"/>
      <c r="AX175" s="433"/>
      <c r="AY175" s="434"/>
      <c r="AZ175" s="433"/>
      <c r="BA175" s="434"/>
      <c r="BB175" s="433"/>
      <c r="BC175" s="434"/>
      <c r="BD175" s="435"/>
      <c r="BE175" s="432"/>
      <c r="BF175" s="433"/>
      <c r="BG175" s="434"/>
      <c r="BH175" s="433"/>
      <c r="BI175" s="434"/>
      <c r="BJ175" s="433"/>
      <c r="BK175" s="434"/>
      <c r="BL175" s="435"/>
      <c r="BM175" s="432"/>
      <c r="BN175" s="433"/>
      <c r="BO175" s="434"/>
      <c r="BP175" s="433"/>
      <c r="BQ175" s="434"/>
      <c r="BR175" s="433"/>
      <c r="BS175" s="434"/>
      <c r="BT175" s="435"/>
      <c r="BU175" s="272"/>
      <c r="BV175" s="436"/>
      <c r="BW175" s="437"/>
      <c r="BX175" s="438"/>
      <c r="BY175" s="437"/>
      <c r="BZ175" s="438"/>
      <c r="CA175" s="437"/>
      <c r="CB175" s="438"/>
      <c r="CC175" s="437"/>
      <c r="CD175" s="438"/>
      <c r="CE175" s="439"/>
      <c r="CF175" s="436"/>
      <c r="CG175" s="437"/>
      <c r="CH175" s="438"/>
      <c r="CI175" s="437"/>
      <c r="CJ175" s="438"/>
      <c r="CK175" s="437"/>
      <c r="CL175" s="438"/>
      <c r="CM175" s="439"/>
      <c r="CN175" s="436"/>
      <c r="CO175" s="437"/>
      <c r="CP175" s="438"/>
      <c r="CQ175" s="437"/>
      <c r="CR175" s="438"/>
      <c r="CS175" s="437"/>
      <c r="CT175" s="438"/>
      <c r="CU175" s="439"/>
      <c r="CV175" s="272"/>
      <c r="CW175" s="440"/>
      <c r="CX175" s="441"/>
      <c r="CY175" s="442"/>
      <c r="CZ175" s="441"/>
      <c r="DA175" s="442"/>
      <c r="DB175" s="441"/>
      <c r="DC175" s="442"/>
      <c r="DD175" s="441"/>
      <c r="DE175" s="442"/>
      <c r="DF175" s="443"/>
      <c r="DG175" s="440"/>
      <c r="DH175" s="441"/>
      <c r="DI175" s="442"/>
      <c r="DJ175" s="441"/>
      <c r="DK175" s="442"/>
      <c r="DL175" s="441"/>
      <c r="DM175" s="442"/>
      <c r="DN175" s="443"/>
      <c r="DO175" s="440"/>
      <c r="DP175" s="441"/>
      <c r="DQ175" s="442"/>
      <c r="DR175" s="441"/>
      <c r="DS175" s="442"/>
      <c r="DT175" s="441"/>
      <c r="DU175" s="442"/>
      <c r="DV175" s="443"/>
      <c r="DW175" s="272"/>
    </row>
    <row r="176" spans="1:127" ht="40.5" customHeight="1">
      <c r="A176" s="569">
        <v>1</v>
      </c>
      <c r="B176" s="411">
        <f>LARGE(B$157:B175,1)+1</f>
        <v>20</v>
      </c>
      <c r="C176" s="412" t="s">
        <v>785</v>
      </c>
      <c r="D176" s="413" t="s">
        <v>1084</v>
      </c>
      <c r="E176" s="414" t="s">
        <v>1185</v>
      </c>
      <c r="F176" s="415">
        <v>2.665</v>
      </c>
      <c r="G176" s="416" t="s">
        <v>841</v>
      </c>
      <c r="H176" s="654">
        <v>868924</v>
      </c>
      <c r="I176" s="418" t="s">
        <v>386</v>
      </c>
      <c r="J176" s="655" t="s">
        <v>1054</v>
      </c>
      <c r="K176" s="675"/>
      <c r="L176" s="444"/>
      <c r="M176" s="444" t="s">
        <v>1039</v>
      </c>
      <c r="N176" s="445" t="s">
        <v>1040</v>
      </c>
      <c r="O176" s="446" t="s">
        <v>1041</v>
      </c>
      <c r="P176" s="571" t="s">
        <v>1042</v>
      </c>
      <c r="Q176" s="425">
        <f t="shared" si="12"/>
        <v>0</v>
      </c>
      <c r="R176" s="426"/>
      <c r="S176" s="448"/>
      <c r="T176" s="428"/>
      <c r="U176" s="429"/>
      <c r="V176" s="430"/>
      <c r="W176" s="429"/>
      <c r="X176" s="430"/>
      <c r="Y176" s="429"/>
      <c r="Z176" s="430"/>
      <c r="AA176" s="429"/>
      <c r="AB176" s="430"/>
      <c r="AC176" s="431"/>
      <c r="AD176" s="428"/>
      <c r="AE176" s="429"/>
      <c r="AF176" s="430"/>
      <c r="AG176" s="429"/>
      <c r="AH176" s="430"/>
      <c r="AI176" s="429"/>
      <c r="AJ176" s="430"/>
      <c r="AK176" s="431"/>
      <c r="AL176" s="428"/>
      <c r="AM176" s="429"/>
      <c r="AN176" s="430"/>
      <c r="AO176" s="429"/>
      <c r="AP176" s="430"/>
      <c r="AQ176" s="429"/>
      <c r="AR176" s="430"/>
      <c r="AS176" s="431"/>
      <c r="AT176" s="272"/>
      <c r="AU176" s="432"/>
      <c r="AV176" s="433"/>
      <c r="AW176" s="434"/>
      <c r="AX176" s="433"/>
      <c r="AY176" s="434"/>
      <c r="AZ176" s="433"/>
      <c r="BA176" s="434"/>
      <c r="BB176" s="433"/>
      <c r="BC176" s="434"/>
      <c r="BD176" s="435"/>
      <c r="BE176" s="432"/>
      <c r="BF176" s="433"/>
      <c r="BG176" s="434"/>
      <c r="BH176" s="433"/>
      <c r="BI176" s="434"/>
      <c r="BJ176" s="433"/>
      <c r="BK176" s="434"/>
      <c r="BL176" s="435"/>
      <c r="BM176" s="432"/>
      <c r="BN176" s="433"/>
      <c r="BO176" s="434"/>
      <c r="BP176" s="433"/>
      <c r="BQ176" s="434"/>
      <c r="BR176" s="433"/>
      <c r="BS176" s="434"/>
      <c r="BT176" s="435"/>
      <c r="BU176" s="272"/>
      <c r="BV176" s="436"/>
      <c r="BW176" s="437"/>
      <c r="BX176" s="438"/>
      <c r="BY176" s="437"/>
      <c r="BZ176" s="438"/>
      <c r="CA176" s="437"/>
      <c r="CB176" s="438"/>
      <c r="CC176" s="437"/>
      <c r="CD176" s="438"/>
      <c r="CE176" s="439"/>
      <c r="CF176" s="436"/>
      <c r="CG176" s="437"/>
      <c r="CH176" s="438"/>
      <c r="CI176" s="437"/>
      <c r="CJ176" s="438"/>
      <c r="CK176" s="437"/>
      <c r="CL176" s="438"/>
      <c r="CM176" s="439"/>
      <c r="CN176" s="436"/>
      <c r="CO176" s="437"/>
      <c r="CP176" s="438"/>
      <c r="CQ176" s="437"/>
      <c r="CR176" s="438"/>
      <c r="CS176" s="437"/>
      <c r="CT176" s="438"/>
      <c r="CU176" s="439"/>
      <c r="CV176" s="272"/>
      <c r="CW176" s="440"/>
      <c r="CX176" s="441"/>
      <c r="CY176" s="442"/>
      <c r="CZ176" s="441"/>
      <c r="DA176" s="442"/>
      <c r="DB176" s="441"/>
      <c r="DC176" s="442"/>
      <c r="DD176" s="441"/>
      <c r="DE176" s="442"/>
      <c r="DF176" s="443"/>
      <c r="DG176" s="440"/>
      <c r="DH176" s="441"/>
      <c r="DI176" s="442"/>
      <c r="DJ176" s="441"/>
      <c r="DK176" s="442"/>
      <c r="DL176" s="441"/>
      <c r="DM176" s="442"/>
      <c r="DN176" s="443"/>
      <c r="DO176" s="440"/>
      <c r="DP176" s="441"/>
      <c r="DQ176" s="442"/>
      <c r="DR176" s="441"/>
      <c r="DS176" s="442"/>
      <c r="DT176" s="441"/>
      <c r="DU176" s="442"/>
      <c r="DV176" s="443"/>
      <c r="DW176" s="272"/>
    </row>
    <row r="177" spans="2:127" ht="40.5" customHeight="1">
      <c r="B177" s="689"/>
      <c r="C177" s="690"/>
      <c r="D177" s="691"/>
      <c r="E177" s="692"/>
      <c r="F177" s="691"/>
      <c r="G177" s="693"/>
      <c r="H177" s="692"/>
      <c r="I177" s="694"/>
      <c r="J177" s="691"/>
      <c r="K177" s="692"/>
      <c r="L177" s="693"/>
      <c r="M177" s="693"/>
      <c r="N177" s="693"/>
      <c r="O177" s="693"/>
      <c r="P177" s="695"/>
      <c r="Q177" s="696"/>
      <c r="R177" s="697"/>
      <c r="S177" s="697"/>
      <c r="T177" s="503"/>
      <c r="U177" s="504"/>
      <c r="V177" s="504"/>
      <c r="W177" s="504"/>
      <c r="X177" s="504"/>
      <c r="Y177" s="504"/>
      <c r="Z177" s="504"/>
      <c r="AA177" s="504"/>
      <c r="AB177" s="504"/>
      <c r="AC177" s="505"/>
      <c r="AD177" s="503"/>
      <c r="AE177" s="504"/>
      <c r="AF177" s="504"/>
      <c r="AG177" s="504"/>
      <c r="AH177" s="504"/>
      <c r="AI177" s="504"/>
      <c r="AJ177" s="504"/>
      <c r="AK177" s="505"/>
      <c r="AL177" s="503"/>
      <c r="AM177" s="504"/>
      <c r="AN177" s="504"/>
      <c r="AO177" s="504"/>
      <c r="AP177" s="504"/>
      <c r="AQ177" s="504"/>
      <c r="AR177" s="504"/>
      <c r="AS177" s="505"/>
      <c r="AT177" s="506"/>
      <c r="AU177" s="507"/>
      <c r="AV177" s="508"/>
      <c r="AW177" s="508"/>
      <c r="AX177" s="508"/>
      <c r="AY177" s="508"/>
      <c r="AZ177" s="508"/>
      <c r="BA177" s="508"/>
      <c r="BB177" s="508"/>
      <c r="BC177" s="508"/>
      <c r="BD177" s="509"/>
      <c r="BE177" s="507"/>
      <c r="BF177" s="508"/>
      <c r="BG177" s="508"/>
      <c r="BH177" s="508"/>
      <c r="BI177" s="508"/>
      <c r="BJ177" s="508"/>
      <c r="BK177" s="508"/>
      <c r="BL177" s="509"/>
      <c r="BM177" s="507"/>
      <c r="BN177" s="508"/>
      <c r="BO177" s="508"/>
      <c r="BP177" s="508"/>
      <c r="BQ177" s="508"/>
      <c r="BR177" s="508"/>
      <c r="BS177" s="508"/>
      <c r="BT177" s="509"/>
      <c r="BU177" s="506"/>
      <c r="BV177" s="510"/>
      <c r="BW177" s="511"/>
      <c r="BX177" s="511"/>
      <c r="BY177" s="511"/>
      <c r="BZ177" s="511"/>
      <c r="CA177" s="511"/>
      <c r="CB177" s="511"/>
      <c r="CC177" s="511"/>
      <c r="CD177" s="511"/>
      <c r="CE177" s="512"/>
      <c r="CF177" s="510"/>
      <c r="CG177" s="511"/>
      <c r="CH177" s="511"/>
      <c r="CI177" s="511"/>
      <c r="CJ177" s="511"/>
      <c r="CK177" s="511"/>
      <c r="CL177" s="511"/>
      <c r="CM177" s="512"/>
      <c r="CN177" s="510"/>
      <c r="CO177" s="511"/>
      <c r="CP177" s="511"/>
      <c r="CQ177" s="511"/>
      <c r="CR177" s="511"/>
      <c r="CS177" s="511"/>
      <c r="CT177" s="511"/>
      <c r="CU177" s="512"/>
      <c r="CV177" s="506"/>
      <c r="CW177" s="513"/>
      <c r="CX177" s="514"/>
      <c r="CY177" s="514"/>
      <c r="CZ177" s="514"/>
      <c r="DA177" s="514"/>
      <c r="DB177" s="514"/>
      <c r="DC177" s="514"/>
      <c r="DD177" s="514"/>
      <c r="DE177" s="514"/>
      <c r="DF177" s="515"/>
      <c r="DG177" s="513"/>
      <c r="DH177" s="514"/>
      <c r="DI177" s="514"/>
      <c r="DJ177" s="514"/>
      <c r="DK177" s="514"/>
      <c r="DL177" s="514"/>
      <c r="DM177" s="514"/>
      <c r="DN177" s="515"/>
      <c r="DO177" s="513"/>
      <c r="DP177" s="514"/>
      <c r="DQ177" s="514"/>
      <c r="DR177" s="514"/>
      <c r="DS177" s="514"/>
      <c r="DT177" s="514"/>
      <c r="DU177" s="514"/>
      <c r="DV177" s="515"/>
      <c r="DW177" s="516"/>
    </row>
    <row r="178" spans="2:127" ht="30" customHeight="1">
      <c r="B178" s="543"/>
      <c r="C178" s="544">
        <v>164.43</v>
      </c>
      <c r="D178" s="545">
        <v>20</v>
      </c>
      <c r="E178" s="545">
        <v>22.86</v>
      </c>
      <c r="F178" s="545">
        <v>23.86</v>
      </c>
      <c r="G178" s="546">
        <v>40</v>
      </c>
      <c r="H178" s="545">
        <v>20.43</v>
      </c>
      <c r="I178" s="547">
        <v>40</v>
      </c>
      <c r="J178" s="548">
        <v>24.43</v>
      </c>
      <c r="K178" s="548">
        <v>23.86</v>
      </c>
      <c r="L178" s="549">
        <v>18</v>
      </c>
      <c r="M178" s="549">
        <v>18</v>
      </c>
      <c r="N178" s="549">
        <v>18</v>
      </c>
      <c r="O178" s="549">
        <v>18</v>
      </c>
      <c r="P178" s="549">
        <v>18</v>
      </c>
      <c r="Q178" s="550"/>
      <c r="R178" s="550"/>
      <c r="S178" s="550"/>
      <c r="T178" s="550"/>
      <c r="U178" s="550"/>
      <c r="V178" s="550"/>
      <c r="W178" s="550"/>
      <c r="X178" s="550"/>
      <c r="Y178" s="550"/>
      <c r="Z178" s="550"/>
      <c r="AA178" s="550"/>
      <c r="AB178" s="550"/>
      <c r="AC178" s="550"/>
      <c r="AD178" s="550"/>
      <c r="AE178" s="550"/>
      <c r="AF178" s="550"/>
      <c r="AG178" s="550"/>
      <c r="AH178" s="550"/>
      <c r="AI178" s="550"/>
      <c r="AJ178" s="550"/>
      <c r="AK178" s="550"/>
      <c r="AL178" s="550"/>
      <c r="AM178" s="550"/>
      <c r="AN178" s="550"/>
      <c r="AO178" s="550"/>
      <c r="AP178" s="550"/>
      <c r="AQ178" s="550"/>
      <c r="AR178" s="550"/>
      <c r="AS178" s="550"/>
      <c r="AT178" s="550"/>
      <c r="AU178" s="550"/>
      <c r="AV178" s="550"/>
      <c r="AW178" s="550"/>
      <c r="AX178" s="550"/>
      <c r="AY178" s="550"/>
      <c r="AZ178" s="550"/>
      <c r="BA178" s="550"/>
      <c r="BB178" s="550"/>
      <c r="BC178" s="550"/>
      <c r="BD178" s="550"/>
      <c r="BE178" s="550"/>
      <c r="BF178" s="550"/>
      <c r="BG178" s="550"/>
      <c r="BH178" s="550"/>
      <c r="BI178" s="550"/>
      <c r="BJ178" s="550"/>
      <c r="BK178" s="550"/>
      <c r="BL178" s="550"/>
      <c r="BM178" s="550"/>
      <c r="BN178" s="550"/>
      <c r="BO178" s="550"/>
      <c r="BP178" s="550"/>
      <c r="BQ178" s="550"/>
      <c r="BR178" s="550"/>
      <c r="BS178" s="550"/>
      <c r="BT178" s="550"/>
      <c r="BU178" s="550"/>
      <c r="BV178" s="550"/>
      <c r="BW178" s="550"/>
      <c r="BX178" s="550"/>
      <c r="BY178" s="550"/>
      <c r="BZ178" s="550"/>
      <c r="CA178" s="550"/>
      <c r="CB178" s="550"/>
      <c r="CC178" s="550"/>
      <c r="CD178" s="550"/>
      <c r="CE178" s="550"/>
      <c r="CF178" s="550"/>
      <c r="CG178" s="550"/>
      <c r="CH178" s="550"/>
      <c r="CI178" s="550"/>
      <c r="CJ178" s="550"/>
      <c r="CK178" s="550"/>
      <c r="CL178" s="550"/>
      <c r="CM178" s="550"/>
      <c r="CN178" s="550"/>
      <c r="CO178" s="550"/>
      <c r="CP178" s="550"/>
      <c r="CQ178" s="550"/>
      <c r="CR178" s="550"/>
      <c r="CS178" s="550"/>
      <c r="CT178" s="550"/>
      <c r="CU178" s="550"/>
      <c r="CV178" s="550"/>
      <c r="CW178" s="550"/>
      <c r="CX178" s="550"/>
      <c r="CY178" s="550"/>
      <c r="CZ178" s="550"/>
      <c r="DA178" s="550"/>
      <c r="DB178" s="550"/>
      <c r="DC178" s="550"/>
      <c r="DD178" s="550"/>
      <c r="DE178" s="550"/>
      <c r="DF178" s="550"/>
      <c r="DG178" s="550"/>
      <c r="DH178" s="550"/>
      <c r="DI178" s="550"/>
      <c r="DJ178" s="550"/>
      <c r="DK178" s="550"/>
      <c r="DL178" s="550"/>
      <c r="DM178" s="550"/>
      <c r="DN178" s="550"/>
      <c r="DO178" s="550"/>
      <c r="DP178" s="550"/>
      <c r="DQ178" s="550"/>
      <c r="DR178" s="550"/>
      <c r="DS178" s="550"/>
      <c r="DT178" s="550"/>
      <c r="DU178" s="550"/>
      <c r="DV178" s="550"/>
      <c r="DW178" s="391"/>
    </row>
  </sheetData>
  <mergeCells count="49">
    <mergeCell ref="Q7:S8"/>
    <mergeCell ref="F5:F6"/>
    <mergeCell ref="G5:G6"/>
    <mergeCell ref="B5:B6"/>
    <mergeCell ref="L3:S3"/>
    <mergeCell ref="L4:R4"/>
    <mergeCell ref="Q5:Q6"/>
    <mergeCell ref="R5:R6"/>
    <mergeCell ref="S5:S6"/>
    <mergeCell ref="Q155:Q156"/>
    <mergeCell ref="R155:R156"/>
    <mergeCell ref="S155:S156"/>
    <mergeCell ref="B3:K4"/>
    <mergeCell ref="H5:H6"/>
    <mergeCell ref="I5:I6"/>
    <mergeCell ref="J5:J6"/>
    <mergeCell ref="K5:K6"/>
    <mergeCell ref="D5:D6"/>
    <mergeCell ref="E5:E6"/>
    <mergeCell ref="Q109:Q110"/>
    <mergeCell ref="R109:R110"/>
    <mergeCell ref="S109:S110"/>
    <mergeCell ref="Q148:Q149"/>
    <mergeCell ref="R148:R149"/>
    <mergeCell ref="S148:S149"/>
    <mergeCell ref="Q92:Q93"/>
    <mergeCell ref="R92:R93"/>
    <mergeCell ref="S92:S93"/>
    <mergeCell ref="Q101:Q102"/>
    <mergeCell ref="R101:R102"/>
    <mergeCell ref="S101:S102"/>
    <mergeCell ref="Q58:Q59"/>
    <mergeCell ref="R58:R59"/>
    <mergeCell ref="S58:S59"/>
    <mergeCell ref="Q77:Q78"/>
    <mergeCell ref="R77:R78"/>
    <mergeCell ref="S77:S78"/>
    <mergeCell ref="Q40:Q41"/>
    <mergeCell ref="R40:R41"/>
    <mergeCell ref="S40:S41"/>
    <mergeCell ref="Q44:Q45"/>
    <mergeCell ref="R44:R45"/>
    <mergeCell ref="S44:S45"/>
    <mergeCell ref="Q23:Q24"/>
    <mergeCell ref="R23:R24"/>
    <mergeCell ref="S23:S24"/>
    <mergeCell ref="Q33:Q34"/>
    <mergeCell ref="R33:R34"/>
    <mergeCell ref="S33:S34"/>
  </mergeCells>
  <phoneticPr fontId="2" type="noConversion"/>
  <conditionalFormatting sqref="B144">
    <cfRule type="cellIs" dxfId="3" priority="1" stopIfTrue="1" operator="equal">
      <formula>0</formula>
    </cfRule>
  </conditionalFormatting>
  <conditionalFormatting sqref="K131 K72 K61 K19:K20 K11 K16 K14">
    <cfRule type="cellIs" dxfId="2" priority="2" stopIfTrue="1" operator="equal">
      <formula>2</formula>
    </cfRule>
    <cfRule type="cellIs" dxfId="1" priority="3" stopIfTrue="1" operator="equal">
      <formula>3</formula>
    </cfRule>
    <cfRule type="cellIs" dxfId="0" priority="4" stopIfTrue="1" operator="equal">
      <formula>4</formula>
    </cfRule>
  </conditionalFormatting>
  <printOptions horizontalCentered="1"/>
  <pageMargins left="0.19685039370078741" right="0" top="0.19685039370078741" bottom="0" header="0" footer="0"/>
  <pageSetup paperSize="9" scale="25" orientation="landscape" verticalDpi="300" r:id="rId1"/>
  <headerFooter alignWithMargins="0"/>
  <rowBreaks count="3" manualBreakCount="3">
    <brk id="57" max="126" man="1"/>
    <brk id="108" max="126" man="1"/>
    <brk id="154" max="126" man="1"/>
  </rowBreaks>
  <colBreaks count="3" manualBreakCount="3">
    <brk id="46" max="140" man="1"/>
    <brk id="73" max="140" man="1"/>
    <brk id="100" max="1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DW121"/>
  <sheetViews>
    <sheetView showZeros="0" view="pageBreakPreview" zoomScale="75" zoomScaleNormal="50" zoomScaleSheetLayoutView="75" workbookViewId="0">
      <selection activeCell="C10" sqref="C10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665"/>
      <c r="L2" s="666"/>
      <c r="M2" s="666"/>
      <c r="N2" s="666"/>
      <c r="O2" s="666"/>
      <c r="P2" s="666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379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+COUNTA(T9:T121)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+COUNTA(AZ9:AZ121)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+COUNTA(CF9:CF121)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+COUNTA(DL9:DL121)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B5" s="1348" t="s">
        <v>993</v>
      </c>
      <c r="C5" s="304" t="s">
        <v>370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553"/>
      <c r="B6" s="1349"/>
      <c r="C6" s="347">
        <f>D8+D12+D23+D32+D42+D55+D59+D68+D100</f>
        <v>92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B7" s="698">
        <v>1</v>
      </c>
      <c r="C7" s="699" t="s">
        <v>786</v>
      </c>
      <c r="D7" s="700"/>
      <c r="E7" s="701"/>
      <c r="F7" s="700"/>
      <c r="G7" s="702"/>
      <c r="H7" s="701"/>
      <c r="I7" s="703"/>
      <c r="J7" s="700"/>
      <c r="K7" s="700"/>
      <c r="L7" s="703"/>
      <c r="M7" s="703"/>
      <c r="N7" s="703"/>
      <c r="O7" s="703"/>
      <c r="P7" s="704"/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B8" s="705"/>
      <c r="C8" s="393" t="s">
        <v>1048</v>
      </c>
      <c r="D8" s="394">
        <v>1</v>
      </c>
      <c r="E8" s="604" t="s">
        <v>1049</v>
      </c>
      <c r="F8" s="394">
        <f>COUNTIF(L10:P10,E8)</f>
        <v>0</v>
      </c>
      <c r="G8" s="396" t="s">
        <v>1038</v>
      </c>
      <c r="H8" s="394">
        <f>COUNTIF(L10:P10,G8)</f>
        <v>1</v>
      </c>
      <c r="I8" s="396" t="s">
        <v>1039</v>
      </c>
      <c r="J8" s="394">
        <f>COUNTIF(L10:P10,I8)</f>
        <v>1</v>
      </c>
      <c r="K8" s="396" t="s">
        <v>1040</v>
      </c>
      <c r="L8" s="394">
        <f>COUNTIF(L10:P10,K8)</f>
        <v>1</v>
      </c>
      <c r="M8" s="396" t="s">
        <v>1041</v>
      </c>
      <c r="N8" s="394">
        <f>COUNTIF(L10:P10,M8)</f>
        <v>1</v>
      </c>
      <c r="O8" s="396" t="s">
        <v>1042</v>
      </c>
      <c r="P8" s="397">
        <f>COUNTIF(L10:P10,O8)</f>
        <v>1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A9" s="643"/>
      <c r="B9" s="411"/>
      <c r="C9" s="644" t="s">
        <v>786</v>
      </c>
      <c r="D9" s="645"/>
      <c r="E9" s="646"/>
      <c r="F9" s="647">
        <v>0</v>
      </c>
      <c r="G9" s="646"/>
      <c r="H9" s="648"/>
      <c r="I9" s="649"/>
      <c r="J9" s="611"/>
      <c r="K9" s="612"/>
      <c r="L9" s="650"/>
      <c r="M9" s="650"/>
      <c r="N9" s="651"/>
      <c r="O9" s="652"/>
      <c r="P9" s="652"/>
      <c r="Q9" s="653">
        <f>COUNTA(T9:DV9)</f>
        <v>0</v>
      </c>
      <c r="R9" s="585"/>
      <c r="S9" s="585"/>
      <c r="T9" s="617"/>
      <c r="U9" s="618"/>
      <c r="V9" s="618"/>
      <c r="W9" s="618"/>
      <c r="X9" s="618"/>
      <c r="Y9" s="618"/>
      <c r="Z9" s="618"/>
      <c r="AA9" s="618"/>
      <c r="AB9" s="618"/>
      <c r="AC9" s="619"/>
      <c r="AD9" s="617"/>
      <c r="AE9" s="618"/>
      <c r="AF9" s="618"/>
      <c r="AG9" s="618"/>
      <c r="AH9" s="618"/>
      <c r="AI9" s="618"/>
      <c r="AJ9" s="618"/>
      <c r="AK9" s="619"/>
      <c r="AL9" s="617"/>
      <c r="AM9" s="618"/>
      <c r="AN9" s="618"/>
      <c r="AO9" s="618"/>
      <c r="AP9" s="618"/>
      <c r="AQ9" s="618"/>
      <c r="AR9" s="618"/>
      <c r="AS9" s="619"/>
      <c r="AT9" s="620"/>
      <c r="AU9" s="621"/>
      <c r="AV9" s="622"/>
      <c r="AW9" s="622"/>
      <c r="AX9" s="622"/>
      <c r="AY9" s="622"/>
      <c r="AZ9" s="622"/>
      <c r="BA9" s="622"/>
      <c r="BB9" s="622"/>
      <c r="BC9" s="622"/>
      <c r="BD9" s="623"/>
      <c r="BE9" s="621"/>
      <c r="BF9" s="622"/>
      <c r="BG9" s="622"/>
      <c r="BH9" s="622"/>
      <c r="BI9" s="622"/>
      <c r="BJ9" s="622"/>
      <c r="BK9" s="622"/>
      <c r="BL9" s="623"/>
      <c r="BM9" s="621"/>
      <c r="BN9" s="622"/>
      <c r="BO9" s="622"/>
      <c r="BP9" s="622"/>
      <c r="BQ9" s="622"/>
      <c r="BR9" s="622"/>
      <c r="BS9" s="622"/>
      <c r="BT9" s="623"/>
      <c r="BU9" s="620"/>
      <c r="BV9" s="624"/>
      <c r="BW9" s="625"/>
      <c r="BX9" s="625"/>
      <c r="BY9" s="625"/>
      <c r="BZ9" s="625"/>
      <c r="CA9" s="625"/>
      <c r="CB9" s="625"/>
      <c r="CC9" s="625"/>
      <c r="CD9" s="625"/>
      <c r="CE9" s="626"/>
      <c r="CF9" s="624"/>
      <c r="CG9" s="625"/>
      <c r="CH9" s="625"/>
      <c r="CI9" s="625"/>
      <c r="CJ9" s="625"/>
      <c r="CK9" s="625"/>
      <c r="CL9" s="625"/>
      <c r="CM9" s="626"/>
      <c r="CN9" s="624"/>
      <c r="CO9" s="625"/>
      <c r="CP9" s="625"/>
      <c r="CQ9" s="625"/>
      <c r="CR9" s="625"/>
      <c r="CS9" s="625"/>
      <c r="CT9" s="625"/>
      <c r="CU9" s="626"/>
      <c r="CV9" s="620"/>
      <c r="CW9" s="627"/>
      <c r="CX9" s="628"/>
      <c r="CY9" s="628"/>
      <c r="CZ9" s="628"/>
      <c r="DA9" s="628"/>
      <c r="DB9" s="628"/>
      <c r="DC9" s="628"/>
      <c r="DD9" s="628"/>
      <c r="DE9" s="628"/>
      <c r="DF9" s="629"/>
      <c r="DG9" s="627"/>
      <c r="DH9" s="628"/>
      <c r="DI9" s="628"/>
      <c r="DJ9" s="628"/>
      <c r="DK9" s="628"/>
      <c r="DL9" s="628"/>
      <c r="DM9" s="628"/>
      <c r="DN9" s="629"/>
      <c r="DO9" s="627"/>
      <c r="DP9" s="628"/>
      <c r="DQ9" s="628"/>
      <c r="DR9" s="628"/>
      <c r="DS9" s="628"/>
      <c r="DT9" s="628"/>
      <c r="DU9" s="628"/>
      <c r="DV9" s="629"/>
      <c r="DW9" s="516"/>
    </row>
    <row r="10" spans="1:127" s="303" customFormat="1" ht="40.5" customHeight="1">
      <c r="A10" s="569">
        <v>1</v>
      </c>
      <c r="B10" s="411">
        <v>1</v>
      </c>
      <c r="C10" s="412" t="s">
        <v>187</v>
      </c>
      <c r="D10" s="413" t="s">
        <v>155</v>
      </c>
      <c r="E10" s="414" t="s">
        <v>1185</v>
      </c>
      <c r="F10" s="415">
        <v>1.06</v>
      </c>
      <c r="G10" s="416" t="s">
        <v>841</v>
      </c>
      <c r="H10" s="654">
        <v>72751</v>
      </c>
      <c r="I10" s="418" t="s">
        <v>386</v>
      </c>
      <c r="J10" s="655">
        <v>1</v>
      </c>
      <c r="K10" s="675" t="s">
        <v>1186</v>
      </c>
      <c r="L10" s="444" t="s">
        <v>1038</v>
      </c>
      <c r="M10" s="444" t="s">
        <v>1039</v>
      </c>
      <c r="N10" s="445" t="s">
        <v>1040</v>
      </c>
      <c r="O10" s="446" t="s">
        <v>1041</v>
      </c>
      <c r="P10" s="571" t="s">
        <v>1042</v>
      </c>
      <c r="Q10" s="425">
        <f>COUNTA(T10:DV10)</f>
        <v>3</v>
      </c>
      <c r="R10" s="426" t="s">
        <v>1327</v>
      </c>
      <c r="S10" s="427">
        <v>41207</v>
      </c>
      <c r="T10" s="428">
        <v>1200</v>
      </c>
      <c r="U10" s="429"/>
      <c r="V10" s="430"/>
      <c r="W10" s="429" t="s">
        <v>1339</v>
      </c>
      <c r="X10" s="430"/>
      <c r="Y10" s="429"/>
      <c r="Z10" s="430" t="s">
        <v>1339</v>
      </c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569"/>
      <c r="B11" s="698">
        <v>2</v>
      </c>
      <c r="C11" s="699" t="s">
        <v>362</v>
      </c>
      <c r="D11" s="700"/>
      <c r="E11" s="701"/>
      <c r="F11" s="700"/>
      <c r="G11" s="702"/>
      <c r="H11" s="701"/>
      <c r="I11" s="703"/>
      <c r="J11" s="700"/>
      <c r="K11" s="700"/>
      <c r="L11" s="703"/>
      <c r="M11" s="703"/>
      <c r="N11" s="703"/>
      <c r="O11" s="703"/>
      <c r="P11" s="704"/>
      <c r="Q11" s="1350" t="s">
        <v>1323</v>
      </c>
      <c r="R11" s="1352" t="s">
        <v>1324</v>
      </c>
      <c r="S11" s="1336" t="s">
        <v>1325</v>
      </c>
      <c r="T11" s="452"/>
      <c r="U11" s="453"/>
      <c r="V11" s="453"/>
      <c r="W11" s="453"/>
      <c r="X11" s="453"/>
      <c r="Y11" s="453"/>
      <c r="Z11" s="453"/>
      <c r="AA11" s="453"/>
      <c r="AB11" s="453"/>
      <c r="AC11" s="454"/>
      <c r="AD11" s="452"/>
      <c r="AE11" s="453"/>
      <c r="AF11" s="453"/>
      <c r="AG11" s="453"/>
      <c r="AH11" s="453"/>
      <c r="AI11" s="453"/>
      <c r="AJ11" s="453"/>
      <c r="AK11" s="454"/>
      <c r="AL11" s="452"/>
      <c r="AM11" s="453"/>
      <c r="AN11" s="453"/>
      <c r="AO11" s="453"/>
      <c r="AP11" s="453"/>
      <c r="AQ11" s="453"/>
      <c r="AR11" s="453"/>
      <c r="AS11" s="454"/>
      <c r="AT11" s="455"/>
      <c r="AU11" s="456"/>
      <c r="AV11" s="457"/>
      <c r="AW11" s="457"/>
      <c r="AX11" s="457"/>
      <c r="AY11" s="457"/>
      <c r="AZ11" s="457"/>
      <c r="BA11" s="457"/>
      <c r="BB11" s="457"/>
      <c r="BC11" s="457"/>
      <c r="BD11" s="458"/>
      <c r="BE11" s="456"/>
      <c r="BF11" s="457"/>
      <c r="BG11" s="457"/>
      <c r="BH11" s="457"/>
      <c r="BI11" s="457"/>
      <c r="BJ11" s="457"/>
      <c r="BK11" s="457"/>
      <c r="BL11" s="458"/>
      <c r="BM11" s="456"/>
      <c r="BN11" s="457"/>
      <c r="BO11" s="457"/>
      <c r="BP11" s="457"/>
      <c r="BQ11" s="457"/>
      <c r="BR11" s="457"/>
      <c r="BS11" s="457"/>
      <c r="BT11" s="458"/>
      <c r="BU11" s="455"/>
      <c r="BV11" s="459"/>
      <c r="BW11" s="460"/>
      <c r="BX11" s="460"/>
      <c r="BY11" s="460"/>
      <c r="BZ11" s="460"/>
      <c r="CA11" s="460"/>
      <c r="CB11" s="460"/>
      <c r="CC11" s="460"/>
      <c r="CD11" s="460"/>
      <c r="CE11" s="461"/>
      <c r="CF11" s="459"/>
      <c r="CG11" s="460"/>
      <c r="CH11" s="460"/>
      <c r="CI11" s="460"/>
      <c r="CJ11" s="460"/>
      <c r="CK11" s="460"/>
      <c r="CL11" s="460"/>
      <c r="CM11" s="461"/>
      <c r="CN11" s="459"/>
      <c r="CO11" s="460"/>
      <c r="CP11" s="460"/>
      <c r="CQ11" s="460"/>
      <c r="CR11" s="460"/>
      <c r="CS11" s="460"/>
      <c r="CT11" s="460"/>
      <c r="CU11" s="461"/>
      <c r="CV11" s="455"/>
      <c r="CW11" s="462"/>
      <c r="CX11" s="463"/>
      <c r="CY11" s="463"/>
      <c r="CZ11" s="463"/>
      <c r="DA11" s="463"/>
      <c r="DB11" s="463"/>
      <c r="DC11" s="463"/>
      <c r="DD11" s="463"/>
      <c r="DE11" s="463"/>
      <c r="DF11" s="464"/>
      <c r="DG11" s="462"/>
      <c r="DH11" s="463"/>
      <c r="DI11" s="463"/>
      <c r="DJ11" s="463"/>
      <c r="DK11" s="463"/>
      <c r="DL11" s="463"/>
      <c r="DM11" s="463"/>
      <c r="DN11" s="464"/>
      <c r="DO11" s="462"/>
      <c r="DP11" s="463"/>
      <c r="DQ11" s="463"/>
      <c r="DR11" s="463"/>
      <c r="DS11" s="463"/>
      <c r="DT11" s="463"/>
      <c r="DU11" s="463"/>
      <c r="DV11" s="464"/>
      <c r="DW11" s="272"/>
    </row>
    <row r="12" spans="1:127" s="303" customFormat="1" ht="40.5" customHeight="1">
      <c r="A12" s="677"/>
      <c r="B12" s="705"/>
      <c r="C12" s="393" t="s">
        <v>1048</v>
      </c>
      <c r="D12" s="394">
        <f>LARGE(B13:B21,1)</f>
        <v>9</v>
      </c>
      <c r="E12" s="604" t="s">
        <v>1049</v>
      </c>
      <c r="F12" s="394">
        <f>COUNTIF(L13:P21,E12)</f>
        <v>0</v>
      </c>
      <c r="G12" s="396" t="s">
        <v>1038</v>
      </c>
      <c r="H12" s="394">
        <f>COUNTIF(L13:P21,G12)</f>
        <v>0</v>
      </c>
      <c r="I12" s="396" t="s">
        <v>1039</v>
      </c>
      <c r="J12" s="394">
        <f>COUNTIF(L13:P21,I12)</f>
        <v>0</v>
      </c>
      <c r="K12" s="396" t="s">
        <v>1040</v>
      </c>
      <c r="L12" s="394">
        <f>COUNTIF(L13:P21,K12)</f>
        <v>9</v>
      </c>
      <c r="M12" s="396" t="s">
        <v>1041</v>
      </c>
      <c r="N12" s="394">
        <f>COUNTIF(L13:P21,M12)</f>
        <v>9</v>
      </c>
      <c r="O12" s="396" t="s">
        <v>1042</v>
      </c>
      <c r="P12" s="397">
        <f>COUNTIF(L13:P21,O12)</f>
        <v>9</v>
      </c>
      <c r="Q12" s="1351"/>
      <c r="R12" s="1353"/>
      <c r="S12" s="1337"/>
      <c r="T12" s="466"/>
      <c r="U12" s="467"/>
      <c r="V12" s="467"/>
      <c r="W12" s="467"/>
      <c r="X12" s="467"/>
      <c r="Y12" s="467"/>
      <c r="Z12" s="467"/>
      <c r="AA12" s="467"/>
      <c r="AB12" s="467"/>
      <c r="AC12" s="468"/>
      <c r="AD12" s="466"/>
      <c r="AE12" s="467"/>
      <c r="AF12" s="467"/>
      <c r="AG12" s="467"/>
      <c r="AH12" s="467"/>
      <c r="AI12" s="467"/>
      <c r="AJ12" s="467"/>
      <c r="AK12" s="468"/>
      <c r="AL12" s="466"/>
      <c r="AM12" s="467"/>
      <c r="AN12" s="467"/>
      <c r="AO12" s="467"/>
      <c r="AP12" s="467"/>
      <c r="AQ12" s="467"/>
      <c r="AR12" s="467"/>
      <c r="AS12" s="468"/>
      <c r="AT12" s="469"/>
      <c r="AU12" s="470"/>
      <c r="AV12" s="471"/>
      <c r="AW12" s="471"/>
      <c r="AX12" s="471"/>
      <c r="AY12" s="471"/>
      <c r="AZ12" s="471"/>
      <c r="BA12" s="471"/>
      <c r="BB12" s="471"/>
      <c r="BC12" s="471"/>
      <c r="BD12" s="472"/>
      <c r="BE12" s="470"/>
      <c r="BF12" s="471"/>
      <c r="BG12" s="471"/>
      <c r="BH12" s="471"/>
      <c r="BI12" s="471"/>
      <c r="BJ12" s="471"/>
      <c r="BK12" s="471"/>
      <c r="BL12" s="472"/>
      <c r="BM12" s="470"/>
      <c r="BN12" s="471"/>
      <c r="BO12" s="471"/>
      <c r="BP12" s="471"/>
      <c r="BQ12" s="471"/>
      <c r="BR12" s="471"/>
      <c r="BS12" s="471"/>
      <c r="BT12" s="472"/>
      <c r="BU12" s="469"/>
      <c r="BV12" s="473"/>
      <c r="BW12" s="474"/>
      <c r="BX12" s="474"/>
      <c r="BY12" s="474"/>
      <c r="BZ12" s="474"/>
      <c r="CA12" s="474"/>
      <c r="CB12" s="474"/>
      <c r="CC12" s="474"/>
      <c r="CD12" s="474"/>
      <c r="CE12" s="475"/>
      <c r="CF12" s="473"/>
      <c r="CG12" s="474"/>
      <c r="CH12" s="474"/>
      <c r="CI12" s="474"/>
      <c r="CJ12" s="474"/>
      <c r="CK12" s="474"/>
      <c r="CL12" s="474"/>
      <c r="CM12" s="475"/>
      <c r="CN12" s="473"/>
      <c r="CO12" s="474"/>
      <c r="CP12" s="474"/>
      <c r="CQ12" s="474"/>
      <c r="CR12" s="474"/>
      <c r="CS12" s="474"/>
      <c r="CT12" s="474"/>
      <c r="CU12" s="475"/>
      <c r="CV12" s="469"/>
      <c r="CW12" s="476"/>
      <c r="CX12" s="477"/>
      <c r="CY12" s="477"/>
      <c r="CZ12" s="477"/>
      <c r="DA12" s="477"/>
      <c r="DB12" s="477"/>
      <c r="DC12" s="477"/>
      <c r="DD12" s="477"/>
      <c r="DE12" s="477"/>
      <c r="DF12" s="478"/>
      <c r="DG12" s="476"/>
      <c r="DH12" s="477"/>
      <c r="DI12" s="477"/>
      <c r="DJ12" s="477"/>
      <c r="DK12" s="477"/>
      <c r="DL12" s="477"/>
      <c r="DM12" s="477"/>
      <c r="DN12" s="478"/>
      <c r="DO12" s="476"/>
      <c r="DP12" s="477"/>
      <c r="DQ12" s="477"/>
      <c r="DR12" s="477"/>
      <c r="DS12" s="477"/>
      <c r="DT12" s="477"/>
      <c r="DU12" s="477"/>
      <c r="DV12" s="478"/>
      <c r="DW12" s="272"/>
    </row>
    <row r="13" spans="1:127" s="303" customFormat="1" ht="40.5" customHeight="1">
      <c r="A13" s="569"/>
      <c r="B13" s="411">
        <v>1</v>
      </c>
      <c r="C13" s="412" t="s">
        <v>787</v>
      </c>
      <c r="D13" s="413"/>
      <c r="E13" s="414" t="s">
        <v>1139</v>
      </c>
      <c r="F13" s="415">
        <v>1.0209999999999999</v>
      </c>
      <c r="G13" s="416" t="s">
        <v>841</v>
      </c>
      <c r="H13" s="654">
        <v>39437</v>
      </c>
      <c r="I13" s="418" t="s">
        <v>386</v>
      </c>
      <c r="J13" s="655" t="s">
        <v>1140</v>
      </c>
      <c r="K13" s="675" t="s">
        <v>1141</v>
      </c>
      <c r="L13" s="444"/>
      <c r="M13" s="444"/>
      <c r="N13" s="445" t="s">
        <v>1040</v>
      </c>
      <c r="O13" s="446" t="s">
        <v>1041</v>
      </c>
      <c r="P13" s="571" t="s">
        <v>1042</v>
      </c>
      <c r="Q13" s="425">
        <f>COUNTA(T13:DV13)</f>
        <v>0</v>
      </c>
      <c r="R13" s="426"/>
      <c r="S13" s="448"/>
      <c r="T13" s="428"/>
      <c r="U13" s="429"/>
      <c r="V13" s="430"/>
      <c r="W13" s="429"/>
      <c r="X13" s="430"/>
      <c r="Y13" s="429"/>
      <c r="Z13" s="430"/>
      <c r="AA13" s="429"/>
      <c r="AB13" s="430"/>
      <c r="AC13" s="431"/>
      <c r="AD13" s="428"/>
      <c r="AE13" s="429"/>
      <c r="AF13" s="430"/>
      <c r="AG13" s="429"/>
      <c r="AH13" s="430"/>
      <c r="AI13" s="429"/>
      <c r="AJ13" s="430"/>
      <c r="AK13" s="431"/>
      <c r="AL13" s="428"/>
      <c r="AM13" s="429"/>
      <c r="AN13" s="430"/>
      <c r="AO13" s="429"/>
      <c r="AP13" s="430"/>
      <c r="AQ13" s="429"/>
      <c r="AR13" s="430"/>
      <c r="AS13" s="431"/>
      <c r="AT13" s="272"/>
      <c r="AU13" s="432"/>
      <c r="AV13" s="433"/>
      <c r="AW13" s="434"/>
      <c r="AX13" s="433"/>
      <c r="AY13" s="434"/>
      <c r="AZ13" s="433"/>
      <c r="BA13" s="434"/>
      <c r="BB13" s="433"/>
      <c r="BC13" s="434"/>
      <c r="BD13" s="435"/>
      <c r="BE13" s="432"/>
      <c r="BF13" s="433"/>
      <c r="BG13" s="434"/>
      <c r="BH13" s="433"/>
      <c r="BI13" s="434"/>
      <c r="BJ13" s="433"/>
      <c r="BK13" s="434"/>
      <c r="BL13" s="435"/>
      <c r="BM13" s="432"/>
      <c r="BN13" s="433"/>
      <c r="BO13" s="434"/>
      <c r="BP13" s="433"/>
      <c r="BQ13" s="434"/>
      <c r="BR13" s="433"/>
      <c r="BS13" s="434"/>
      <c r="BT13" s="435"/>
      <c r="BU13" s="272"/>
      <c r="BV13" s="436"/>
      <c r="BW13" s="437"/>
      <c r="BX13" s="438"/>
      <c r="BY13" s="437"/>
      <c r="BZ13" s="438"/>
      <c r="CA13" s="437"/>
      <c r="CB13" s="438"/>
      <c r="CC13" s="437"/>
      <c r="CD13" s="438"/>
      <c r="CE13" s="439"/>
      <c r="CF13" s="436"/>
      <c r="CG13" s="437"/>
      <c r="CH13" s="438"/>
      <c r="CI13" s="437"/>
      <c r="CJ13" s="438"/>
      <c r="CK13" s="437"/>
      <c r="CL13" s="438"/>
      <c r="CM13" s="439"/>
      <c r="CN13" s="436"/>
      <c r="CO13" s="437"/>
      <c r="CP13" s="438"/>
      <c r="CQ13" s="437"/>
      <c r="CR13" s="438"/>
      <c r="CS13" s="437"/>
      <c r="CT13" s="438"/>
      <c r="CU13" s="439"/>
      <c r="CV13" s="272"/>
      <c r="CW13" s="440"/>
      <c r="CX13" s="441"/>
      <c r="CY13" s="442"/>
      <c r="CZ13" s="441"/>
      <c r="DA13" s="442"/>
      <c r="DB13" s="441"/>
      <c r="DC13" s="442"/>
      <c r="DD13" s="441"/>
      <c r="DE13" s="442"/>
      <c r="DF13" s="443"/>
      <c r="DG13" s="440"/>
      <c r="DH13" s="441"/>
      <c r="DI13" s="442"/>
      <c r="DJ13" s="441"/>
      <c r="DK13" s="442"/>
      <c r="DL13" s="441"/>
      <c r="DM13" s="442"/>
      <c r="DN13" s="443"/>
      <c r="DO13" s="440"/>
      <c r="DP13" s="441"/>
      <c r="DQ13" s="442"/>
      <c r="DR13" s="441"/>
      <c r="DS13" s="442"/>
      <c r="DT13" s="441"/>
      <c r="DU13" s="442"/>
      <c r="DV13" s="443"/>
      <c r="DW13" s="272"/>
    </row>
    <row r="14" spans="1:127" s="303" customFormat="1" ht="40.5" customHeight="1">
      <c r="A14" s="677"/>
      <c r="B14" s="411">
        <f>LARGE(B$13:B13,1)+1</f>
        <v>2</v>
      </c>
      <c r="C14" s="412" t="s">
        <v>788</v>
      </c>
      <c r="D14" s="413"/>
      <c r="E14" s="414" t="s">
        <v>1159</v>
      </c>
      <c r="F14" s="415">
        <v>1.244</v>
      </c>
      <c r="G14" s="416" t="s">
        <v>841</v>
      </c>
      <c r="H14" s="654">
        <v>807511</v>
      </c>
      <c r="I14" s="418" t="s">
        <v>386</v>
      </c>
      <c r="J14" s="655" t="s">
        <v>1140</v>
      </c>
      <c r="K14" s="675" t="s">
        <v>1141</v>
      </c>
      <c r="L14" s="444"/>
      <c r="M14" s="444"/>
      <c r="N14" s="445" t="s">
        <v>1040</v>
      </c>
      <c r="O14" s="446" t="s">
        <v>1041</v>
      </c>
      <c r="P14" s="571" t="s">
        <v>1042</v>
      </c>
      <c r="Q14" s="425">
        <f t="shared" ref="Q14:Q77" si="4">COUNTA(T14:DV14)</f>
        <v>0</v>
      </c>
      <c r="R14" s="426"/>
      <c r="S14" s="448"/>
      <c r="T14" s="428"/>
      <c r="U14" s="429"/>
      <c r="V14" s="430"/>
      <c r="W14" s="429"/>
      <c r="X14" s="430"/>
      <c r="Y14" s="429"/>
      <c r="Z14" s="430"/>
      <c r="AA14" s="429"/>
      <c r="AB14" s="430"/>
      <c r="AC14" s="431"/>
      <c r="AD14" s="428"/>
      <c r="AE14" s="429"/>
      <c r="AF14" s="430"/>
      <c r="AG14" s="429"/>
      <c r="AH14" s="430"/>
      <c r="AI14" s="429"/>
      <c r="AJ14" s="430"/>
      <c r="AK14" s="431"/>
      <c r="AL14" s="428"/>
      <c r="AM14" s="429"/>
      <c r="AN14" s="430"/>
      <c r="AO14" s="429"/>
      <c r="AP14" s="430"/>
      <c r="AQ14" s="429"/>
      <c r="AR14" s="430"/>
      <c r="AS14" s="431"/>
      <c r="AT14" s="272"/>
      <c r="AU14" s="432"/>
      <c r="AV14" s="433"/>
      <c r="AW14" s="434"/>
      <c r="AX14" s="433"/>
      <c r="AY14" s="434"/>
      <c r="AZ14" s="433"/>
      <c r="BA14" s="434"/>
      <c r="BB14" s="433"/>
      <c r="BC14" s="434"/>
      <c r="BD14" s="435"/>
      <c r="BE14" s="432"/>
      <c r="BF14" s="433"/>
      <c r="BG14" s="434"/>
      <c r="BH14" s="433"/>
      <c r="BI14" s="434"/>
      <c r="BJ14" s="433"/>
      <c r="BK14" s="434"/>
      <c r="BL14" s="435"/>
      <c r="BM14" s="432"/>
      <c r="BN14" s="433"/>
      <c r="BO14" s="434"/>
      <c r="BP14" s="433"/>
      <c r="BQ14" s="434"/>
      <c r="BR14" s="433"/>
      <c r="BS14" s="434"/>
      <c r="BT14" s="435"/>
      <c r="BU14" s="272"/>
      <c r="BV14" s="436"/>
      <c r="BW14" s="437"/>
      <c r="BX14" s="438"/>
      <c r="BY14" s="437"/>
      <c r="BZ14" s="438"/>
      <c r="CA14" s="437"/>
      <c r="CB14" s="438"/>
      <c r="CC14" s="437"/>
      <c r="CD14" s="438"/>
      <c r="CE14" s="439"/>
      <c r="CF14" s="436"/>
      <c r="CG14" s="437"/>
      <c r="CH14" s="438"/>
      <c r="CI14" s="437"/>
      <c r="CJ14" s="438"/>
      <c r="CK14" s="437"/>
      <c r="CL14" s="438"/>
      <c r="CM14" s="439"/>
      <c r="CN14" s="436"/>
      <c r="CO14" s="437"/>
      <c r="CP14" s="438"/>
      <c r="CQ14" s="437"/>
      <c r="CR14" s="438"/>
      <c r="CS14" s="437"/>
      <c r="CT14" s="438"/>
      <c r="CU14" s="439"/>
      <c r="CV14" s="272"/>
      <c r="CW14" s="440"/>
      <c r="CX14" s="441"/>
      <c r="CY14" s="442"/>
      <c r="CZ14" s="441"/>
      <c r="DA14" s="442"/>
      <c r="DB14" s="441"/>
      <c r="DC14" s="442"/>
      <c r="DD14" s="441"/>
      <c r="DE14" s="442"/>
      <c r="DF14" s="443"/>
      <c r="DG14" s="440"/>
      <c r="DH14" s="441"/>
      <c r="DI14" s="442"/>
      <c r="DJ14" s="441"/>
      <c r="DK14" s="442"/>
      <c r="DL14" s="441"/>
      <c r="DM14" s="442"/>
      <c r="DN14" s="443"/>
      <c r="DO14" s="440"/>
      <c r="DP14" s="441"/>
      <c r="DQ14" s="442"/>
      <c r="DR14" s="441"/>
      <c r="DS14" s="442"/>
      <c r="DT14" s="441"/>
      <c r="DU14" s="442"/>
      <c r="DV14" s="443"/>
      <c r="DW14" s="272"/>
    </row>
    <row r="15" spans="1:127" s="303" customFormat="1" ht="40.5" customHeight="1">
      <c r="A15" s="677"/>
      <c r="B15" s="411">
        <f>LARGE(B$13:B14,1)+1</f>
        <v>3</v>
      </c>
      <c r="C15" s="412" t="s">
        <v>789</v>
      </c>
      <c r="D15" s="413"/>
      <c r="E15" s="414" t="s">
        <v>1234</v>
      </c>
      <c r="F15" s="415">
        <v>1.3750000000000001E-3</v>
      </c>
      <c r="G15" s="416" t="s">
        <v>841</v>
      </c>
      <c r="H15" s="654">
        <v>16500</v>
      </c>
      <c r="I15" s="418" t="s">
        <v>386</v>
      </c>
      <c r="J15" s="655" t="s">
        <v>1140</v>
      </c>
      <c r="K15" s="675" t="s">
        <v>1141</v>
      </c>
      <c r="L15" s="444"/>
      <c r="M15" s="444"/>
      <c r="N15" s="445" t="s">
        <v>1040</v>
      </c>
      <c r="O15" s="446" t="s">
        <v>1041</v>
      </c>
      <c r="P15" s="571" t="s">
        <v>1042</v>
      </c>
      <c r="Q15" s="425">
        <f t="shared" si="4"/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678"/>
      <c r="B16" s="411">
        <f>LARGE(B$13:B15,1)+1</f>
        <v>4</v>
      </c>
      <c r="C16" s="412" t="s">
        <v>790</v>
      </c>
      <c r="D16" s="413"/>
      <c r="E16" s="414" t="s">
        <v>1139</v>
      </c>
      <c r="F16" s="415">
        <v>0.88300000000000001</v>
      </c>
      <c r="G16" s="416" t="s">
        <v>841</v>
      </c>
      <c r="H16" s="654">
        <v>23952</v>
      </c>
      <c r="I16" s="418" t="s">
        <v>386</v>
      </c>
      <c r="J16" s="655" t="s">
        <v>1140</v>
      </c>
      <c r="K16" s="675" t="s">
        <v>1141</v>
      </c>
      <c r="L16" s="444"/>
      <c r="M16" s="444"/>
      <c r="N16" s="445" t="s">
        <v>1040</v>
      </c>
      <c r="O16" s="446" t="s">
        <v>1041</v>
      </c>
      <c r="P16" s="571" t="s">
        <v>1042</v>
      </c>
      <c r="Q16" s="425">
        <f t="shared" si="4"/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1:127" s="303" customFormat="1" ht="40.5" customHeight="1">
      <c r="A17" s="678"/>
      <c r="B17" s="411">
        <f>LARGE(B$13:B16,1)+1</f>
        <v>5</v>
      </c>
      <c r="C17" s="412" t="s">
        <v>791</v>
      </c>
      <c r="D17" s="413"/>
      <c r="E17" s="414" t="s">
        <v>1234</v>
      </c>
      <c r="F17" s="415">
        <v>1.3833333333333334E-3</v>
      </c>
      <c r="G17" s="416" t="s">
        <v>841</v>
      </c>
      <c r="H17" s="654">
        <v>16499</v>
      </c>
      <c r="I17" s="418" t="s">
        <v>386</v>
      </c>
      <c r="J17" s="655" t="s">
        <v>1140</v>
      </c>
      <c r="K17" s="675" t="s">
        <v>1141</v>
      </c>
      <c r="L17" s="444"/>
      <c r="M17" s="444"/>
      <c r="N17" s="445" t="s">
        <v>1040</v>
      </c>
      <c r="O17" s="446" t="s">
        <v>1041</v>
      </c>
      <c r="P17" s="571" t="s">
        <v>1042</v>
      </c>
      <c r="Q17" s="425">
        <f t="shared" si="4"/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1:127" s="303" customFormat="1" ht="40.5" customHeight="1">
      <c r="A18" s="569"/>
      <c r="B18" s="411">
        <f>LARGE(B$13:B17,1)+1</f>
        <v>6</v>
      </c>
      <c r="C18" s="412" t="s">
        <v>792</v>
      </c>
      <c r="D18" s="413"/>
      <c r="E18" s="414" t="s">
        <v>1234</v>
      </c>
      <c r="F18" s="415">
        <v>1.2083333333333332E-3</v>
      </c>
      <c r="G18" s="416" t="s">
        <v>841</v>
      </c>
      <c r="H18" s="654">
        <v>16504</v>
      </c>
      <c r="I18" s="418" t="s">
        <v>386</v>
      </c>
      <c r="J18" s="655" t="s">
        <v>1140</v>
      </c>
      <c r="K18" s="675" t="s">
        <v>1141</v>
      </c>
      <c r="L18" s="444"/>
      <c r="M18" s="444"/>
      <c r="N18" s="445" t="s">
        <v>1040</v>
      </c>
      <c r="O18" s="446" t="s">
        <v>1041</v>
      </c>
      <c r="P18" s="571" t="s">
        <v>1042</v>
      </c>
      <c r="Q18" s="425">
        <f t="shared" si="4"/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1:127" s="303" customFormat="1" ht="52.5" customHeight="1">
      <c r="A19" s="569">
        <v>1</v>
      </c>
      <c r="B19" s="411">
        <f>LARGE(B$13:B18,1)+1</f>
        <v>7</v>
      </c>
      <c r="C19" s="412" t="s">
        <v>793</v>
      </c>
      <c r="D19" s="413"/>
      <c r="E19" s="414" t="s">
        <v>1234</v>
      </c>
      <c r="F19" s="415">
        <v>1.2083333333333332E-3</v>
      </c>
      <c r="G19" s="416" t="s">
        <v>841</v>
      </c>
      <c r="H19" s="654">
        <v>16503</v>
      </c>
      <c r="I19" s="418" t="s">
        <v>386</v>
      </c>
      <c r="J19" s="655" t="s">
        <v>1140</v>
      </c>
      <c r="K19" s="675" t="s">
        <v>1141</v>
      </c>
      <c r="L19" s="444"/>
      <c r="M19" s="444"/>
      <c r="N19" s="445" t="s">
        <v>1040</v>
      </c>
      <c r="O19" s="446" t="s">
        <v>1041</v>
      </c>
      <c r="P19" s="571" t="s">
        <v>1042</v>
      </c>
      <c r="Q19" s="425">
        <f t="shared" si="4"/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40.5" customHeight="1">
      <c r="A20" s="569">
        <v>1</v>
      </c>
      <c r="B20" s="411">
        <f>LARGE(B$13:B19,1)+1</f>
        <v>8</v>
      </c>
      <c r="C20" s="412" t="s">
        <v>794</v>
      </c>
      <c r="D20" s="413"/>
      <c r="E20" s="414" t="s">
        <v>1234</v>
      </c>
      <c r="F20" s="415">
        <v>1E-3</v>
      </c>
      <c r="G20" s="416" t="s">
        <v>841</v>
      </c>
      <c r="H20" s="654">
        <v>16498</v>
      </c>
      <c r="I20" s="418" t="s">
        <v>386</v>
      </c>
      <c r="J20" s="655" t="s">
        <v>1140</v>
      </c>
      <c r="K20" s="675" t="s">
        <v>1141</v>
      </c>
      <c r="L20" s="444"/>
      <c r="M20" s="444"/>
      <c r="N20" s="445" t="s">
        <v>1040</v>
      </c>
      <c r="O20" s="446" t="s">
        <v>1041</v>
      </c>
      <c r="P20" s="571" t="s">
        <v>1042</v>
      </c>
      <c r="Q20" s="425">
        <f t="shared" si="4"/>
        <v>0</v>
      </c>
      <c r="R20" s="426"/>
      <c r="S20" s="448"/>
      <c r="T20" s="428"/>
      <c r="U20" s="429"/>
      <c r="V20" s="430"/>
      <c r="W20" s="429"/>
      <c r="X20" s="430"/>
      <c r="Y20" s="429"/>
      <c r="Z20" s="430"/>
      <c r="AA20" s="429"/>
      <c r="AB20" s="430"/>
      <c r="AC20" s="431"/>
      <c r="AD20" s="428"/>
      <c r="AE20" s="429"/>
      <c r="AF20" s="430"/>
      <c r="AG20" s="429"/>
      <c r="AH20" s="430"/>
      <c r="AI20" s="429"/>
      <c r="AJ20" s="430"/>
      <c r="AK20" s="431"/>
      <c r="AL20" s="428"/>
      <c r="AM20" s="429"/>
      <c r="AN20" s="430"/>
      <c r="AO20" s="429"/>
      <c r="AP20" s="430"/>
      <c r="AQ20" s="429"/>
      <c r="AR20" s="430"/>
      <c r="AS20" s="431"/>
      <c r="AT20" s="272"/>
      <c r="AU20" s="432"/>
      <c r="AV20" s="433"/>
      <c r="AW20" s="434"/>
      <c r="AX20" s="433"/>
      <c r="AY20" s="434"/>
      <c r="AZ20" s="433"/>
      <c r="BA20" s="434"/>
      <c r="BB20" s="433"/>
      <c r="BC20" s="434"/>
      <c r="BD20" s="435"/>
      <c r="BE20" s="432"/>
      <c r="BF20" s="433"/>
      <c r="BG20" s="434"/>
      <c r="BH20" s="433"/>
      <c r="BI20" s="434"/>
      <c r="BJ20" s="433"/>
      <c r="BK20" s="434"/>
      <c r="BL20" s="435"/>
      <c r="BM20" s="432"/>
      <c r="BN20" s="433"/>
      <c r="BO20" s="434"/>
      <c r="BP20" s="433"/>
      <c r="BQ20" s="434"/>
      <c r="BR20" s="433"/>
      <c r="BS20" s="434"/>
      <c r="BT20" s="435"/>
      <c r="BU20" s="272"/>
      <c r="BV20" s="436"/>
      <c r="BW20" s="437"/>
      <c r="BX20" s="438"/>
      <c r="BY20" s="437"/>
      <c r="BZ20" s="438"/>
      <c r="CA20" s="437"/>
      <c r="CB20" s="438"/>
      <c r="CC20" s="437"/>
      <c r="CD20" s="438"/>
      <c r="CE20" s="439"/>
      <c r="CF20" s="436"/>
      <c r="CG20" s="437"/>
      <c r="CH20" s="438"/>
      <c r="CI20" s="437"/>
      <c r="CJ20" s="438"/>
      <c r="CK20" s="437"/>
      <c r="CL20" s="438"/>
      <c r="CM20" s="439"/>
      <c r="CN20" s="436"/>
      <c r="CO20" s="437"/>
      <c r="CP20" s="438"/>
      <c r="CQ20" s="437"/>
      <c r="CR20" s="438"/>
      <c r="CS20" s="437"/>
      <c r="CT20" s="438"/>
      <c r="CU20" s="439"/>
      <c r="CV20" s="272"/>
      <c r="CW20" s="440"/>
      <c r="CX20" s="441"/>
      <c r="CY20" s="442"/>
      <c r="CZ20" s="441"/>
      <c r="DA20" s="442"/>
      <c r="DB20" s="441"/>
      <c r="DC20" s="442"/>
      <c r="DD20" s="441"/>
      <c r="DE20" s="442"/>
      <c r="DF20" s="443"/>
      <c r="DG20" s="440"/>
      <c r="DH20" s="441"/>
      <c r="DI20" s="442"/>
      <c r="DJ20" s="441"/>
      <c r="DK20" s="442"/>
      <c r="DL20" s="441"/>
      <c r="DM20" s="442"/>
      <c r="DN20" s="443"/>
      <c r="DO20" s="440"/>
      <c r="DP20" s="441"/>
      <c r="DQ20" s="442"/>
      <c r="DR20" s="441"/>
      <c r="DS20" s="442"/>
      <c r="DT20" s="441"/>
      <c r="DU20" s="442"/>
      <c r="DV20" s="443"/>
      <c r="DW20" s="272"/>
    </row>
    <row r="21" spans="1:127" s="303" customFormat="1" ht="40.5" customHeight="1">
      <c r="A21" s="569">
        <v>1</v>
      </c>
      <c r="B21" s="411">
        <f>LARGE(B$13:B20,1)+1</f>
        <v>9</v>
      </c>
      <c r="C21" s="412" t="s">
        <v>795</v>
      </c>
      <c r="D21" s="413"/>
      <c r="E21" s="414" t="s">
        <v>1234</v>
      </c>
      <c r="F21" s="415">
        <v>1.2083333333333332E-3</v>
      </c>
      <c r="G21" s="416" t="s">
        <v>841</v>
      </c>
      <c r="H21" s="654">
        <v>16502</v>
      </c>
      <c r="I21" s="418" t="s">
        <v>386</v>
      </c>
      <c r="J21" s="655" t="s">
        <v>1140</v>
      </c>
      <c r="K21" s="675" t="s">
        <v>1141</v>
      </c>
      <c r="L21" s="444"/>
      <c r="M21" s="444"/>
      <c r="N21" s="445" t="s">
        <v>1040</v>
      </c>
      <c r="O21" s="446" t="s">
        <v>1041</v>
      </c>
      <c r="P21" s="571" t="s">
        <v>1042</v>
      </c>
      <c r="Q21" s="425">
        <f t="shared" si="4"/>
        <v>0</v>
      </c>
      <c r="R21" s="426"/>
      <c r="S21" s="448"/>
      <c r="T21" s="428"/>
      <c r="U21" s="429"/>
      <c r="V21" s="430"/>
      <c r="W21" s="429"/>
      <c r="X21" s="430"/>
      <c r="Y21" s="429"/>
      <c r="Z21" s="430"/>
      <c r="AA21" s="429"/>
      <c r="AB21" s="430"/>
      <c r="AC21" s="431"/>
      <c r="AD21" s="428"/>
      <c r="AE21" s="429"/>
      <c r="AF21" s="430"/>
      <c r="AG21" s="429"/>
      <c r="AH21" s="430"/>
      <c r="AI21" s="429"/>
      <c r="AJ21" s="430"/>
      <c r="AK21" s="431"/>
      <c r="AL21" s="428"/>
      <c r="AM21" s="429"/>
      <c r="AN21" s="430"/>
      <c r="AO21" s="429"/>
      <c r="AP21" s="430"/>
      <c r="AQ21" s="429"/>
      <c r="AR21" s="430"/>
      <c r="AS21" s="431"/>
      <c r="AT21" s="272"/>
      <c r="AU21" s="432"/>
      <c r="AV21" s="433"/>
      <c r="AW21" s="434"/>
      <c r="AX21" s="433"/>
      <c r="AY21" s="434"/>
      <c r="AZ21" s="433"/>
      <c r="BA21" s="434"/>
      <c r="BB21" s="433"/>
      <c r="BC21" s="434"/>
      <c r="BD21" s="435"/>
      <c r="BE21" s="432"/>
      <c r="BF21" s="433"/>
      <c r="BG21" s="434"/>
      <c r="BH21" s="433"/>
      <c r="BI21" s="434"/>
      <c r="BJ21" s="433"/>
      <c r="BK21" s="434"/>
      <c r="BL21" s="435"/>
      <c r="BM21" s="432"/>
      <c r="BN21" s="433"/>
      <c r="BO21" s="434"/>
      <c r="BP21" s="433"/>
      <c r="BQ21" s="434"/>
      <c r="BR21" s="433"/>
      <c r="BS21" s="434"/>
      <c r="BT21" s="435"/>
      <c r="BU21" s="272"/>
      <c r="BV21" s="436"/>
      <c r="BW21" s="437"/>
      <c r="BX21" s="438"/>
      <c r="BY21" s="437"/>
      <c r="BZ21" s="438"/>
      <c r="CA21" s="437"/>
      <c r="CB21" s="438"/>
      <c r="CC21" s="437"/>
      <c r="CD21" s="438"/>
      <c r="CE21" s="439"/>
      <c r="CF21" s="436"/>
      <c r="CG21" s="437"/>
      <c r="CH21" s="438"/>
      <c r="CI21" s="437"/>
      <c r="CJ21" s="438"/>
      <c r="CK21" s="437"/>
      <c r="CL21" s="438"/>
      <c r="CM21" s="439"/>
      <c r="CN21" s="436"/>
      <c r="CO21" s="437"/>
      <c r="CP21" s="438"/>
      <c r="CQ21" s="437"/>
      <c r="CR21" s="438"/>
      <c r="CS21" s="437"/>
      <c r="CT21" s="438"/>
      <c r="CU21" s="439"/>
      <c r="CV21" s="272"/>
      <c r="CW21" s="440"/>
      <c r="CX21" s="441"/>
      <c r="CY21" s="442"/>
      <c r="CZ21" s="441"/>
      <c r="DA21" s="442"/>
      <c r="DB21" s="441"/>
      <c r="DC21" s="442"/>
      <c r="DD21" s="441"/>
      <c r="DE21" s="442"/>
      <c r="DF21" s="443"/>
      <c r="DG21" s="440"/>
      <c r="DH21" s="441"/>
      <c r="DI21" s="442"/>
      <c r="DJ21" s="441"/>
      <c r="DK21" s="442"/>
      <c r="DL21" s="441"/>
      <c r="DM21" s="442"/>
      <c r="DN21" s="443"/>
      <c r="DO21" s="440"/>
      <c r="DP21" s="441"/>
      <c r="DQ21" s="442"/>
      <c r="DR21" s="441"/>
      <c r="DS21" s="442"/>
      <c r="DT21" s="441"/>
      <c r="DU21" s="442"/>
      <c r="DV21" s="443"/>
      <c r="DW21" s="272"/>
    </row>
    <row r="22" spans="1:127" s="303" customFormat="1" ht="40.5" customHeight="1">
      <c r="A22" s="569"/>
      <c r="B22" s="698">
        <v>3</v>
      </c>
      <c r="C22" s="699" t="s">
        <v>363</v>
      </c>
      <c r="D22" s="700"/>
      <c r="E22" s="701"/>
      <c r="F22" s="700"/>
      <c r="G22" s="702"/>
      <c r="H22" s="701"/>
      <c r="I22" s="703"/>
      <c r="J22" s="700"/>
      <c r="K22" s="700"/>
      <c r="L22" s="703"/>
      <c r="M22" s="703"/>
      <c r="N22" s="703"/>
      <c r="O22" s="703"/>
      <c r="P22" s="704"/>
      <c r="Q22" s="1350" t="s">
        <v>1323</v>
      </c>
      <c r="R22" s="1352" t="s">
        <v>1324</v>
      </c>
      <c r="S22" s="1336" t="s">
        <v>1325</v>
      </c>
      <c r="T22" s="452"/>
      <c r="U22" s="453"/>
      <c r="V22" s="453"/>
      <c r="W22" s="453"/>
      <c r="X22" s="453"/>
      <c r="Y22" s="453"/>
      <c r="Z22" s="453"/>
      <c r="AA22" s="453"/>
      <c r="AB22" s="453"/>
      <c r="AC22" s="454"/>
      <c r="AD22" s="452"/>
      <c r="AE22" s="453"/>
      <c r="AF22" s="453"/>
      <c r="AG22" s="453"/>
      <c r="AH22" s="453"/>
      <c r="AI22" s="453"/>
      <c r="AJ22" s="453"/>
      <c r="AK22" s="454"/>
      <c r="AL22" s="452"/>
      <c r="AM22" s="453"/>
      <c r="AN22" s="453"/>
      <c r="AO22" s="453"/>
      <c r="AP22" s="453"/>
      <c r="AQ22" s="453"/>
      <c r="AR22" s="453"/>
      <c r="AS22" s="454"/>
      <c r="AT22" s="455"/>
      <c r="AU22" s="456"/>
      <c r="AV22" s="457"/>
      <c r="AW22" s="457"/>
      <c r="AX22" s="457"/>
      <c r="AY22" s="457"/>
      <c r="AZ22" s="457"/>
      <c r="BA22" s="457"/>
      <c r="BB22" s="457"/>
      <c r="BC22" s="457"/>
      <c r="BD22" s="458"/>
      <c r="BE22" s="456"/>
      <c r="BF22" s="457"/>
      <c r="BG22" s="457"/>
      <c r="BH22" s="457"/>
      <c r="BI22" s="457"/>
      <c r="BJ22" s="457"/>
      <c r="BK22" s="457"/>
      <c r="BL22" s="458"/>
      <c r="BM22" s="456"/>
      <c r="BN22" s="457"/>
      <c r="BO22" s="457"/>
      <c r="BP22" s="457"/>
      <c r="BQ22" s="457"/>
      <c r="BR22" s="457"/>
      <c r="BS22" s="457"/>
      <c r="BT22" s="458"/>
      <c r="BU22" s="455"/>
      <c r="BV22" s="459"/>
      <c r="BW22" s="460"/>
      <c r="BX22" s="460"/>
      <c r="BY22" s="460"/>
      <c r="BZ22" s="460"/>
      <c r="CA22" s="460"/>
      <c r="CB22" s="460"/>
      <c r="CC22" s="460"/>
      <c r="CD22" s="460"/>
      <c r="CE22" s="461"/>
      <c r="CF22" s="459"/>
      <c r="CG22" s="460"/>
      <c r="CH22" s="460"/>
      <c r="CI22" s="460"/>
      <c r="CJ22" s="460"/>
      <c r="CK22" s="460"/>
      <c r="CL22" s="460"/>
      <c r="CM22" s="461"/>
      <c r="CN22" s="459"/>
      <c r="CO22" s="460"/>
      <c r="CP22" s="460"/>
      <c r="CQ22" s="460"/>
      <c r="CR22" s="460"/>
      <c r="CS22" s="460"/>
      <c r="CT22" s="460"/>
      <c r="CU22" s="461"/>
      <c r="CV22" s="455"/>
      <c r="CW22" s="462"/>
      <c r="CX22" s="463"/>
      <c r="CY22" s="463"/>
      <c r="CZ22" s="463"/>
      <c r="DA22" s="463"/>
      <c r="DB22" s="463"/>
      <c r="DC22" s="463"/>
      <c r="DD22" s="463"/>
      <c r="DE22" s="463"/>
      <c r="DF22" s="464"/>
      <c r="DG22" s="462"/>
      <c r="DH22" s="463"/>
      <c r="DI22" s="463"/>
      <c r="DJ22" s="463"/>
      <c r="DK22" s="463"/>
      <c r="DL22" s="463"/>
      <c r="DM22" s="463"/>
      <c r="DN22" s="464"/>
      <c r="DO22" s="462"/>
      <c r="DP22" s="463"/>
      <c r="DQ22" s="463"/>
      <c r="DR22" s="463"/>
      <c r="DS22" s="463"/>
      <c r="DT22" s="463"/>
      <c r="DU22" s="463"/>
      <c r="DV22" s="464"/>
      <c r="DW22" s="272"/>
    </row>
    <row r="23" spans="1:127" s="303" customFormat="1" ht="40.5" customHeight="1">
      <c r="A23" s="569">
        <v>1</v>
      </c>
      <c r="B23" s="705"/>
      <c r="C23" s="393" t="s">
        <v>1048</v>
      </c>
      <c r="D23" s="394">
        <f>LARGE(B24:B30,1)</f>
        <v>7</v>
      </c>
      <c r="E23" s="604" t="s">
        <v>1049</v>
      </c>
      <c r="F23" s="394">
        <f>COUNTIF(L24:P30,E23)</f>
        <v>0</v>
      </c>
      <c r="G23" s="396" t="s">
        <v>1038</v>
      </c>
      <c r="H23" s="394">
        <f>COUNTIF(L24:P30,G23)</f>
        <v>6</v>
      </c>
      <c r="I23" s="396" t="s">
        <v>1039</v>
      </c>
      <c r="J23" s="394">
        <f>COUNTIF(L24:P30,I23)</f>
        <v>6</v>
      </c>
      <c r="K23" s="396" t="s">
        <v>1040</v>
      </c>
      <c r="L23" s="394">
        <f>COUNTIF(L24:P30,K23)</f>
        <v>7</v>
      </c>
      <c r="M23" s="396" t="s">
        <v>1041</v>
      </c>
      <c r="N23" s="394">
        <f>COUNTIF(L24:P30,M23)</f>
        <v>7</v>
      </c>
      <c r="O23" s="396" t="s">
        <v>1042</v>
      </c>
      <c r="P23" s="397">
        <f>COUNTIF(L24:P30,O23)</f>
        <v>7</v>
      </c>
      <c r="Q23" s="1351"/>
      <c r="R23" s="1353"/>
      <c r="S23" s="1337"/>
      <c r="T23" s="466"/>
      <c r="U23" s="467"/>
      <c r="V23" s="467"/>
      <c r="W23" s="467"/>
      <c r="X23" s="467"/>
      <c r="Y23" s="467"/>
      <c r="Z23" s="467"/>
      <c r="AA23" s="467"/>
      <c r="AB23" s="467"/>
      <c r="AC23" s="468"/>
      <c r="AD23" s="466"/>
      <c r="AE23" s="467"/>
      <c r="AF23" s="467"/>
      <c r="AG23" s="467"/>
      <c r="AH23" s="467"/>
      <c r="AI23" s="467"/>
      <c r="AJ23" s="467"/>
      <c r="AK23" s="468"/>
      <c r="AL23" s="466"/>
      <c r="AM23" s="467"/>
      <c r="AN23" s="467"/>
      <c r="AO23" s="467"/>
      <c r="AP23" s="467"/>
      <c r="AQ23" s="467"/>
      <c r="AR23" s="467"/>
      <c r="AS23" s="468"/>
      <c r="AT23" s="469"/>
      <c r="AU23" s="470"/>
      <c r="AV23" s="471"/>
      <c r="AW23" s="471"/>
      <c r="AX23" s="471"/>
      <c r="AY23" s="471"/>
      <c r="AZ23" s="471"/>
      <c r="BA23" s="471"/>
      <c r="BB23" s="471"/>
      <c r="BC23" s="471"/>
      <c r="BD23" s="472"/>
      <c r="BE23" s="470"/>
      <c r="BF23" s="471"/>
      <c r="BG23" s="471"/>
      <c r="BH23" s="471"/>
      <c r="BI23" s="471"/>
      <c r="BJ23" s="471"/>
      <c r="BK23" s="471"/>
      <c r="BL23" s="472"/>
      <c r="BM23" s="470"/>
      <c r="BN23" s="471"/>
      <c r="BO23" s="471"/>
      <c r="BP23" s="471"/>
      <c r="BQ23" s="471"/>
      <c r="BR23" s="471"/>
      <c r="BS23" s="471"/>
      <c r="BT23" s="472"/>
      <c r="BU23" s="469"/>
      <c r="BV23" s="473"/>
      <c r="BW23" s="474"/>
      <c r="BX23" s="474"/>
      <c r="BY23" s="474"/>
      <c r="BZ23" s="474"/>
      <c r="CA23" s="474"/>
      <c r="CB23" s="474"/>
      <c r="CC23" s="474"/>
      <c r="CD23" s="474"/>
      <c r="CE23" s="475"/>
      <c r="CF23" s="473"/>
      <c r="CG23" s="474"/>
      <c r="CH23" s="474"/>
      <c r="CI23" s="474"/>
      <c r="CJ23" s="474"/>
      <c r="CK23" s="474"/>
      <c r="CL23" s="474"/>
      <c r="CM23" s="475"/>
      <c r="CN23" s="473"/>
      <c r="CO23" s="474"/>
      <c r="CP23" s="474"/>
      <c r="CQ23" s="474"/>
      <c r="CR23" s="474"/>
      <c r="CS23" s="474"/>
      <c r="CT23" s="474"/>
      <c r="CU23" s="475"/>
      <c r="CV23" s="469"/>
      <c r="CW23" s="476"/>
      <c r="CX23" s="477"/>
      <c r="CY23" s="477"/>
      <c r="CZ23" s="477"/>
      <c r="DA23" s="477"/>
      <c r="DB23" s="477"/>
      <c r="DC23" s="477"/>
      <c r="DD23" s="477"/>
      <c r="DE23" s="477"/>
      <c r="DF23" s="478"/>
      <c r="DG23" s="476"/>
      <c r="DH23" s="477"/>
      <c r="DI23" s="477"/>
      <c r="DJ23" s="477"/>
      <c r="DK23" s="477"/>
      <c r="DL23" s="477"/>
      <c r="DM23" s="477"/>
      <c r="DN23" s="478"/>
      <c r="DO23" s="476"/>
      <c r="DP23" s="477"/>
      <c r="DQ23" s="477"/>
      <c r="DR23" s="477"/>
      <c r="DS23" s="477"/>
      <c r="DT23" s="477"/>
      <c r="DU23" s="477"/>
      <c r="DV23" s="478"/>
      <c r="DW23" s="272"/>
    </row>
    <row r="24" spans="1:127" s="303" customFormat="1" ht="40.5" customHeight="1">
      <c r="A24" s="569">
        <v>1</v>
      </c>
      <c r="B24" s="411">
        <v>1</v>
      </c>
      <c r="C24" s="412" t="s">
        <v>796</v>
      </c>
      <c r="D24" s="413"/>
      <c r="E24" s="414" t="s">
        <v>146</v>
      </c>
      <c r="F24" s="415">
        <v>0.18157500000000001</v>
      </c>
      <c r="G24" s="416" t="s">
        <v>841</v>
      </c>
      <c r="H24" s="654">
        <v>19512</v>
      </c>
      <c r="I24" s="418" t="s">
        <v>386</v>
      </c>
      <c r="J24" s="655" t="s">
        <v>1140</v>
      </c>
      <c r="K24" s="675" t="s">
        <v>1141</v>
      </c>
      <c r="L24" s="444" t="s">
        <v>1038</v>
      </c>
      <c r="M24" s="444" t="s">
        <v>1039</v>
      </c>
      <c r="N24" s="445" t="s">
        <v>1040</v>
      </c>
      <c r="O24" s="446" t="s">
        <v>1041</v>
      </c>
      <c r="P24" s="571" t="s">
        <v>1042</v>
      </c>
      <c r="Q24" s="425">
        <f t="shared" si="4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479"/>
    </row>
    <row r="25" spans="1:127" s="303" customFormat="1" ht="40.5" customHeight="1">
      <c r="A25" s="569">
        <v>1</v>
      </c>
      <c r="B25" s="411">
        <f>LARGE(B$24:B24,1)+1</f>
        <v>2</v>
      </c>
      <c r="C25" s="412" t="s">
        <v>797</v>
      </c>
      <c r="D25" s="413"/>
      <c r="E25" s="414" t="s">
        <v>146</v>
      </c>
      <c r="F25" s="415">
        <v>0.15489166666666668</v>
      </c>
      <c r="G25" s="416" t="s">
        <v>841</v>
      </c>
      <c r="H25" s="654">
        <v>19042</v>
      </c>
      <c r="I25" s="418" t="s">
        <v>386</v>
      </c>
      <c r="J25" s="655" t="s">
        <v>1140</v>
      </c>
      <c r="K25" s="675" t="s">
        <v>1141</v>
      </c>
      <c r="L25" s="444" t="s">
        <v>1038</v>
      </c>
      <c r="M25" s="444" t="s">
        <v>1039</v>
      </c>
      <c r="N25" s="445" t="s">
        <v>1040</v>
      </c>
      <c r="O25" s="446" t="s">
        <v>1041</v>
      </c>
      <c r="P25" s="571" t="s">
        <v>1042</v>
      </c>
      <c r="Q25" s="425">
        <f t="shared" si="4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40.5" customHeight="1">
      <c r="A26" s="569">
        <v>1</v>
      </c>
      <c r="B26" s="411">
        <f>LARGE(B$24:B25,1)+1</f>
        <v>3</v>
      </c>
      <c r="C26" s="412" t="s">
        <v>798</v>
      </c>
      <c r="D26" s="413"/>
      <c r="E26" s="414" t="s">
        <v>146</v>
      </c>
      <c r="F26" s="415">
        <v>0.15044166666666667</v>
      </c>
      <c r="G26" s="416" t="s">
        <v>841</v>
      </c>
      <c r="H26" s="654">
        <v>19511</v>
      </c>
      <c r="I26" s="418" t="s">
        <v>386</v>
      </c>
      <c r="J26" s="655" t="s">
        <v>1140</v>
      </c>
      <c r="K26" s="675" t="s">
        <v>1141</v>
      </c>
      <c r="L26" s="444" t="s">
        <v>1038</v>
      </c>
      <c r="M26" s="444" t="s">
        <v>1039</v>
      </c>
      <c r="N26" s="445" t="s">
        <v>1040</v>
      </c>
      <c r="O26" s="446" t="s">
        <v>1041</v>
      </c>
      <c r="P26" s="571" t="s">
        <v>1042</v>
      </c>
      <c r="Q26" s="425">
        <f t="shared" si="4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569"/>
      <c r="B27" s="411">
        <f>LARGE(B$24:B26,1)+1</f>
        <v>4</v>
      </c>
      <c r="C27" s="412" t="s">
        <v>799</v>
      </c>
      <c r="D27" s="413" t="s">
        <v>800</v>
      </c>
      <c r="E27" s="414" t="s">
        <v>1318</v>
      </c>
      <c r="F27" s="415">
        <v>0.148975</v>
      </c>
      <c r="G27" s="416" t="s">
        <v>841</v>
      </c>
      <c r="H27" s="654">
        <v>26302</v>
      </c>
      <c r="I27" s="418" t="s">
        <v>386</v>
      </c>
      <c r="J27" s="655" t="s">
        <v>1140</v>
      </c>
      <c r="K27" s="675" t="s">
        <v>1141</v>
      </c>
      <c r="L27" s="444" t="s">
        <v>1038</v>
      </c>
      <c r="M27" s="444" t="s">
        <v>1039</v>
      </c>
      <c r="N27" s="445" t="s">
        <v>1040</v>
      </c>
      <c r="O27" s="446" t="s">
        <v>1041</v>
      </c>
      <c r="P27" s="571" t="s">
        <v>1042</v>
      </c>
      <c r="Q27" s="425">
        <f t="shared" si="4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1:127" s="303" customFormat="1" ht="40.5" customHeight="1">
      <c r="A28" s="569">
        <v>1</v>
      </c>
      <c r="B28" s="411">
        <f>LARGE(B$24:B27,1)+1</f>
        <v>5</v>
      </c>
      <c r="C28" s="412" t="s">
        <v>801</v>
      </c>
      <c r="D28" s="413" t="s">
        <v>800</v>
      </c>
      <c r="E28" s="414" t="s">
        <v>146</v>
      </c>
      <c r="F28" s="415">
        <v>0.18970000000000001</v>
      </c>
      <c r="G28" s="416" t="s">
        <v>841</v>
      </c>
      <c r="H28" s="654">
        <v>12778</v>
      </c>
      <c r="I28" s="418" t="s">
        <v>386</v>
      </c>
      <c r="J28" s="655" t="s">
        <v>1140</v>
      </c>
      <c r="K28" s="675" t="s">
        <v>1141</v>
      </c>
      <c r="L28" s="444" t="s">
        <v>1038</v>
      </c>
      <c r="M28" s="444" t="s">
        <v>1039</v>
      </c>
      <c r="N28" s="445" t="s">
        <v>1040</v>
      </c>
      <c r="O28" s="446" t="s">
        <v>1041</v>
      </c>
      <c r="P28" s="571" t="s">
        <v>1042</v>
      </c>
      <c r="Q28" s="425">
        <f t="shared" si="4"/>
        <v>0</v>
      </c>
      <c r="R28" s="426"/>
      <c r="S28" s="448"/>
      <c r="T28" s="428"/>
      <c r="U28" s="429"/>
      <c r="V28" s="430"/>
      <c r="W28" s="429"/>
      <c r="X28" s="430"/>
      <c r="Y28" s="429"/>
      <c r="Z28" s="430"/>
      <c r="AA28" s="429"/>
      <c r="AB28" s="430"/>
      <c r="AC28" s="431"/>
      <c r="AD28" s="428"/>
      <c r="AE28" s="429"/>
      <c r="AF28" s="430"/>
      <c r="AG28" s="429"/>
      <c r="AH28" s="430"/>
      <c r="AI28" s="429"/>
      <c r="AJ28" s="430"/>
      <c r="AK28" s="431"/>
      <c r="AL28" s="428"/>
      <c r="AM28" s="429"/>
      <c r="AN28" s="430"/>
      <c r="AO28" s="429"/>
      <c r="AP28" s="430"/>
      <c r="AQ28" s="429"/>
      <c r="AR28" s="430"/>
      <c r="AS28" s="431"/>
      <c r="AT28" s="272"/>
      <c r="AU28" s="432"/>
      <c r="AV28" s="433"/>
      <c r="AW28" s="434"/>
      <c r="AX28" s="433"/>
      <c r="AY28" s="434"/>
      <c r="AZ28" s="433"/>
      <c r="BA28" s="434"/>
      <c r="BB28" s="433"/>
      <c r="BC28" s="434"/>
      <c r="BD28" s="435"/>
      <c r="BE28" s="432"/>
      <c r="BF28" s="433"/>
      <c r="BG28" s="434"/>
      <c r="BH28" s="433"/>
      <c r="BI28" s="434"/>
      <c r="BJ28" s="433"/>
      <c r="BK28" s="434"/>
      <c r="BL28" s="435"/>
      <c r="BM28" s="432"/>
      <c r="BN28" s="433"/>
      <c r="BO28" s="434"/>
      <c r="BP28" s="433"/>
      <c r="BQ28" s="434"/>
      <c r="BR28" s="433"/>
      <c r="BS28" s="434"/>
      <c r="BT28" s="435"/>
      <c r="BU28" s="272"/>
      <c r="BV28" s="436"/>
      <c r="BW28" s="437"/>
      <c r="BX28" s="438"/>
      <c r="BY28" s="437"/>
      <c r="BZ28" s="438"/>
      <c r="CA28" s="437"/>
      <c r="CB28" s="438"/>
      <c r="CC28" s="437"/>
      <c r="CD28" s="438"/>
      <c r="CE28" s="439"/>
      <c r="CF28" s="436"/>
      <c r="CG28" s="437"/>
      <c r="CH28" s="438"/>
      <c r="CI28" s="437"/>
      <c r="CJ28" s="438"/>
      <c r="CK28" s="437"/>
      <c r="CL28" s="438"/>
      <c r="CM28" s="439"/>
      <c r="CN28" s="436"/>
      <c r="CO28" s="437"/>
      <c r="CP28" s="438"/>
      <c r="CQ28" s="437"/>
      <c r="CR28" s="438"/>
      <c r="CS28" s="437"/>
      <c r="CT28" s="438"/>
      <c r="CU28" s="439"/>
      <c r="CV28" s="272"/>
      <c r="CW28" s="440"/>
      <c r="CX28" s="441"/>
      <c r="CY28" s="442"/>
      <c r="CZ28" s="441"/>
      <c r="DA28" s="442"/>
      <c r="DB28" s="441"/>
      <c r="DC28" s="442"/>
      <c r="DD28" s="441"/>
      <c r="DE28" s="442"/>
      <c r="DF28" s="443"/>
      <c r="DG28" s="440"/>
      <c r="DH28" s="441"/>
      <c r="DI28" s="442"/>
      <c r="DJ28" s="441"/>
      <c r="DK28" s="442"/>
      <c r="DL28" s="441"/>
      <c r="DM28" s="442"/>
      <c r="DN28" s="443"/>
      <c r="DO28" s="440"/>
      <c r="DP28" s="441"/>
      <c r="DQ28" s="442"/>
      <c r="DR28" s="441"/>
      <c r="DS28" s="442"/>
      <c r="DT28" s="441"/>
      <c r="DU28" s="442"/>
      <c r="DV28" s="443"/>
      <c r="DW28" s="272"/>
    </row>
    <row r="29" spans="1:127" s="303" customFormat="1" ht="40.5" customHeight="1">
      <c r="A29" s="569"/>
      <c r="B29" s="411">
        <f>LARGE(B$24:B28,1)+1</f>
        <v>6</v>
      </c>
      <c r="C29" s="412" t="s">
        <v>802</v>
      </c>
      <c r="D29" s="413"/>
      <c r="E29" s="414" t="s">
        <v>146</v>
      </c>
      <c r="F29" s="415">
        <v>0.13175000000000001</v>
      </c>
      <c r="G29" s="416" t="s">
        <v>841</v>
      </c>
      <c r="H29" s="654">
        <v>19513</v>
      </c>
      <c r="I29" s="418" t="s">
        <v>386</v>
      </c>
      <c r="J29" s="655" t="s">
        <v>1140</v>
      </c>
      <c r="K29" s="675" t="s">
        <v>1141</v>
      </c>
      <c r="L29" s="444"/>
      <c r="M29" s="444"/>
      <c r="N29" s="445" t="s">
        <v>1040</v>
      </c>
      <c r="O29" s="446" t="s">
        <v>1041</v>
      </c>
      <c r="P29" s="571" t="s">
        <v>1042</v>
      </c>
      <c r="Q29" s="425">
        <f t="shared" si="4"/>
        <v>0</v>
      </c>
      <c r="R29" s="426"/>
      <c r="S29" s="448"/>
      <c r="T29" s="428"/>
      <c r="U29" s="429"/>
      <c r="V29" s="430"/>
      <c r="W29" s="429"/>
      <c r="X29" s="430"/>
      <c r="Y29" s="429"/>
      <c r="Z29" s="430"/>
      <c r="AA29" s="429"/>
      <c r="AB29" s="430"/>
      <c r="AC29" s="431"/>
      <c r="AD29" s="428"/>
      <c r="AE29" s="429"/>
      <c r="AF29" s="430"/>
      <c r="AG29" s="429"/>
      <c r="AH29" s="430"/>
      <c r="AI29" s="429"/>
      <c r="AJ29" s="430"/>
      <c r="AK29" s="431"/>
      <c r="AL29" s="428"/>
      <c r="AM29" s="429"/>
      <c r="AN29" s="430"/>
      <c r="AO29" s="429"/>
      <c r="AP29" s="430"/>
      <c r="AQ29" s="429"/>
      <c r="AR29" s="430"/>
      <c r="AS29" s="431"/>
      <c r="AT29" s="272"/>
      <c r="AU29" s="432"/>
      <c r="AV29" s="433"/>
      <c r="AW29" s="434"/>
      <c r="AX29" s="433"/>
      <c r="AY29" s="434"/>
      <c r="AZ29" s="433"/>
      <c r="BA29" s="434"/>
      <c r="BB29" s="433"/>
      <c r="BC29" s="434"/>
      <c r="BD29" s="435"/>
      <c r="BE29" s="432"/>
      <c r="BF29" s="433"/>
      <c r="BG29" s="434"/>
      <c r="BH29" s="433"/>
      <c r="BI29" s="434"/>
      <c r="BJ29" s="433"/>
      <c r="BK29" s="434"/>
      <c r="BL29" s="435"/>
      <c r="BM29" s="432"/>
      <c r="BN29" s="433"/>
      <c r="BO29" s="434"/>
      <c r="BP29" s="433"/>
      <c r="BQ29" s="434"/>
      <c r="BR29" s="433"/>
      <c r="BS29" s="434"/>
      <c r="BT29" s="435"/>
      <c r="BU29" s="272"/>
      <c r="BV29" s="436"/>
      <c r="BW29" s="437"/>
      <c r="BX29" s="438"/>
      <c r="BY29" s="437"/>
      <c r="BZ29" s="438"/>
      <c r="CA29" s="437"/>
      <c r="CB29" s="438"/>
      <c r="CC29" s="437"/>
      <c r="CD29" s="438"/>
      <c r="CE29" s="439"/>
      <c r="CF29" s="436"/>
      <c r="CG29" s="437"/>
      <c r="CH29" s="438"/>
      <c r="CI29" s="437"/>
      <c r="CJ29" s="438"/>
      <c r="CK29" s="437"/>
      <c r="CL29" s="438"/>
      <c r="CM29" s="439"/>
      <c r="CN29" s="436"/>
      <c r="CO29" s="437"/>
      <c r="CP29" s="438"/>
      <c r="CQ29" s="437"/>
      <c r="CR29" s="438"/>
      <c r="CS29" s="437"/>
      <c r="CT29" s="438"/>
      <c r="CU29" s="439"/>
      <c r="CV29" s="272"/>
      <c r="CW29" s="440"/>
      <c r="CX29" s="441"/>
      <c r="CY29" s="442"/>
      <c r="CZ29" s="441"/>
      <c r="DA29" s="442"/>
      <c r="DB29" s="441"/>
      <c r="DC29" s="442"/>
      <c r="DD29" s="441"/>
      <c r="DE29" s="442"/>
      <c r="DF29" s="443"/>
      <c r="DG29" s="440"/>
      <c r="DH29" s="441"/>
      <c r="DI29" s="442"/>
      <c r="DJ29" s="441"/>
      <c r="DK29" s="442"/>
      <c r="DL29" s="441"/>
      <c r="DM29" s="442"/>
      <c r="DN29" s="443"/>
      <c r="DO29" s="440"/>
      <c r="DP29" s="441"/>
      <c r="DQ29" s="442"/>
      <c r="DR29" s="441"/>
      <c r="DS29" s="442"/>
      <c r="DT29" s="441"/>
      <c r="DU29" s="442"/>
      <c r="DV29" s="443"/>
      <c r="DW29" s="272"/>
    </row>
    <row r="30" spans="1:127" s="303" customFormat="1" ht="40.5" customHeight="1">
      <c r="A30" s="677"/>
      <c r="B30" s="411">
        <f>LARGE(B$24:B29,1)+1</f>
        <v>7</v>
      </c>
      <c r="C30" s="412" t="s">
        <v>803</v>
      </c>
      <c r="D30" s="413" t="s">
        <v>800</v>
      </c>
      <c r="E30" s="414" t="s">
        <v>146</v>
      </c>
      <c r="F30" s="415">
        <v>0.13908333333333334</v>
      </c>
      <c r="G30" s="416" t="s">
        <v>841</v>
      </c>
      <c r="H30" s="654">
        <v>54900</v>
      </c>
      <c r="I30" s="418" t="s">
        <v>386</v>
      </c>
      <c r="J30" s="655" t="s">
        <v>1140</v>
      </c>
      <c r="K30" s="675" t="s">
        <v>1141</v>
      </c>
      <c r="L30" s="444" t="s">
        <v>1038</v>
      </c>
      <c r="M30" s="444" t="s">
        <v>1039</v>
      </c>
      <c r="N30" s="445" t="s">
        <v>1040</v>
      </c>
      <c r="O30" s="446" t="s">
        <v>1041</v>
      </c>
      <c r="P30" s="571" t="s">
        <v>1042</v>
      </c>
      <c r="Q30" s="425">
        <f t="shared" si="4"/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0.5" customHeight="1">
      <c r="A31" s="677"/>
      <c r="B31" s="698">
        <v>4</v>
      </c>
      <c r="C31" s="699" t="s">
        <v>364</v>
      </c>
      <c r="D31" s="700"/>
      <c r="E31" s="701"/>
      <c r="F31" s="700"/>
      <c r="G31" s="702"/>
      <c r="H31" s="701"/>
      <c r="I31" s="703"/>
      <c r="J31" s="700"/>
      <c r="K31" s="700"/>
      <c r="L31" s="703"/>
      <c r="M31" s="703"/>
      <c r="N31" s="703"/>
      <c r="O31" s="703"/>
      <c r="P31" s="704"/>
      <c r="Q31" s="1350" t="s">
        <v>1323</v>
      </c>
      <c r="R31" s="1352" t="s">
        <v>1324</v>
      </c>
      <c r="S31" s="1336" t="s">
        <v>1325</v>
      </c>
      <c r="T31" s="452"/>
      <c r="U31" s="453"/>
      <c r="V31" s="453"/>
      <c r="W31" s="453"/>
      <c r="X31" s="453"/>
      <c r="Y31" s="453"/>
      <c r="Z31" s="453"/>
      <c r="AA31" s="453"/>
      <c r="AB31" s="453"/>
      <c r="AC31" s="454"/>
      <c r="AD31" s="452"/>
      <c r="AE31" s="453"/>
      <c r="AF31" s="453"/>
      <c r="AG31" s="453"/>
      <c r="AH31" s="453"/>
      <c r="AI31" s="453"/>
      <c r="AJ31" s="453"/>
      <c r="AK31" s="454"/>
      <c r="AL31" s="452"/>
      <c r="AM31" s="453"/>
      <c r="AN31" s="453"/>
      <c r="AO31" s="453"/>
      <c r="AP31" s="453"/>
      <c r="AQ31" s="453"/>
      <c r="AR31" s="453"/>
      <c r="AS31" s="454"/>
      <c r="AT31" s="455"/>
      <c r="AU31" s="456"/>
      <c r="AV31" s="457"/>
      <c r="AW31" s="457"/>
      <c r="AX31" s="457"/>
      <c r="AY31" s="457"/>
      <c r="AZ31" s="457"/>
      <c r="BA31" s="457"/>
      <c r="BB31" s="457"/>
      <c r="BC31" s="457"/>
      <c r="BD31" s="458"/>
      <c r="BE31" s="456"/>
      <c r="BF31" s="457"/>
      <c r="BG31" s="457"/>
      <c r="BH31" s="457"/>
      <c r="BI31" s="457"/>
      <c r="BJ31" s="457"/>
      <c r="BK31" s="457"/>
      <c r="BL31" s="458"/>
      <c r="BM31" s="456"/>
      <c r="BN31" s="457"/>
      <c r="BO31" s="457"/>
      <c r="BP31" s="457"/>
      <c r="BQ31" s="457"/>
      <c r="BR31" s="457"/>
      <c r="BS31" s="457"/>
      <c r="BT31" s="458"/>
      <c r="BU31" s="455"/>
      <c r="BV31" s="459"/>
      <c r="BW31" s="460"/>
      <c r="BX31" s="460"/>
      <c r="BY31" s="460"/>
      <c r="BZ31" s="460"/>
      <c r="CA31" s="460"/>
      <c r="CB31" s="460"/>
      <c r="CC31" s="460"/>
      <c r="CD31" s="460"/>
      <c r="CE31" s="461"/>
      <c r="CF31" s="459"/>
      <c r="CG31" s="460"/>
      <c r="CH31" s="460"/>
      <c r="CI31" s="460"/>
      <c r="CJ31" s="460"/>
      <c r="CK31" s="460"/>
      <c r="CL31" s="460"/>
      <c r="CM31" s="461"/>
      <c r="CN31" s="459"/>
      <c r="CO31" s="460"/>
      <c r="CP31" s="460"/>
      <c r="CQ31" s="460"/>
      <c r="CR31" s="460"/>
      <c r="CS31" s="460"/>
      <c r="CT31" s="460"/>
      <c r="CU31" s="461"/>
      <c r="CV31" s="455"/>
      <c r="CW31" s="462"/>
      <c r="CX31" s="463"/>
      <c r="CY31" s="463"/>
      <c r="CZ31" s="463"/>
      <c r="DA31" s="463"/>
      <c r="DB31" s="463"/>
      <c r="DC31" s="463"/>
      <c r="DD31" s="463"/>
      <c r="DE31" s="463"/>
      <c r="DF31" s="464"/>
      <c r="DG31" s="462"/>
      <c r="DH31" s="463"/>
      <c r="DI31" s="463"/>
      <c r="DJ31" s="463"/>
      <c r="DK31" s="463"/>
      <c r="DL31" s="463"/>
      <c r="DM31" s="463"/>
      <c r="DN31" s="464"/>
      <c r="DO31" s="462"/>
      <c r="DP31" s="463"/>
      <c r="DQ31" s="463"/>
      <c r="DR31" s="463"/>
      <c r="DS31" s="463"/>
      <c r="DT31" s="463"/>
      <c r="DU31" s="463"/>
      <c r="DV31" s="464"/>
      <c r="DW31" s="272"/>
    </row>
    <row r="32" spans="1:127" s="303" customFormat="1" ht="40.5" customHeight="1">
      <c r="A32" s="677"/>
      <c r="B32" s="705"/>
      <c r="C32" s="393" t="s">
        <v>1048</v>
      </c>
      <c r="D32" s="394">
        <f>LARGE(B33:B40,1)</f>
        <v>8</v>
      </c>
      <c r="E32" s="604" t="s">
        <v>1049</v>
      </c>
      <c r="F32" s="394">
        <f>COUNTIF(L33:P40,E32)</f>
        <v>0</v>
      </c>
      <c r="G32" s="396" t="s">
        <v>1038</v>
      </c>
      <c r="H32" s="394">
        <f>COUNTIF(L33:P40,G32)</f>
        <v>8</v>
      </c>
      <c r="I32" s="396" t="s">
        <v>1039</v>
      </c>
      <c r="J32" s="394">
        <f>COUNTIF(L33:P40,I32)</f>
        <v>8</v>
      </c>
      <c r="K32" s="396" t="s">
        <v>1040</v>
      </c>
      <c r="L32" s="394">
        <f>COUNTIF(L33:P40,K32)</f>
        <v>6</v>
      </c>
      <c r="M32" s="396" t="s">
        <v>1041</v>
      </c>
      <c r="N32" s="394">
        <f>COUNTIF(L33:P40,M32)</f>
        <v>6</v>
      </c>
      <c r="O32" s="396" t="s">
        <v>1042</v>
      </c>
      <c r="P32" s="397">
        <f>COUNTIF(L33:P40,O32)</f>
        <v>6</v>
      </c>
      <c r="Q32" s="1351"/>
      <c r="R32" s="1353"/>
      <c r="S32" s="1337"/>
      <c r="T32" s="466"/>
      <c r="U32" s="467"/>
      <c r="V32" s="467"/>
      <c r="W32" s="467"/>
      <c r="X32" s="467"/>
      <c r="Y32" s="467"/>
      <c r="Z32" s="467"/>
      <c r="AA32" s="467"/>
      <c r="AB32" s="467"/>
      <c r="AC32" s="468"/>
      <c r="AD32" s="466"/>
      <c r="AE32" s="467"/>
      <c r="AF32" s="467"/>
      <c r="AG32" s="467"/>
      <c r="AH32" s="467"/>
      <c r="AI32" s="467"/>
      <c r="AJ32" s="467"/>
      <c r="AK32" s="468"/>
      <c r="AL32" s="466"/>
      <c r="AM32" s="467"/>
      <c r="AN32" s="467"/>
      <c r="AO32" s="467"/>
      <c r="AP32" s="467"/>
      <c r="AQ32" s="467"/>
      <c r="AR32" s="467"/>
      <c r="AS32" s="468"/>
      <c r="AT32" s="469"/>
      <c r="AU32" s="470"/>
      <c r="AV32" s="471"/>
      <c r="AW32" s="471"/>
      <c r="AX32" s="471"/>
      <c r="AY32" s="471"/>
      <c r="AZ32" s="471"/>
      <c r="BA32" s="471"/>
      <c r="BB32" s="471"/>
      <c r="BC32" s="471"/>
      <c r="BD32" s="472"/>
      <c r="BE32" s="470"/>
      <c r="BF32" s="471"/>
      <c r="BG32" s="471"/>
      <c r="BH32" s="471"/>
      <c r="BI32" s="471"/>
      <c r="BJ32" s="471"/>
      <c r="BK32" s="471"/>
      <c r="BL32" s="472"/>
      <c r="BM32" s="470"/>
      <c r="BN32" s="471"/>
      <c r="BO32" s="471"/>
      <c r="BP32" s="471"/>
      <c r="BQ32" s="471"/>
      <c r="BR32" s="471"/>
      <c r="BS32" s="471"/>
      <c r="BT32" s="472"/>
      <c r="BU32" s="469"/>
      <c r="BV32" s="473"/>
      <c r="BW32" s="474"/>
      <c r="BX32" s="474"/>
      <c r="BY32" s="474"/>
      <c r="BZ32" s="474"/>
      <c r="CA32" s="474"/>
      <c r="CB32" s="474"/>
      <c r="CC32" s="474"/>
      <c r="CD32" s="474"/>
      <c r="CE32" s="475"/>
      <c r="CF32" s="473"/>
      <c r="CG32" s="474"/>
      <c r="CH32" s="474"/>
      <c r="CI32" s="474"/>
      <c r="CJ32" s="474"/>
      <c r="CK32" s="474"/>
      <c r="CL32" s="474"/>
      <c r="CM32" s="475"/>
      <c r="CN32" s="473"/>
      <c r="CO32" s="474"/>
      <c r="CP32" s="474"/>
      <c r="CQ32" s="474"/>
      <c r="CR32" s="474"/>
      <c r="CS32" s="474"/>
      <c r="CT32" s="474"/>
      <c r="CU32" s="475"/>
      <c r="CV32" s="469"/>
      <c r="CW32" s="476"/>
      <c r="CX32" s="477"/>
      <c r="CY32" s="477"/>
      <c r="CZ32" s="477"/>
      <c r="DA32" s="477"/>
      <c r="DB32" s="477"/>
      <c r="DC32" s="477"/>
      <c r="DD32" s="477"/>
      <c r="DE32" s="477"/>
      <c r="DF32" s="478"/>
      <c r="DG32" s="476"/>
      <c r="DH32" s="477"/>
      <c r="DI32" s="477"/>
      <c r="DJ32" s="477"/>
      <c r="DK32" s="477"/>
      <c r="DL32" s="477"/>
      <c r="DM32" s="477"/>
      <c r="DN32" s="478"/>
      <c r="DO32" s="476"/>
      <c r="DP32" s="477"/>
      <c r="DQ32" s="477"/>
      <c r="DR32" s="477"/>
      <c r="DS32" s="477"/>
      <c r="DT32" s="477"/>
      <c r="DU32" s="477"/>
      <c r="DV32" s="478"/>
      <c r="DW32" s="272"/>
    </row>
    <row r="33" spans="1:127" s="303" customFormat="1" ht="40.5" customHeight="1">
      <c r="A33" s="569"/>
      <c r="B33" s="411">
        <v>1</v>
      </c>
      <c r="C33" s="412" t="s">
        <v>804</v>
      </c>
      <c r="D33" s="413"/>
      <c r="E33" s="414" t="s">
        <v>146</v>
      </c>
      <c r="F33" s="415">
        <v>0.24325833333333333</v>
      </c>
      <c r="G33" s="416" t="s">
        <v>841</v>
      </c>
      <c r="H33" s="654">
        <v>64892</v>
      </c>
      <c r="I33" s="418" t="s">
        <v>386</v>
      </c>
      <c r="J33" s="655" t="s">
        <v>1140</v>
      </c>
      <c r="K33" s="675" t="s">
        <v>1141</v>
      </c>
      <c r="L33" s="444" t="s">
        <v>1038</v>
      </c>
      <c r="M33" s="444" t="s">
        <v>1039</v>
      </c>
      <c r="N33" s="445" t="s">
        <v>1040</v>
      </c>
      <c r="O33" s="446" t="s">
        <v>1041</v>
      </c>
      <c r="P33" s="571" t="s">
        <v>1042</v>
      </c>
      <c r="Q33" s="425">
        <f t="shared" si="4"/>
        <v>0</v>
      </c>
      <c r="R33" s="426"/>
      <c r="S33" s="448"/>
      <c r="T33" s="428"/>
      <c r="U33" s="429"/>
      <c r="V33" s="430"/>
      <c r="W33" s="429"/>
      <c r="X33" s="430"/>
      <c r="Y33" s="429"/>
      <c r="Z33" s="430"/>
      <c r="AA33" s="429"/>
      <c r="AB33" s="430"/>
      <c r="AC33" s="431"/>
      <c r="AD33" s="428"/>
      <c r="AE33" s="429"/>
      <c r="AF33" s="430"/>
      <c r="AG33" s="429"/>
      <c r="AH33" s="430"/>
      <c r="AI33" s="429"/>
      <c r="AJ33" s="430"/>
      <c r="AK33" s="431"/>
      <c r="AL33" s="428"/>
      <c r="AM33" s="429"/>
      <c r="AN33" s="430"/>
      <c r="AO33" s="429"/>
      <c r="AP33" s="430"/>
      <c r="AQ33" s="429"/>
      <c r="AR33" s="430"/>
      <c r="AS33" s="431"/>
      <c r="AT33" s="272"/>
      <c r="AU33" s="432"/>
      <c r="AV33" s="433"/>
      <c r="AW33" s="434"/>
      <c r="AX33" s="433"/>
      <c r="AY33" s="434"/>
      <c r="AZ33" s="433"/>
      <c r="BA33" s="434"/>
      <c r="BB33" s="433"/>
      <c r="BC33" s="434"/>
      <c r="BD33" s="435"/>
      <c r="BE33" s="432"/>
      <c r="BF33" s="433"/>
      <c r="BG33" s="434"/>
      <c r="BH33" s="433"/>
      <c r="BI33" s="434"/>
      <c r="BJ33" s="433"/>
      <c r="BK33" s="434"/>
      <c r="BL33" s="435"/>
      <c r="BM33" s="432"/>
      <c r="BN33" s="433"/>
      <c r="BO33" s="434"/>
      <c r="BP33" s="433"/>
      <c r="BQ33" s="434"/>
      <c r="BR33" s="433"/>
      <c r="BS33" s="434"/>
      <c r="BT33" s="435"/>
      <c r="BU33" s="272"/>
      <c r="BV33" s="436"/>
      <c r="BW33" s="437"/>
      <c r="BX33" s="438"/>
      <c r="BY33" s="437"/>
      <c r="BZ33" s="438"/>
      <c r="CA33" s="437"/>
      <c r="CB33" s="438"/>
      <c r="CC33" s="437"/>
      <c r="CD33" s="438"/>
      <c r="CE33" s="439"/>
      <c r="CF33" s="436"/>
      <c r="CG33" s="437"/>
      <c r="CH33" s="438"/>
      <c r="CI33" s="437"/>
      <c r="CJ33" s="438"/>
      <c r="CK33" s="437"/>
      <c r="CL33" s="438"/>
      <c r="CM33" s="439"/>
      <c r="CN33" s="436"/>
      <c r="CO33" s="437"/>
      <c r="CP33" s="438"/>
      <c r="CQ33" s="437"/>
      <c r="CR33" s="438"/>
      <c r="CS33" s="437"/>
      <c r="CT33" s="438"/>
      <c r="CU33" s="439"/>
      <c r="CV33" s="272"/>
      <c r="CW33" s="440"/>
      <c r="CX33" s="441"/>
      <c r="CY33" s="442"/>
      <c r="CZ33" s="441"/>
      <c r="DA33" s="442"/>
      <c r="DB33" s="441"/>
      <c r="DC33" s="442"/>
      <c r="DD33" s="441"/>
      <c r="DE33" s="442"/>
      <c r="DF33" s="443"/>
      <c r="DG33" s="440"/>
      <c r="DH33" s="441"/>
      <c r="DI33" s="442"/>
      <c r="DJ33" s="441"/>
      <c r="DK33" s="442"/>
      <c r="DL33" s="441"/>
      <c r="DM33" s="442"/>
      <c r="DN33" s="443"/>
      <c r="DO33" s="440"/>
      <c r="DP33" s="441"/>
      <c r="DQ33" s="442"/>
      <c r="DR33" s="441"/>
      <c r="DS33" s="442"/>
      <c r="DT33" s="441"/>
      <c r="DU33" s="442"/>
      <c r="DV33" s="443"/>
      <c r="DW33" s="465"/>
    </row>
    <row r="34" spans="1:127" s="303" customFormat="1" ht="40.5" customHeight="1">
      <c r="A34" s="677"/>
      <c r="B34" s="411">
        <f>LARGE(B$33:B33,1)+1</f>
        <v>2</v>
      </c>
      <c r="C34" s="412" t="s">
        <v>805</v>
      </c>
      <c r="D34" s="413" t="s">
        <v>806</v>
      </c>
      <c r="E34" s="414" t="s">
        <v>146</v>
      </c>
      <c r="F34" s="415">
        <v>0.24870833333333334</v>
      </c>
      <c r="G34" s="416" t="s">
        <v>841</v>
      </c>
      <c r="H34" s="654">
        <v>4885</v>
      </c>
      <c r="I34" s="418" t="s">
        <v>386</v>
      </c>
      <c r="J34" s="655" t="s">
        <v>1140</v>
      </c>
      <c r="K34" s="675" t="s">
        <v>1141</v>
      </c>
      <c r="L34" s="444" t="s">
        <v>1038</v>
      </c>
      <c r="M34" s="444" t="s">
        <v>1039</v>
      </c>
      <c r="N34" s="445" t="s">
        <v>1040</v>
      </c>
      <c r="O34" s="446" t="s">
        <v>1041</v>
      </c>
      <c r="P34" s="571" t="s">
        <v>1042</v>
      </c>
      <c r="Q34" s="425">
        <f t="shared" si="4"/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479"/>
    </row>
    <row r="35" spans="1:127" s="303" customFormat="1" ht="40.5" customHeight="1">
      <c r="A35" s="677"/>
      <c r="B35" s="411">
        <f>LARGE(B$33:B34,1)+1</f>
        <v>3</v>
      </c>
      <c r="C35" s="412" t="s">
        <v>807</v>
      </c>
      <c r="D35" s="413" t="s">
        <v>808</v>
      </c>
      <c r="E35" s="414" t="s">
        <v>1318</v>
      </c>
      <c r="F35" s="415">
        <v>0.14630833333333332</v>
      </c>
      <c r="G35" s="416" t="s">
        <v>841</v>
      </c>
      <c r="H35" s="654">
        <v>441162</v>
      </c>
      <c r="I35" s="418" t="s">
        <v>386</v>
      </c>
      <c r="J35" s="655" t="s">
        <v>1140</v>
      </c>
      <c r="K35" s="675" t="s">
        <v>1141</v>
      </c>
      <c r="L35" s="444" t="s">
        <v>1038</v>
      </c>
      <c r="M35" s="444" t="s">
        <v>1039</v>
      </c>
      <c r="N35" s="445" t="s">
        <v>1040</v>
      </c>
      <c r="O35" s="446" t="s">
        <v>1041</v>
      </c>
      <c r="P35" s="571" t="s">
        <v>1042</v>
      </c>
      <c r="Q35" s="425">
        <f t="shared" si="4"/>
        <v>0</v>
      </c>
      <c r="R35" s="426"/>
      <c r="S35" s="448"/>
      <c r="T35" s="428"/>
      <c r="U35" s="429"/>
      <c r="V35" s="430"/>
      <c r="W35" s="429"/>
      <c r="X35" s="430"/>
      <c r="Y35" s="429"/>
      <c r="Z35" s="430"/>
      <c r="AA35" s="429"/>
      <c r="AB35" s="430"/>
      <c r="AC35" s="431"/>
      <c r="AD35" s="428"/>
      <c r="AE35" s="429"/>
      <c r="AF35" s="430"/>
      <c r="AG35" s="429"/>
      <c r="AH35" s="430"/>
      <c r="AI35" s="429"/>
      <c r="AJ35" s="430"/>
      <c r="AK35" s="431"/>
      <c r="AL35" s="428"/>
      <c r="AM35" s="429"/>
      <c r="AN35" s="430"/>
      <c r="AO35" s="429"/>
      <c r="AP35" s="430"/>
      <c r="AQ35" s="429"/>
      <c r="AR35" s="430"/>
      <c r="AS35" s="431"/>
      <c r="AT35" s="272"/>
      <c r="AU35" s="432"/>
      <c r="AV35" s="433"/>
      <c r="AW35" s="434"/>
      <c r="AX35" s="433"/>
      <c r="AY35" s="434"/>
      <c r="AZ35" s="433"/>
      <c r="BA35" s="434"/>
      <c r="BB35" s="433"/>
      <c r="BC35" s="434"/>
      <c r="BD35" s="435"/>
      <c r="BE35" s="432"/>
      <c r="BF35" s="433"/>
      <c r="BG35" s="434"/>
      <c r="BH35" s="433"/>
      <c r="BI35" s="434"/>
      <c r="BJ35" s="433"/>
      <c r="BK35" s="434"/>
      <c r="BL35" s="435"/>
      <c r="BM35" s="432"/>
      <c r="BN35" s="433"/>
      <c r="BO35" s="434"/>
      <c r="BP35" s="433"/>
      <c r="BQ35" s="434"/>
      <c r="BR35" s="433"/>
      <c r="BS35" s="434"/>
      <c r="BT35" s="435"/>
      <c r="BU35" s="272"/>
      <c r="BV35" s="436"/>
      <c r="BW35" s="437"/>
      <c r="BX35" s="438"/>
      <c r="BY35" s="437"/>
      <c r="BZ35" s="438"/>
      <c r="CA35" s="437"/>
      <c r="CB35" s="438"/>
      <c r="CC35" s="437"/>
      <c r="CD35" s="438"/>
      <c r="CE35" s="439"/>
      <c r="CF35" s="436"/>
      <c r="CG35" s="437"/>
      <c r="CH35" s="438"/>
      <c r="CI35" s="437"/>
      <c r="CJ35" s="438"/>
      <c r="CK35" s="437"/>
      <c r="CL35" s="438"/>
      <c r="CM35" s="439"/>
      <c r="CN35" s="436"/>
      <c r="CO35" s="437"/>
      <c r="CP35" s="438"/>
      <c r="CQ35" s="437"/>
      <c r="CR35" s="438"/>
      <c r="CS35" s="437"/>
      <c r="CT35" s="438"/>
      <c r="CU35" s="439"/>
      <c r="CV35" s="272"/>
      <c r="CW35" s="440"/>
      <c r="CX35" s="441"/>
      <c r="CY35" s="442"/>
      <c r="CZ35" s="441"/>
      <c r="DA35" s="442"/>
      <c r="DB35" s="441"/>
      <c r="DC35" s="442"/>
      <c r="DD35" s="441"/>
      <c r="DE35" s="442"/>
      <c r="DF35" s="443"/>
      <c r="DG35" s="440"/>
      <c r="DH35" s="441"/>
      <c r="DI35" s="442"/>
      <c r="DJ35" s="441"/>
      <c r="DK35" s="442"/>
      <c r="DL35" s="441"/>
      <c r="DM35" s="442"/>
      <c r="DN35" s="443"/>
      <c r="DO35" s="440"/>
      <c r="DP35" s="441"/>
      <c r="DQ35" s="442"/>
      <c r="DR35" s="441"/>
      <c r="DS35" s="442"/>
      <c r="DT35" s="441"/>
      <c r="DU35" s="442"/>
      <c r="DV35" s="443"/>
      <c r="DW35" s="272"/>
    </row>
    <row r="36" spans="1:127" s="303" customFormat="1" ht="40.5" customHeight="1">
      <c r="A36" s="569"/>
      <c r="B36" s="411">
        <f>LARGE(B$33:B35,1)+1</f>
        <v>4</v>
      </c>
      <c r="C36" s="412" t="s">
        <v>809</v>
      </c>
      <c r="D36" s="413" t="s">
        <v>810</v>
      </c>
      <c r="E36" s="414" t="s">
        <v>1318</v>
      </c>
      <c r="F36" s="415">
        <v>0.27166666666666667</v>
      </c>
      <c r="G36" s="416" t="s">
        <v>841</v>
      </c>
      <c r="H36" s="654"/>
      <c r="I36" s="418" t="s">
        <v>386</v>
      </c>
      <c r="J36" s="655" t="s">
        <v>1140</v>
      </c>
      <c r="K36" s="675" t="s">
        <v>1141</v>
      </c>
      <c r="L36" s="444" t="s">
        <v>1038</v>
      </c>
      <c r="M36" s="444" t="s">
        <v>1039</v>
      </c>
      <c r="N36" s="445" t="s">
        <v>1040</v>
      </c>
      <c r="O36" s="446" t="s">
        <v>1041</v>
      </c>
      <c r="P36" s="571" t="s">
        <v>1042</v>
      </c>
      <c r="Q36" s="425">
        <f t="shared" si="4"/>
        <v>0</v>
      </c>
      <c r="R36" s="426"/>
      <c r="S36" s="448"/>
      <c r="T36" s="428"/>
      <c r="U36" s="429"/>
      <c r="V36" s="430"/>
      <c r="W36" s="429"/>
      <c r="X36" s="430"/>
      <c r="Y36" s="429"/>
      <c r="Z36" s="430"/>
      <c r="AA36" s="429"/>
      <c r="AB36" s="430"/>
      <c r="AC36" s="431"/>
      <c r="AD36" s="428"/>
      <c r="AE36" s="429"/>
      <c r="AF36" s="430"/>
      <c r="AG36" s="429"/>
      <c r="AH36" s="430"/>
      <c r="AI36" s="429"/>
      <c r="AJ36" s="430"/>
      <c r="AK36" s="431"/>
      <c r="AL36" s="428"/>
      <c r="AM36" s="429"/>
      <c r="AN36" s="430"/>
      <c r="AO36" s="429"/>
      <c r="AP36" s="430"/>
      <c r="AQ36" s="429"/>
      <c r="AR36" s="430"/>
      <c r="AS36" s="431"/>
      <c r="AT36" s="272"/>
      <c r="AU36" s="432"/>
      <c r="AV36" s="433"/>
      <c r="AW36" s="434"/>
      <c r="AX36" s="433"/>
      <c r="AY36" s="434"/>
      <c r="AZ36" s="433"/>
      <c r="BA36" s="434"/>
      <c r="BB36" s="433"/>
      <c r="BC36" s="434"/>
      <c r="BD36" s="435"/>
      <c r="BE36" s="432"/>
      <c r="BF36" s="433"/>
      <c r="BG36" s="434"/>
      <c r="BH36" s="433"/>
      <c r="BI36" s="434"/>
      <c r="BJ36" s="433"/>
      <c r="BK36" s="434"/>
      <c r="BL36" s="435"/>
      <c r="BM36" s="432"/>
      <c r="BN36" s="433"/>
      <c r="BO36" s="434"/>
      <c r="BP36" s="433"/>
      <c r="BQ36" s="434"/>
      <c r="BR36" s="433"/>
      <c r="BS36" s="434"/>
      <c r="BT36" s="435"/>
      <c r="BU36" s="272"/>
      <c r="BV36" s="436"/>
      <c r="BW36" s="437"/>
      <c r="BX36" s="438"/>
      <c r="BY36" s="437"/>
      <c r="BZ36" s="438"/>
      <c r="CA36" s="437"/>
      <c r="CB36" s="438"/>
      <c r="CC36" s="437"/>
      <c r="CD36" s="438"/>
      <c r="CE36" s="439"/>
      <c r="CF36" s="436"/>
      <c r="CG36" s="437"/>
      <c r="CH36" s="438"/>
      <c r="CI36" s="437"/>
      <c r="CJ36" s="438"/>
      <c r="CK36" s="437"/>
      <c r="CL36" s="438"/>
      <c r="CM36" s="439"/>
      <c r="CN36" s="436"/>
      <c r="CO36" s="437"/>
      <c r="CP36" s="438"/>
      <c r="CQ36" s="437"/>
      <c r="CR36" s="438"/>
      <c r="CS36" s="437"/>
      <c r="CT36" s="438"/>
      <c r="CU36" s="439"/>
      <c r="CV36" s="272"/>
      <c r="CW36" s="440"/>
      <c r="CX36" s="441"/>
      <c r="CY36" s="442"/>
      <c r="CZ36" s="441"/>
      <c r="DA36" s="442"/>
      <c r="DB36" s="441"/>
      <c r="DC36" s="442"/>
      <c r="DD36" s="441"/>
      <c r="DE36" s="442"/>
      <c r="DF36" s="443"/>
      <c r="DG36" s="440"/>
      <c r="DH36" s="441"/>
      <c r="DI36" s="442"/>
      <c r="DJ36" s="441"/>
      <c r="DK36" s="442"/>
      <c r="DL36" s="441"/>
      <c r="DM36" s="442"/>
      <c r="DN36" s="443"/>
      <c r="DO36" s="440"/>
      <c r="DP36" s="441"/>
      <c r="DQ36" s="442"/>
      <c r="DR36" s="441"/>
      <c r="DS36" s="442"/>
      <c r="DT36" s="441"/>
      <c r="DU36" s="442"/>
      <c r="DV36" s="443"/>
      <c r="DW36" s="272"/>
    </row>
    <row r="37" spans="1:127" s="303" customFormat="1" ht="40.5" customHeight="1">
      <c r="A37" s="677"/>
      <c r="B37" s="411">
        <f>LARGE(B$33:B36,1)+1</f>
        <v>5</v>
      </c>
      <c r="C37" s="412" t="s">
        <v>811</v>
      </c>
      <c r="D37" s="413" t="s">
        <v>812</v>
      </c>
      <c r="E37" s="414" t="s">
        <v>146</v>
      </c>
      <c r="F37" s="415">
        <v>0.24325833333333333</v>
      </c>
      <c r="G37" s="416" t="s">
        <v>841</v>
      </c>
      <c r="H37" s="654">
        <v>64891</v>
      </c>
      <c r="I37" s="418" t="s">
        <v>386</v>
      </c>
      <c r="J37" s="655" t="s">
        <v>1140</v>
      </c>
      <c r="K37" s="675" t="s">
        <v>1141</v>
      </c>
      <c r="L37" s="444" t="s">
        <v>1038</v>
      </c>
      <c r="M37" s="444" t="s">
        <v>1039</v>
      </c>
      <c r="N37" s="445" t="s">
        <v>1040</v>
      </c>
      <c r="O37" s="446" t="s">
        <v>1041</v>
      </c>
      <c r="P37" s="571" t="s">
        <v>1042</v>
      </c>
      <c r="Q37" s="425">
        <f t="shared" si="4"/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1:127" s="303" customFormat="1" ht="40.5" customHeight="1">
      <c r="A38" s="677"/>
      <c r="B38" s="411">
        <f>LARGE(B$33:B37,1)+1</f>
        <v>6</v>
      </c>
      <c r="C38" s="412" t="s">
        <v>813</v>
      </c>
      <c r="D38" s="413" t="s">
        <v>814</v>
      </c>
      <c r="E38" s="414" t="s">
        <v>1318</v>
      </c>
      <c r="F38" s="415">
        <v>0.26513888888888887</v>
      </c>
      <c r="G38" s="416" t="s">
        <v>841</v>
      </c>
      <c r="H38" s="654">
        <v>970396</v>
      </c>
      <c r="I38" s="418" t="s">
        <v>386</v>
      </c>
      <c r="J38" s="655" t="s">
        <v>1140</v>
      </c>
      <c r="K38" s="675" t="s">
        <v>1141</v>
      </c>
      <c r="L38" s="444" t="s">
        <v>1038</v>
      </c>
      <c r="M38" s="444" t="s">
        <v>1039</v>
      </c>
      <c r="N38" s="445"/>
      <c r="O38" s="446"/>
      <c r="P38" s="571"/>
      <c r="Q38" s="425">
        <f t="shared" si="4"/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272"/>
    </row>
    <row r="39" spans="1:127" s="303" customFormat="1" ht="40.5" customHeight="1">
      <c r="A39" s="677"/>
      <c r="B39" s="411">
        <f>LARGE(B$33:B38,1)+1</f>
        <v>7</v>
      </c>
      <c r="C39" s="412" t="s">
        <v>815</v>
      </c>
      <c r="D39" s="413" t="s">
        <v>814</v>
      </c>
      <c r="E39" s="414" t="s">
        <v>1318</v>
      </c>
      <c r="F39" s="415">
        <v>0.23661111111111113</v>
      </c>
      <c r="G39" s="416" t="s">
        <v>841</v>
      </c>
      <c r="H39" s="654">
        <v>940267</v>
      </c>
      <c r="I39" s="418" t="s">
        <v>386</v>
      </c>
      <c r="J39" s="655" t="s">
        <v>1140</v>
      </c>
      <c r="K39" s="675" t="s">
        <v>1141</v>
      </c>
      <c r="L39" s="444" t="s">
        <v>1038</v>
      </c>
      <c r="M39" s="444" t="s">
        <v>1039</v>
      </c>
      <c r="N39" s="445"/>
      <c r="O39" s="446"/>
      <c r="P39" s="571"/>
      <c r="Q39" s="425">
        <f t="shared" si="4"/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677"/>
      <c r="B40" s="411">
        <f>LARGE(B$33:B39,1)+1</f>
        <v>8</v>
      </c>
      <c r="C40" s="412" t="s">
        <v>816</v>
      </c>
      <c r="D40" s="413" t="s">
        <v>812</v>
      </c>
      <c r="E40" s="414" t="s">
        <v>1318</v>
      </c>
      <c r="F40" s="415">
        <v>0.21249999999999999</v>
      </c>
      <c r="G40" s="416" t="s">
        <v>841</v>
      </c>
      <c r="H40" s="654">
        <v>920799</v>
      </c>
      <c r="I40" s="418" t="s">
        <v>386</v>
      </c>
      <c r="J40" s="655" t="s">
        <v>1140</v>
      </c>
      <c r="K40" s="675" t="s">
        <v>1141</v>
      </c>
      <c r="L40" s="444" t="s">
        <v>1038</v>
      </c>
      <c r="M40" s="444" t="s">
        <v>1039</v>
      </c>
      <c r="N40" s="445" t="s">
        <v>1040</v>
      </c>
      <c r="O40" s="446" t="s">
        <v>1041</v>
      </c>
      <c r="P40" s="571" t="s">
        <v>1042</v>
      </c>
      <c r="Q40" s="425">
        <f t="shared" si="4"/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465"/>
    </row>
    <row r="41" spans="1:127" s="303" customFormat="1" ht="40.5" customHeight="1">
      <c r="A41" s="569"/>
      <c r="B41" s="698">
        <v>5</v>
      </c>
      <c r="C41" s="699" t="s">
        <v>365</v>
      </c>
      <c r="D41" s="700"/>
      <c r="E41" s="701"/>
      <c r="F41" s="700"/>
      <c r="G41" s="702"/>
      <c r="H41" s="701"/>
      <c r="I41" s="703"/>
      <c r="J41" s="700"/>
      <c r="K41" s="700"/>
      <c r="L41" s="703"/>
      <c r="M41" s="703"/>
      <c r="N41" s="703"/>
      <c r="O41" s="703"/>
      <c r="P41" s="704"/>
      <c r="Q41" s="1350" t="s">
        <v>1323</v>
      </c>
      <c r="R41" s="1352" t="s">
        <v>1324</v>
      </c>
      <c r="S41" s="1336" t="s">
        <v>1325</v>
      </c>
      <c r="T41" s="452"/>
      <c r="U41" s="453"/>
      <c r="V41" s="453"/>
      <c r="W41" s="453"/>
      <c r="X41" s="453"/>
      <c r="Y41" s="453"/>
      <c r="Z41" s="453"/>
      <c r="AA41" s="453"/>
      <c r="AB41" s="453"/>
      <c r="AC41" s="454"/>
      <c r="AD41" s="452"/>
      <c r="AE41" s="453"/>
      <c r="AF41" s="453"/>
      <c r="AG41" s="453"/>
      <c r="AH41" s="453"/>
      <c r="AI41" s="453"/>
      <c r="AJ41" s="453"/>
      <c r="AK41" s="454"/>
      <c r="AL41" s="452"/>
      <c r="AM41" s="453"/>
      <c r="AN41" s="453"/>
      <c r="AO41" s="453"/>
      <c r="AP41" s="453"/>
      <c r="AQ41" s="453"/>
      <c r="AR41" s="453"/>
      <c r="AS41" s="454"/>
      <c r="AT41" s="455"/>
      <c r="AU41" s="456"/>
      <c r="AV41" s="457"/>
      <c r="AW41" s="457"/>
      <c r="AX41" s="457"/>
      <c r="AY41" s="457"/>
      <c r="AZ41" s="457"/>
      <c r="BA41" s="457"/>
      <c r="BB41" s="457"/>
      <c r="BC41" s="457"/>
      <c r="BD41" s="458"/>
      <c r="BE41" s="456"/>
      <c r="BF41" s="457"/>
      <c r="BG41" s="457"/>
      <c r="BH41" s="457"/>
      <c r="BI41" s="457"/>
      <c r="BJ41" s="457"/>
      <c r="BK41" s="457"/>
      <c r="BL41" s="458"/>
      <c r="BM41" s="456"/>
      <c r="BN41" s="457"/>
      <c r="BO41" s="457"/>
      <c r="BP41" s="457"/>
      <c r="BQ41" s="457"/>
      <c r="BR41" s="457"/>
      <c r="BS41" s="457"/>
      <c r="BT41" s="458"/>
      <c r="BU41" s="455"/>
      <c r="BV41" s="459"/>
      <c r="BW41" s="460"/>
      <c r="BX41" s="460"/>
      <c r="BY41" s="460"/>
      <c r="BZ41" s="460"/>
      <c r="CA41" s="460"/>
      <c r="CB41" s="460"/>
      <c r="CC41" s="460"/>
      <c r="CD41" s="460"/>
      <c r="CE41" s="461"/>
      <c r="CF41" s="459"/>
      <c r="CG41" s="460"/>
      <c r="CH41" s="460"/>
      <c r="CI41" s="460"/>
      <c r="CJ41" s="460"/>
      <c r="CK41" s="460"/>
      <c r="CL41" s="460"/>
      <c r="CM41" s="461"/>
      <c r="CN41" s="459"/>
      <c r="CO41" s="460"/>
      <c r="CP41" s="460"/>
      <c r="CQ41" s="460"/>
      <c r="CR41" s="460"/>
      <c r="CS41" s="460"/>
      <c r="CT41" s="460"/>
      <c r="CU41" s="461"/>
      <c r="CV41" s="455"/>
      <c r="CW41" s="462"/>
      <c r="CX41" s="463"/>
      <c r="CY41" s="463"/>
      <c r="CZ41" s="463"/>
      <c r="DA41" s="463"/>
      <c r="DB41" s="463"/>
      <c r="DC41" s="463"/>
      <c r="DD41" s="463"/>
      <c r="DE41" s="463"/>
      <c r="DF41" s="464"/>
      <c r="DG41" s="462"/>
      <c r="DH41" s="463"/>
      <c r="DI41" s="463"/>
      <c r="DJ41" s="463"/>
      <c r="DK41" s="463"/>
      <c r="DL41" s="463"/>
      <c r="DM41" s="463"/>
      <c r="DN41" s="464"/>
      <c r="DO41" s="462"/>
      <c r="DP41" s="463"/>
      <c r="DQ41" s="463"/>
      <c r="DR41" s="463"/>
      <c r="DS41" s="463"/>
      <c r="DT41" s="463"/>
      <c r="DU41" s="463"/>
      <c r="DV41" s="464"/>
      <c r="DW41" s="272"/>
    </row>
    <row r="42" spans="1:127" s="303" customFormat="1" ht="40.5" customHeight="1">
      <c r="A42" s="677"/>
      <c r="B42" s="705"/>
      <c r="C42" s="393" t="s">
        <v>1048</v>
      </c>
      <c r="D42" s="394">
        <f>LARGE(B43:B53,1)</f>
        <v>11</v>
      </c>
      <c r="E42" s="604" t="s">
        <v>1049</v>
      </c>
      <c r="F42" s="394">
        <f>COUNTIF(L43:P53,E42)</f>
        <v>2</v>
      </c>
      <c r="G42" s="396" t="s">
        <v>1038</v>
      </c>
      <c r="H42" s="394">
        <f>COUNTIF(L43:P53,G42)</f>
        <v>9</v>
      </c>
      <c r="I42" s="396" t="s">
        <v>1039</v>
      </c>
      <c r="J42" s="394">
        <f>COUNTIF(L43:P53,I42)</f>
        <v>9</v>
      </c>
      <c r="K42" s="396" t="s">
        <v>1040</v>
      </c>
      <c r="L42" s="394">
        <f>COUNTIF(L43:P53,K42)</f>
        <v>9</v>
      </c>
      <c r="M42" s="396" t="s">
        <v>1041</v>
      </c>
      <c r="N42" s="394">
        <f>COUNTIF(L43:P53,M42)</f>
        <v>8</v>
      </c>
      <c r="O42" s="396" t="s">
        <v>1042</v>
      </c>
      <c r="P42" s="397">
        <f>COUNTIF(L43:P53,O42)</f>
        <v>7</v>
      </c>
      <c r="Q42" s="1351"/>
      <c r="R42" s="1353"/>
      <c r="S42" s="1337"/>
      <c r="T42" s="466"/>
      <c r="U42" s="467"/>
      <c r="V42" s="467"/>
      <c r="W42" s="467"/>
      <c r="X42" s="467"/>
      <c r="Y42" s="467"/>
      <c r="Z42" s="467"/>
      <c r="AA42" s="467"/>
      <c r="AB42" s="467"/>
      <c r="AC42" s="468"/>
      <c r="AD42" s="466"/>
      <c r="AE42" s="467"/>
      <c r="AF42" s="467"/>
      <c r="AG42" s="467"/>
      <c r="AH42" s="467"/>
      <c r="AI42" s="467"/>
      <c r="AJ42" s="467"/>
      <c r="AK42" s="468"/>
      <c r="AL42" s="466"/>
      <c r="AM42" s="467"/>
      <c r="AN42" s="467"/>
      <c r="AO42" s="467"/>
      <c r="AP42" s="467"/>
      <c r="AQ42" s="467"/>
      <c r="AR42" s="467"/>
      <c r="AS42" s="468"/>
      <c r="AT42" s="469"/>
      <c r="AU42" s="470"/>
      <c r="AV42" s="471"/>
      <c r="AW42" s="471"/>
      <c r="AX42" s="471"/>
      <c r="AY42" s="471"/>
      <c r="AZ42" s="471"/>
      <c r="BA42" s="471"/>
      <c r="BB42" s="471"/>
      <c r="BC42" s="471"/>
      <c r="BD42" s="472"/>
      <c r="BE42" s="470"/>
      <c r="BF42" s="471"/>
      <c r="BG42" s="471"/>
      <c r="BH42" s="471"/>
      <c r="BI42" s="471"/>
      <c r="BJ42" s="471"/>
      <c r="BK42" s="471"/>
      <c r="BL42" s="472"/>
      <c r="BM42" s="470"/>
      <c r="BN42" s="471"/>
      <c r="BO42" s="471"/>
      <c r="BP42" s="471"/>
      <c r="BQ42" s="471"/>
      <c r="BR42" s="471"/>
      <c r="BS42" s="471"/>
      <c r="BT42" s="472"/>
      <c r="BU42" s="469"/>
      <c r="BV42" s="473"/>
      <c r="BW42" s="474"/>
      <c r="BX42" s="474"/>
      <c r="BY42" s="474"/>
      <c r="BZ42" s="474"/>
      <c r="CA42" s="474"/>
      <c r="CB42" s="474"/>
      <c r="CC42" s="474"/>
      <c r="CD42" s="474"/>
      <c r="CE42" s="475"/>
      <c r="CF42" s="473"/>
      <c r="CG42" s="474"/>
      <c r="CH42" s="474"/>
      <c r="CI42" s="474"/>
      <c r="CJ42" s="474"/>
      <c r="CK42" s="474"/>
      <c r="CL42" s="474"/>
      <c r="CM42" s="475"/>
      <c r="CN42" s="473"/>
      <c r="CO42" s="474"/>
      <c r="CP42" s="474"/>
      <c r="CQ42" s="474"/>
      <c r="CR42" s="474"/>
      <c r="CS42" s="474"/>
      <c r="CT42" s="474"/>
      <c r="CU42" s="475"/>
      <c r="CV42" s="469"/>
      <c r="CW42" s="476"/>
      <c r="CX42" s="477"/>
      <c r="CY42" s="477"/>
      <c r="CZ42" s="477"/>
      <c r="DA42" s="477"/>
      <c r="DB42" s="477"/>
      <c r="DC42" s="477"/>
      <c r="DD42" s="477"/>
      <c r="DE42" s="477"/>
      <c r="DF42" s="478"/>
      <c r="DG42" s="476"/>
      <c r="DH42" s="477"/>
      <c r="DI42" s="477"/>
      <c r="DJ42" s="477"/>
      <c r="DK42" s="477"/>
      <c r="DL42" s="477"/>
      <c r="DM42" s="477"/>
      <c r="DN42" s="478"/>
      <c r="DO42" s="476"/>
      <c r="DP42" s="477"/>
      <c r="DQ42" s="477"/>
      <c r="DR42" s="477"/>
      <c r="DS42" s="477"/>
      <c r="DT42" s="477"/>
      <c r="DU42" s="477"/>
      <c r="DV42" s="478"/>
      <c r="DW42" s="272"/>
    </row>
    <row r="43" spans="1:127" s="303" customFormat="1" ht="40.5" customHeight="1">
      <c r="A43" s="677"/>
      <c r="B43" s="411">
        <v>1</v>
      </c>
      <c r="C43" s="412" t="s">
        <v>817</v>
      </c>
      <c r="D43" s="413">
        <v>1</v>
      </c>
      <c r="E43" s="414" t="s">
        <v>1052</v>
      </c>
      <c r="F43" s="415" t="s">
        <v>1055</v>
      </c>
      <c r="G43" s="416" t="s">
        <v>841</v>
      </c>
      <c r="H43" s="654"/>
      <c r="I43" s="418" t="s">
        <v>386</v>
      </c>
      <c r="J43" s="655" t="s">
        <v>1054</v>
      </c>
      <c r="K43" s="675" t="s">
        <v>1055</v>
      </c>
      <c r="L43" s="444" t="s">
        <v>1038</v>
      </c>
      <c r="M43" s="444" t="s">
        <v>1039</v>
      </c>
      <c r="N43" s="445" t="s">
        <v>1040</v>
      </c>
      <c r="O43" s="446" t="s">
        <v>1041</v>
      </c>
      <c r="P43" s="571" t="s">
        <v>1042</v>
      </c>
      <c r="Q43" s="425">
        <f t="shared" si="4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677"/>
      <c r="B44" s="411">
        <f>LARGE(B$43:B43,1)+1</f>
        <v>2</v>
      </c>
      <c r="C44" s="412" t="s">
        <v>1171</v>
      </c>
      <c r="D44" s="413">
        <v>20</v>
      </c>
      <c r="E44" s="414" t="s">
        <v>1052</v>
      </c>
      <c r="F44" s="415" t="s">
        <v>1055</v>
      </c>
      <c r="G44" s="416" t="s">
        <v>841</v>
      </c>
      <c r="H44" s="654"/>
      <c r="I44" s="418" t="s">
        <v>386</v>
      </c>
      <c r="J44" s="655" t="s">
        <v>1054</v>
      </c>
      <c r="K44" s="675" t="s">
        <v>1055</v>
      </c>
      <c r="L44" s="444" t="s">
        <v>1038</v>
      </c>
      <c r="M44" s="444" t="s">
        <v>1039</v>
      </c>
      <c r="N44" s="445" t="s">
        <v>1040</v>
      </c>
      <c r="O44" s="446"/>
      <c r="P44" s="571"/>
      <c r="Q44" s="425">
        <f t="shared" si="4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465"/>
    </row>
    <row r="45" spans="1:127" s="303" customFormat="1" ht="40.5" customHeight="1">
      <c r="A45" s="678"/>
      <c r="B45" s="411">
        <f>LARGE(B$43:B44,1)+1</f>
        <v>3</v>
      </c>
      <c r="C45" s="412" t="s">
        <v>818</v>
      </c>
      <c r="D45" s="413">
        <v>5</v>
      </c>
      <c r="E45" s="414" t="s">
        <v>1052</v>
      </c>
      <c r="F45" s="415" t="s">
        <v>1055</v>
      </c>
      <c r="G45" s="416" t="s">
        <v>841</v>
      </c>
      <c r="H45" s="654"/>
      <c r="I45" s="418" t="s">
        <v>386</v>
      </c>
      <c r="J45" s="655" t="s">
        <v>1054</v>
      </c>
      <c r="K45" s="675" t="s">
        <v>1055</v>
      </c>
      <c r="L45" s="444" t="s">
        <v>1038</v>
      </c>
      <c r="M45" s="444" t="s">
        <v>1039</v>
      </c>
      <c r="N45" s="445" t="s">
        <v>1040</v>
      </c>
      <c r="O45" s="446" t="s">
        <v>1041</v>
      </c>
      <c r="P45" s="571" t="s">
        <v>1042</v>
      </c>
      <c r="Q45" s="425">
        <f t="shared" si="4"/>
        <v>0</v>
      </c>
      <c r="R45" s="426"/>
      <c r="S45" s="448"/>
      <c r="T45" s="428"/>
      <c r="U45" s="429"/>
      <c r="V45" s="430"/>
      <c r="W45" s="429"/>
      <c r="X45" s="430"/>
      <c r="Y45" s="429"/>
      <c r="Z45" s="430"/>
      <c r="AA45" s="429"/>
      <c r="AB45" s="430"/>
      <c r="AC45" s="431"/>
      <c r="AD45" s="428"/>
      <c r="AE45" s="429"/>
      <c r="AF45" s="430"/>
      <c r="AG45" s="429"/>
      <c r="AH45" s="430"/>
      <c r="AI45" s="429"/>
      <c r="AJ45" s="430"/>
      <c r="AK45" s="431"/>
      <c r="AL45" s="428"/>
      <c r="AM45" s="429"/>
      <c r="AN45" s="430"/>
      <c r="AO45" s="429"/>
      <c r="AP45" s="430"/>
      <c r="AQ45" s="429"/>
      <c r="AR45" s="430"/>
      <c r="AS45" s="431"/>
      <c r="AT45" s="272"/>
      <c r="AU45" s="432"/>
      <c r="AV45" s="433"/>
      <c r="AW45" s="434"/>
      <c r="AX45" s="433"/>
      <c r="AY45" s="434"/>
      <c r="AZ45" s="433"/>
      <c r="BA45" s="434"/>
      <c r="BB45" s="433"/>
      <c r="BC45" s="434"/>
      <c r="BD45" s="435"/>
      <c r="BE45" s="432"/>
      <c r="BF45" s="433"/>
      <c r="BG45" s="434"/>
      <c r="BH45" s="433"/>
      <c r="BI45" s="434"/>
      <c r="BJ45" s="433"/>
      <c r="BK45" s="434"/>
      <c r="BL45" s="435"/>
      <c r="BM45" s="432"/>
      <c r="BN45" s="433"/>
      <c r="BO45" s="434"/>
      <c r="BP45" s="433"/>
      <c r="BQ45" s="434"/>
      <c r="BR45" s="433"/>
      <c r="BS45" s="434"/>
      <c r="BT45" s="435"/>
      <c r="BU45" s="272"/>
      <c r="BV45" s="436"/>
      <c r="BW45" s="437"/>
      <c r="BX45" s="438"/>
      <c r="BY45" s="437"/>
      <c r="BZ45" s="438"/>
      <c r="CA45" s="437"/>
      <c r="CB45" s="438"/>
      <c r="CC45" s="437"/>
      <c r="CD45" s="438"/>
      <c r="CE45" s="439"/>
      <c r="CF45" s="436"/>
      <c r="CG45" s="437"/>
      <c r="CH45" s="438"/>
      <c r="CI45" s="437"/>
      <c r="CJ45" s="438"/>
      <c r="CK45" s="437"/>
      <c r="CL45" s="438"/>
      <c r="CM45" s="439"/>
      <c r="CN45" s="436"/>
      <c r="CO45" s="437"/>
      <c r="CP45" s="438"/>
      <c r="CQ45" s="437"/>
      <c r="CR45" s="438"/>
      <c r="CS45" s="437"/>
      <c r="CT45" s="438"/>
      <c r="CU45" s="439"/>
      <c r="CV45" s="272"/>
      <c r="CW45" s="440"/>
      <c r="CX45" s="441"/>
      <c r="CY45" s="442"/>
      <c r="CZ45" s="441"/>
      <c r="DA45" s="442"/>
      <c r="DB45" s="441"/>
      <c r="DC45" s="442"/>
      <c r="DD45" s="441"/>
      <c r="DE45" s="442"/>
      <c r="DF45" s="443"/>
      <c r="DG45" s="440"/>
      <c r="DH45" s="441"/>
      <c r="DI45" s="442"/>
      <c r="DJ45" s="441"/>
      <c r="DK45" s="442"/>
      <c r="DL45" s="441"/>
      <c r="DM45" s="442"/>
      <c r="DN45" s="443"/>
      <c r="DO45" s="440"/>
      <c r="DP45" s="441"/>
      <c r="DQ45" s="442"/>
      <c r="DR45" s="441"/>
      <c r="DS45" s="442"/>
      <c r="DT45" s="441"/>
      <c r="DU45" s="442"/>
      <c r="DV45" s="443"/>
      <c r="DW45" s="479"/>
    </row>
    <row r="46" spans="1:127" s="303" customFormat="1" ht="40.5" customHeight="1">
      <c r="A46" s="678"/>
      <c r="B46" s="411">
        <f>LARGE(B$43:B45,1)+1</f>
        <v>4</v>
      </c>
      <c r="C46" s="412" t="s">
        <v>819</v>
      </c>
      <c r="D46" s="413">
        <v>5.3</v>
      </c>
      <c r="E46" s="414" t="s">
        <v>1180</v>
      </c>
      <c r="F46" s="415" t="s">
        <v>1055</v>
      </c>
      <c r="G46" s="416" t="s">
        <v>841</v>
      </c>
      <c r="H46" s="654"/>
      <c r="I46" s="418" t="s">
        <v>386</v>
      </c>
      <c r="J46" s="655" t="s">
        <v>1054</v>
      </c>
      <c r="K46" s="675" t="s">
        <v>1055</v>
      </c>
      <c r="L46" s="444" t="s">
        <v>1038</v>
      </c>
      <c r="M46" s="444" t="s">
        <v>1039</v>
      </c>
      <c r="N46" s="445" t="s">
        <v>1040</v>
      </c>
      <c r="O46" s="446" t="s">
        <v>1041</v>
      </c>
      <c r="P46" s="571" t="s">
        <v>1042</v>
      </c>
      <c r="Q46" s="425">
        <f t="shared" si="4"/>
        <v>0</v>
      </c>
      <c r="R46" s="426"/>
      <c r="S46" s="448"/>
      <c r="T46" s="428"/>
      <c r="U46" s="429"/>
      <c r="V46" s="430"/>
      <c r="W46" s="429"/>
      <c r="X46" s="430"/>
      <c r="Y46" s="429"/>
      <c r="Z46" s="430"/>
      <c r="AA46" s="429"/>
      <c r="AB46" s="430"/>
      <c r="AC46" s="431"/>
      <c r="AD46" s="428"/>
      <c r="AE46" s="429"/>
      <c r="AF46" s="430"/>
      <c r="AG46" s="429"/>
      <c r="AH46" s="430"/>
      <c r="AI46" s="429"/>
      <c r="AJ46" s="430"/>
      <c r="AK46" s="431"/>
      <c r="AL46" s="428"/>
      <c r="AM46" s="429"/>
      <c r="AN46" s="430"/>
      <c r="AO46" s="429"/>
      <c r="AP46" s="430"/>
      <c r="AQ46" s="429"/>
      <c r="AR46" s="430"/>
      <c r="AS46" s="431"/>
      <c r="AT46" s="272"/>
      <c r="AU46" s="432"/>
      <c r="AV46" s="433"/>
      <c r="AW46" s="434"/>
      <c r="AX46" s="433"/>
      <c r="AY46" s="434"/>
      <c r="AZ46" s="433"/>
      <c r="BA46" s="434"/>
      <c r="BB46" s="433"/>
      <c r="BC46" s="434"/>
      <c r="BD46" s="435"/>
      <c r="BE46" s="432"/>
      <c r="BF46" s="433"/>
      <c r="BG46" s="434"/>
      <c r="BH46" s="433"/>
      <c r="BI46" s="434"/>
      <c r="BJ46" s="433"/>
      <c r="BK46" s="434"/>
      <c r="BL46" s="435"/>
      <c r="BM46" s="432"/>
      <c r="BN46" s="433"/>
      <c r="BO46" s="434"/>
      <c r="BP46" s="433"/>
      <c r="BQ46" s="434"/>
      <c r="BR46" s="433"/>
      <c r="BS46" s="434"/>
      <c r="BT46" s="435"/>
      <c r="BU46" s="272"/>
      <c r="BV46" s="436"/>
      <c r="BW46" s="437"/>
      <c r="BX46" s="438"/>
      <c r="BY46" s="437"/>
      <c r="BZ46" s="438"/>
      <c r="CA46" s="437"/>
      <c r="CB46" s="438"/>
      <c r="CC46" s="437"/>
      <c r="CD46" s="438"/>
      <c r="CE46" s="439"/>
      <c r="CF46" s="436"/>
      <c r="CG46" s="437"/>
      <c r="CH46" s="438"/>
      <c r="CI46" s="437"/>
      <c r="CJ46" s="438"/>
      <c r="CK46" s="437"/>
      <c r="CL46" s="438"/>
      <c r="CM46" s="439"/>
      <c r="CN46" s="436"/>
      <c r="CO46" s="437"/>
      <c r="CP46" s="438"/>
      <c r="CQ46" s="437"/>
      <c r="CR46" s="438"/>
      <c r="CS46" s="437"/>
      <c r="CT46" s="438"/>
      <c r="CU46" s="439"/>
      <c r="CV46" s="272"/>
      <c r="CW46" s="440"/>
      <c r="CX46" s="441"/>
      <c r="CY46" s="442"/>
      <c r="CZ46" s="441"/>
      <c r="DA46" s="442"/>
      <c r="DB46" s="441"/>
      <c r="DC46" s="442"/>
      <c r="DD46" s="441"/>
      <c r="DE46" s="442"/>
      <c r="DF46" s="443"/>
      <c r="DG46" s="440"/>
      <c r="DH46" s="441"/>
      <c r="DI46" s="442"/>
      <c r="DJ46" s="441"/>
      <c r="DK46" s="442"/>
      <c r="DL46" s="441"/>
      <c r="DM46" s="442"/>
      <c r="DN46" s="443"/>
      <c r="DO46" s="440"/>
      <c r="DP46" s="441"/>
      <c r="DQ46" s="442"/>
      <c r="DR46" s="441"/>
      <c r="DS46" s="442"/>
      <c r="DT46" s="441"/>
      <c r="DU46" s="442"/>
      <c r="DV46" s="443"/>
      <c r="DW46" s="272"/>
    </row>
    <row r="47" spans="1:127" s="303" customFormat="1" ht="40.5" customHeight="1">
      <c r="A47" s="569"/>
      <c r="B47" s="411">
        <f>LARGE(B$43:B46,1)+1</f>
        <v>5</v>
      </c>
      <c r="C47" s="412" t="s">
        <v>1179</v>
      </c>
      <c r="D47" s="413">
        <v>1</v>
      </c>
      <c r="E47" s="414" t="s">
        <v>1180</v>
      </c>
      <c r="F47" s="415" t="s">
        <v>1055</v>
      </c>
      <c r="G47" s="416" t="s">
        <v>841</v>
      </c>
      <c r="H47" s="654"/>
      <c r="I47" s="418" t="s">
        <v>386</v>
      </c>
      <c r="J47" s="655" t="s">
        <v>1054</v>
      </c>
      <c r="K47" s="675" t="s">
        <v>1055</v>
      </c>
      <c r="L47" s="444" t="s">
        <v>1038</v>
      </c>
      <c r="M47" s="444" t="s">
        <v>1039</v>
      </c>
      <c r="N47" s="445" t="s">
        <v>1040</v>
      </c>
      <c r="O47" s="446" t="s">
        <v>1041</v>
      </c>
      <c r="P47" s="571"/>
      <c r="Q47" s="425">
        <f t="shared" si="4"/>
        <v>0</v>
      </c>
      <c r="R47" s="426"/>
      <c r="S47" s="448"/>
      <c r="T47" s="428"/>
      <c r="U47" s="429"/>
      <c r="V47" s="430"/>
      <c r="W47" s="429"/>
      <c r="X47" s="430"/>
      <c r="Y47" s="429"/>
      <c r="Z47" s="430"/>
      <c r="AA47" s="429"/>
      <c r="AB47" s="430"/>
      <c r="AC47" s="431"/>
      <c r="AD47" s="428"/>
      <c r="AE47" s="429"/>
      <c r="AF47" s="430"/>
      <c r="AG47" s="429"/>
      <c r="AH47" s="430"/>
      <c r="AI47" s="429"/>
      <c r="AJ47" s="430"/>
      <c r="AK47" s="431"/>
      <c r="AL47" s="428"/>
      <c r="AM47" s="429"/>
      <c r="AN47" s="430"/>
      <c r="AO47" s="429"/>
      <c r="AP47" s="430"/>
      <c r="AQ47" s="429"/>
      <c r="AR47" s="430"/>
      <c r="AS47" s="431"/>
      <c r="AT47" s="272"/>
      <c r="AU47" s="432"/>
      <c r="AV47" s="433"/>
      <c r="AW47" s="434"/>
      <c r="AX47" s="433"/>
      <c r="AY47" s="434"/>
      <c r="AZ47" s="433"/>
      <c r="BA47" s="434"/>
      <c r="BB47" s="433"/>
      <c r="BC47" s="434"/>
      <c r="BD47" s="435"/>
      <c r="BE47" s="432"/>
      <c r="BF47" s="433"/>
      <c r="BG47" s="434"/>
      <c r="BH47" s="433"/>
      <c r="BI47" s="434"/>
      <c r="BJ47" s="433"/>
      <c r="BK47" s="434"/>
      <c r="BL47" s="435"/>
      <c r="BM47" s="432"/>
      <c r="BN47" s="433"/>
      <c r="BO47" s="434"/>
      <c r="BP47" s="433"/>
      <c r="BQ47" s="434"/>
      <c r="BR47" s="433"/>
      <c r="BS47" s="434"/>
      <c r="BT47" s="435"/>
      <c r="BU47" s="272"/>
      <c r="BV47" s="436"/>
      <c r="BW47" s="437"/>
      <c r="BX47" s="438"/>
      <c r="BY47" s="437"/>
      <c r="BZ47" s="438"/>
      <c r="CA47" s="437"/>
      <c r="CB47" s="438"/>
      <c r="CC47" s="437"/>
      <c r="CD47" s="438"/>
      <c r="CE47" s="439"/>
      <c r="CF47" s="436"/>
      <c r="CG47" s="437"/>
      <c r="CH47" s="438"/>
      <c r="CI47" s="437"/>
      <c r="CJ47" s="438"/>
      <c r="CK47" s="437"/>
      <c r="CL47" s="438"/>
      <c r="CM47" s="439"/>
      <c r="CN47" s="436"/>
      <c r="CO47" s="437"/>
      <c r="CP47" s="438"/>
      <c r="CQ47" s="437"/>
      <c r="CR47" s="438"/>
      <c r="CS47" s="437"/>
      <c r="CT47" s="438"/>
      <c r="CU47" s="439"/>
      <c r="CV47" s="272"/>
      <c r="CW47" s="440"/>
      <c r="CX47" s="441"/>
      <c r="CY47" s="442"/>
      <c r="CZ47" s="441"/>
      <c r="DA47" s="442"/>
      <c r="DB47" s="441"/>
      <c r="DC47" s="442"/>
      <c r="DD47" s="441"/>
      <c r="DE47" s="442"/>
      <c r="DF47" s="443"/>
      <c r="DG47" s="440"/>
      <c r="DH47" s="441"/>
      <c r="DI47" s="442"/>
      <c r="DJ47" s="441"/>
      <c r="DK47" s="442"/>
      <c r="DL47" s="441"/>
      <c r="DM47" s="442"/>
      <c r="DN47" s="443"/>
      <c r="DO47" s="440"/>
      <c r="DP47" s="441"/>
      <c r="DQ47" s="442"/>
      <c r="DR47" s="441"/>
      <c r="DS47" s="442"/>
      <c r="DT47" s="441"/>
      <c r="DU47" s="442"/>
      <c r="DV47" s="443"/>
      <c r="DW47" s="272"/>
    </row>
    <row r="48" spans="1:127" s="303" customFormat="1" ht="40.5" customHeight="1">
      <c r="A48" s="569">
        <v>1</v>
      </c>
      <c r="B48" s="411">
        <f>LARGE(B$43:B47,1)+1</f>
        <v>6</v>
      </c>
      <c r="C48" s="412" t="s">
        <v>820</v>
      </c>
      <c r="D48" s="413">
        <v>12</v>
      </c>
      <c r="E48" s="414" t="s">
        <v>1052</v>
      </c>
      <c r="F48" s="415" t="s">
        <v>1141</v>
      </c>
      <c r="G48" s="416" t="s">
        <v>841</v>
      </c>
      <c r="H48" s="654"/>
      <c r="I48" s="418" t="s">
        <v>386</v>
      </c>
      <c r="J48" s="655" t="s">
        <v>1054</v>
      </c>
      <c r="K48" s="675" t="s">
        <v>1141</v>
      </c>
      <c r="L48" s="444" t="s">
        <v>1038</v>
      </c>
      <c r="M48" s="444" t="s">
        <v>1039</v>
      </c>
      <c r="N48" s="445" t="s">
        <v>1040</v>
      </c>
      <c r="O48" s="446" t="s">
        <v>1041</v>
      </c>
      <c r="P48" s="571" t="s">
        <v>1042</v>
      </c>
      <c r="Q48" s="425">
        <f t="shared" si="4"/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1:127" s="303" customFormat="1" ht="40.5" customHeight="1">
      <c r="A49" s="569"/>
      <c r="B49" s="411">
        <f>LARGE(B$43:B48,1)+1</f>
        <v>7</v>
      </c>
      <c r="C49" s="412" t="s">
        <v>821</v>
      </c>
      <c r="D49" s="413">
        <v>10</v>
      </c>
      <c r="E49" s="414" t="s">
        <v>1052</v>
      </c>
      <c r="F49" s="415" t="s">
        <v>1141</v>
      </c>
      <c r="G49" s="416" t="s">
        <v>841</v>
      </c>
      <c r="H49" s="654"/>
      <c r="I49" s="418" t="s">
        <v>386</v>
      </c>
      <c r="J49" s="655" t="s">
        <v>1054</v>
      </c>
      <c r="K49" s="675" t="s">
        <v>1141</v>
      </c>
      <c r="L49" s="444" t="s">
        <v>1038</v>
      </c>
      <c r="M49" s="444" t="s">
        <v>1039</v>
      </c>
      <c r="N49" s="445" t="s">
        <v>1040</v>
      </c>
      <c r="O49" s="446" t="s">
        <v>1041</v>
      </c>
      <c r="P49" s="571" t="s">
        <v>1042</v>
      </c>
      <c r="Q49" s="425">
        <f t="shared" si="4"/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1:127" s="303" customFormat="1" ht="40.5" customHeight="1">
      <c r="A50" s="569">
        <v>0</v>
      </c>
      <c r="B50" s="411">
        <f>LARGE(B$43:B49,1)+1</f>
        <v>8</v>
      </c>
      <c r="C50" s="412" t="s">
        <v>760</v>
      </c>
      <c r="D50" s="413" t="s">
        <v>1098</v>
      </c>
      <c r="E50" s="414" t="s">
        <v>1159</v>
      </c>
      <c r="F50" s="415">
        <v>3.1509999999999998</v>
      </c>
      <c r="G50" s="416" t="s">
        <v>841</v>
      </c>
      <c r="H50" s="654">
        <v>693580</v>
      </c>
      <c r="I50" s="418" t="s">
        <v>386</v>
      </c>
      <c r="J50" s="655" t="s">
        <v>1140</v>
      </c>
      <c r="K50" s="675" t="s">
        <v>1141</v>
      </c>
      <c r="L50" s="444" t="s">
        <v>1038</v>
      </c>
      <c r="M50" s="444" t="s">
        <v>1039</v>
      </c>
      <c r="N50" s="445" t="s">
        <v>1040</v>
      </c>
      <c r="O50" s="446" t="s">
        <v>1041</v>
      </c>
      <c r="P50" s="571" t="s">
        <v>1042</v>
      </c>
      <c r="Q50" s="425">
        <f t="shared" si="4"/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1:127" s="303" customFormat="1" ht="40.5" customHeight="1">
      <c r="A51" s="569"/>
      <c r="B51" s="411">
        <f>LARGE(B$43:B50,1)+1</f>
        <v>9</v>
      </c>
      <c r="C51" s="412" t="s">
        <v>822</v>
      </c>
      <c r="D51" s="413" t="s">
        <v>1177</v>
      </c>
      <c r="E51" s="414" t="s">
        <v>1139</v>
      </c>
      <c r="F51" s="415">
        <v>1.05</v>
      </c>
      <c r="G51" s="416" t="s">
        <v>841</v>
      </c>
      <c r="H51" s="654">
        <v>16121</v>
      </c>
      <c r="I51" s="418" t="s">
        <v>386</v>
      </c>
      <c r="J51" s="655" t="s">
        <v>1140</v>
      </c>
      <c r="K51" s="675" t="s">
        <v>1141</v>
      </c>
      <c r="L51" s="444" t="s">
        <v>1038</v>
      </c>
      <c r="M51" s="444" t="s">
        <v>1039</v>
      </c>
      <c r="N51" s="445" t="s">
        <v>1040</v>
      </c>
      <c r="O51" s="446" t="s">
        <v>1041</v>
      </c>
      <c r="P51" s="571" t="s">
        <v>1042</v>
      </c>
      <c r="Q51" s="425">
        <f t="shared" si="4"/>
        <v>0</v>
      </c>
      <c r="R51" s="426"/>
      <c r="S51" s="448"/>
      <c r="T51" s="428"/>
      <c r="U51" s="429"/>
      <c r="V51" s="430"/>
      <c r="W51" s="429"/>
      <c r="X51" s="430"/>
      <c r="Y51" s="429"/>
      <c r="Z51" s="430"/>
      <c r="AA51" s="429"/>
      <c r="AB51" s="430"/>
      <c r="AC51" s="431"/>
      <c r="AD51" s="428"/>
      <c r="AE51" s="429"/>
      <c r="AF51" s="430"/>
      <c r="AG51" s="429"/>
      <c r="AH51" s="430"/>
      <c r="AI51" s="429"/>
      <c r="AJ51" s="430"/>
      <c r="AK51" s="431"/>
      <c r="AL51" s="428"/>
      <c r="AM51" s="429"/>
      <c r="AN51" s="430"/>
      <c r="AO51" s="429"/>
      <c r="AP51" s="430"/>
      <c r="AQ51" s="429"/>
      <c r="AR51" s="430"/>
      <c r="AS51" s="431"/>
      <c r="AT51" s="272"/>
      <c r="AU51" s="432"/>
      <c r="AV51" s="433"/>
      <c r="AW51" s="434"/>
      <c r="AX51" s="433"/>
      <c r="AY51" s="434"/>
      <c r="AZ51" s="433"/>
      <c r="BA51" s="434"/>
      <c r="BB51" s="433"/>
      <c r="BC51" s="434"/>
      <c r="BD51" s="435"/>
      <c r="BE51" s="432"/>
      <c r="BF51" s="433"/>
      <c r="BG51" s="434"/>
      <c r="BH51" s="433"/>
      <c r="BI51" s="434"/>
      <c r="BJ51" s="433"/>
      <c r="BK51" s="434"/>
      <c r="BL51" s="435"/>
      <c r="BM51" s="432"/>
      <c r="BN51" s="433"/>
      <c r="BO51" s="434"/>
      <c r="BP51" s="433"/>
      <c r="BQ51" s="434"/>
      <c r="BR51" s="433"/>
      <c r="BS51" s="434"/>
      <c r="BT51" s="435"/>
      <c r="BU51" s="272"/>
      <c r="BV51" s="436"/>
      <c r="BW51" s="437"/>
      <c r="BX51" s="438"/>
      <c r="BY51" s="437"/>
      <c r="BZ51" s="438"/>
      <c r="CA51" s="437"/>
      <c r="CB51" s="438"/>
      <c r="CC51" s="437"/>
      <c r="CD51" s="438"/>
      <c r="CE51" s="439"/>
      <c r="CF51" s="436"/>
      <c r="CG51" s="437"/>
      <c r="CH51" s="438"/>
      <c r="CI51" s="437"/>
      <c r="CJ51" s="438"/>
      <c r="CK51" s="437"/>
      <c r="CL51" s="438"/>
      <c r="CM51" s="439"/>
      <c r="CN51" s="436"/>
      <c r="CO51" s="437"/>
      <c r="CP51" s="438"/>
      <c r="CQ51" s="437"/>
      <c r="CR51" s="438"/>
      <c r="CS51" s="437"/>
      <c r="CT51" s="438"/>
      <c r="CU51" s="439"/>
      <c r="CV51" s="272"/>
      <c r="CW51" s="440"/>
      <c r="CX51" s="441"/>
      <c r="CY51" s="442"/>
      <c r="CZ51" s="441"/>
      <c r="DA51" s="442"/>
      <c r="DB51" s="441"/>
      <c r="DC51" s="442"/>
      <c r="DD51" s="441"/>
      <c r="DE51" s="442"/>
      <c r="DF51" s="443"/>
      <c r="DG51" s="440"/>
      <c r="DH51" s="441"/>
      <c r="DI51" s="442"/>
      <c r="DJ51" s="441"/>
      <c r="DK51" s="442"/>
      <c r="DL51" s="441"/>
      <c r="DM51" s="442"/>
      <c r="DN51" s="443"/>
      <c r="DO51" s="440"/>
      <c r="DP51" s="441"/>
      <c r="DQ51" s="442"/>
      <c r="DR51" s="441"/>
      <c r="DS51" s="442"/>
      <c r="DT51" s="441"/>
      <c r="DU51" s="442"/>
      <c r="DV51" s="443"/>
      <c r="DW51" s="272"/>
    </row>
    <row r="52" spans="1:127" s="303" customFormat="1" ht="40.5" customHeight="1">
      <c r="A52" s="569">
        <v>1</v>
      </c>
      <c r="B52" s="411">
        <f>LARGE(B$43:B51,1)+1</f>
        <v>10</v>
      </c>
      <c r="C52" s="412" t="s">
        <v>1173</v>
      </c>
      <c r="D52" s="413" t="s">
        <v>1174</v>
      </c>
      <c r="E52" s="414" t="s">
        <v>1139</v>
      </c>
      <c r="F52" s="415">
        <v>4.01</v>
      </c>
      <c r="G52" s="416" t="s">
        <v>841</v>
      </c>
      <c r="H52" s="654">
        <v>69113</v>
      </c>
      <c r="I52" s="418" t="s">
        <v>386</v>
      </c>
      <c r="J52" s="655" t="s">
        <v>1140</v>
      </c>
      <c r="K52" s="675" t="s">
        <v>1141</v>
      </c>
      <c r="L52" s="449" t="s">
        <v>1068</v>
      </c>
      <c r="M52" s="449"/>
      <c r="N52" s="450"/>
      <c r="O52" s="449"/>
      <c r="P52" s="572"/>
      <c r="Q52" s="425">
        <f t="shared" si="4"/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569"/>
      <c r="B53" s="411">
        <f>LARGE(B$43:B52,1)+1</f>
        <v>11</v>
      </c>
      <c r="C53" s="412" t="s">
        <v>1176</v>
      </c>
      <c r="D53" s="413" t="s">
        <v>1177</v>
      </c>
      <c r="E53" s="414" t="s">
        <v>1139</v>
      </c>
      <c r="F53" s="415">
        <v>3.0259999999999998</v>
      </c>
      <c r="G53" s="416" t="s">
        <v>841</v>
      </c>
      <c r="H53" s="654">
        <v>1988</v>
      </c>
      <c r="I53" s="418" t="s">
        <v>386</v>
      </c>
      <c r="J53" s="655" t="s">
        <v>1140</v>
      </c>
      <c r="K53" s="675" t="s">
        <v>1141</v>
      </c>
      <c r="L53" s="449" t="s">
        <v>1068</v>
      </c>
      <c r="M53" s="449"/>
      <c r="N53" s="450"/>
      <c r="O53" s="449"/>
      <c r="P53" s="572"/>
      <c r="Q53" s="425">
        <f t="shared" si="4"/>
        <v>0</v>
      </c>
      <c r="R53" s="426"/>
      <c r="S53" s="448"/>
      <c r="T53" s="428"/>
      <c r="U53" s="429"/>
      <c r="V53" s="430"/>
      <c r="W53" s="429"/>
      <c r="X53" s="430"/>
      <c r="Y53" s="429"/>
      <c r="Z53" s="430"/>
      <c r="AA53" s="429"/>
      <c r="AB53" s="430"/>
      <c r="AC53" s="431"/>
      <c r="AD53" s="428"/>
      <c r="AE53" s="429"/>
      <c r="AF53" s="430"/>
      <c r="AG53" s="429"/>
      <c r="AH53" s="430"/>
      <c r="AI53" s="429"/>
      <c r="AJ53" s="430"/>
      <c r="AK53" s="431"/>
      <c r="AL53" s="428"/>
      <c r="AM53" s="429"/>
      <c r="AN53" s="430"/>
      <c r="AO53" s="429"/>
      <c r="AP53" s="430"/>
      <c r="AQ53" s="429"/>
      <c r="AR53" s="430"/>
      <c r="AS53" s="431"/>
      <c r="AT53" s="272"/>
      <c r="AU53" s="432"/>
      <c r="AV53" s="433"/>
      <c r="AW53" s="434"/>
      <c r="AX53" s="433"/>
      <c r="AY53" s="434"/>
      <c r="AZ53" s="433"/>
      <c r="BA53" s="434"/>
      <c r="BB53" s="433"/>
      <c r="BC53" s="434"/>
      <c r="BD53" s="435"/>
      <c r="BE53" s="432"/>
      <c r="BF53" s="433"/>
      <c r="BG53" s="434"/>
      <c r="BH53" s="433"/>
      <c r="BI53" s="434"/>
      <c r="BJ53" s="433"/>
      <c r="BK53" s="434"/>
      <c r="BL53" s="435"/>
      <c r="BM53" s="432"/>
      <c r="BN53" s="433"/>
      <c r="BO53" s="434"/>
      <c r="BP53" s="433"/>
      <c r="BQ53" s="434"/>
      <c r="BR53" s="433"/>
      <c r="BS53" s="434"/>
      <c r="BT53" s="435"/>
      <c r="BU53" s="272"/>
      <c r="BV53" s="436"/>
      <c r="BW53" s="437"/>
      <c r="BX53" s="438"/>
      <c r="BY53" s="437"/>
      <c r="BZ53" s="438"/>
      <c r="CA53" s="437"/>
      <c r="CB53" s="438"/>
      <c r="CC53" s="437"/>
      <c r="CD53" s="438"/>
      <c r="CE53" s="439"/>
      <c r="CF53" s="436"/>
      <c r="CG53" s="437"/>
      <c r="CH53" s="438"/>
      <c r="CI53" s="437"/>
      <c r="CJ53" s="438"/>
      <c r="CK53" s="437"/>
      <c r="CL53" s="438"/>
      <c r="CM53" s="439"/>
      <c r="CN53" s="436"/>
      <c r="CO53" s="437"/>
      <c r="CP53" s="438"/>
      <c r="CQ53" s="437"/>
      <c r="CR53" s="438"/>
      <c r="CS53" s="437"/>
      <c r="CT53" s="438"/>
      <c r="CU53" s="439"/>
      <c r="CV53" s="272"/>
      <c r="CW53" s="440"/>
      <c r="CX53" s="441"/>
      <c r="CY53" s="442"/>
      <c r="CZ53" s="441"/>
      <c r="DA53" s="442"/>
      <c r="DB53" s="441"/>
      <c r="DC53" s="442"/>
      <c r="DD53" s="441"/>
      <c r="DE53" s="442"/>
      <c r="DF53" s="443"/>
      <c r="DG53" s="440"/>
      <c r="DH53" s="441"/>
      <c r="DI53" s="442"/>
      <c r="DJ53" s="441"/>
      <c r="DK53" s="442"/>
      <c r="DL53" s="441"/>
      <c r="DM53" s="442"/>
      <c r="DN53" s="443"/>
      <c r="DO53" s="440"/>
      <c r="DP53" s="441"/>
      <c r="DQ53" s="442"/>
      <c r="DR53" s="441"/>
      <c r="DS53" s="442"/>
      <c r="DT53" s="441"/>
      <c r="DU53" s="442"/>
      <c r="DV53" s="443"/>
      <c r="DW53" s="272"/>
    </row>
    <row r="54" spans="1:127" s="303" customFormat="1" ht="40.5" customHeight="1">
      <c r="A54" s="677"/>
      <c r="B54" s="698">
        <v>6</v>
      </c>
      <c r="C54" s="699" t="s">
        <v>366</v>
      </c>
      <c r="D54" s="700"/>
      <c r="E54" s="701"/>
      <c r="F54" s="700"/>
      <c r="G54" s="702"/>
      <c r="H54" s="701"/>
      <c r="I54" s="703"/>
      <c r="J54" s="700"/>
      <c r="K54" s="700"/>
      <c r="L54" s="703"/>
      <c r="M54" s="703"/>
      <c r="N54" s="703"/>
      <c r="O54" s="703"/>
      <c r="P54" s="704"/>
      <c r="Q54" s="1350" t="s">
        <v>1323</v>
      </c>
      <c r="R54" s="1352" t="s">
        <v>1324</v>
      </c>
      <c r="S54" s="1336" t="s">
        <v>1325</v>
      </c>
      <c r="T54" s="452"/>
      <c r="U54" s="453"/>
      <c r="V54" s="453"/>
      <c r="W54" s="453"/>
      <c r="X54" s="453"/>
      <c r="Y54" s="453"/>
      <c r="Z54" s="453"/>
      <c r="AA54" s="453"/>
      <c r="AB54" s="453"/>
      <c r="AC54" s="454"/>
      <c r="AD54" s="452"/>
      <c r="AE54" s="453"/>
      <c r="AF54" s="453"/>
      <c r="AG54" s="453"/>
      <c r="AH54" s="453"/>
      <c r="AI54" s="453"/>
      <c r="AJ54" s="453"/>
      <c r="AK54" s="454"/>
      <c r="AL54" s="452"/>
      <c r="AM54" s="453"/>
      <c r="AN54" s="453"/>
      <c r="AO54" s="453"/>
      <c r="AP54" s="453"/>
      <c r="AQ54" s="453"/>
      <c r="AR54" s="453"/>
      <c r="AS54" s="454"/>
      <c r="AT54" s="455"/>
      <c r="AU54" s="456"/>
      <c r="AV54" s="457"/>
      <c r="AW54" s="457"/>
      <c r="AX54" s="457"/>
      <c r="AY54" s="457"/>
      <c r="AZ54" s="457"/>
      <c r="BA54" s="457"/>
      <c r="BB54" s="457"/>
      <c r="BC54" s="457"/>
      <c r="BD54" s="458"/>
      <c r="BE54" s="456"/>
      <c r="BF54" s="457"/>
      <c r="BG54" s="457"/>
      <c r="BH54" s="457"/>
      <c r="BI54" s="457"/>
      <c r="BJ54" s="457"/>
      <c r="BK54" s="457"/>
      <c r="BL54" s="458"/>
      <c r="BM54" s="456"/>
      <c r="BN54" s="457"/>
      <c r="BO54" s="457"/>
      <c r="BP54" s="457"/>
      <c r="BQ54" s="457"/>
      <c r="BR54" s="457"/>
      <c r="BS54" s="457"/>
      <c r="BT54" s="458"/>
      <c r="BU54" s="455"/>
      <c r="BV54" s="459"/>
      <c r="BW54" s="460"/>
      <c r="BX54" s="460"/>
      <c r="BY54" s="460"/>
      <c r="BZ54" s="460"/>
      <c r="CA54" s="460"/>
      <c r="CB54" s="460"/>
      <c r="CC54" s="460"/>
      <c r="CD54" s="460"/>
      <c r="CE54" s="461"/>
      <c r="CF54" s="459"/>
      <c r="CG54" s="460"/>
      <c r="CH54" s="460"/>
      <c r="CI54" s="460"/>
      <c r="CJ54" s="460"/>
      <c r="CK54" s="460"/>
      <c r="CL54" s="460"/>
      <c r="CM54" s="461"/>
      <c r="CN54" s="459"/>
      <c r="CO54" s="460"/>
      <c r="CP54" s="460"/>
      <c r="CQ54" s="460"/>
      <c r="CR54" s="460"/>
      <c r="CS54" s="460"/>
      <c r="CT54" s="460"/>
      <c r="CU54" s="461"/>
      <c r="CV54" s="455"/>
      <c r="CW54" s="462"/>
      <c r="CX54" s="463"/>
      <c r="CY54" s="463"/>
      <c r="CZ54" s="463"/>
      <c r="DA54" s="463"/>
      <c r="DB54" s="463"/>
      <c r="DC54" s="463"/>
      <c r="DD54" s="463"/>
      <c r="DE54" s="463"/>
      <c r="DF54" s="464"/>
      <c r="DG54" s="462"/>
      <c r="DH54" s="463"/>
      <c r="DI54" s="463"/>
      <c r="DJ54" s="463"/>
      <c r="DK54" s="463"/>
      <c r="DL54" s="463"/>
      <c r="DM54" s="463"/>
      <c r="DN54" s="464"/>
      <c r="DO54" s="462"/>
      <c r="DP54" s="463"/>
      <c r="DQ54" s="463"/>
      <c r="DR54" s="463"/>
      <c r="DS54" s="463"/>
      <c r="DT54" s="463"/>
      <c r="DU54" s="463"/>
      <c r="DV54" s="464"/>
      <c r="DW54" s="272"/>
    </row>
    <row r="55" spans="1:127" s="303" customFormat="1" ht="40.5" customHeight="1">
      <c r="A55" s="677"/>
      <c r="B55" s="705"/>
      <c r="C55" s="393" t="s">
        <v>1048</v>
      </c>
      <c r="D55" s="394">
        <f>LARGE(B56:B57,1)</f>
        <v>2</v>
      </c>
      <c r="E55" s="604" t="s">
        <v>1049</v>
      </c>
      <c r="F55" s="394">
        <f>COUNTIF(L56:P57,E55)</f>
        <v>2</v>
      </c>
      <c r="G55" s="396" t="s">
        <v>1038</v>
      </c>
      <c r="H55" s="394">
        <f>COUNTIF(L56:P57,G55)</f>
        <v>0</v>
      </c>
      <c r="I55" s="396" t="s">
        <v>1039</v>
      </c>
      <c r="J55" s="394">
        <f>COUNTIF(L56:P57,I55)</f>
        <v>0</v>
      </c>
      <c r="K55" s="396" t="s">
        <v>1040</v>
      </c>
      <c r="L55" s="394">
        <f>COUNTIF(L56:P57,K55)</f>
        <v>0</v>
      </c>
      <c r="M55" s="396" t="s">
        <v>1041</v>
      </c>
      <c r="N55" s="394">
        <f>COUNTIF(L56:P57,M55)</f>
        <v>0</v>
      </c>
      <c r="O55" s="396" t="s">
        <v>1042</v>
      </c>
      <c r="P55" s="397">
        <f>COUNTIF(L56:P57,O55)</f>
        <v>0</v>
      </c>
      <c r="Q55" s="1351"/>
      <c r="R55" s="1353"/>
      <c r="S55" s="1337"/>
      <c r="T55" s="466"/>
      <c r="U55" s="467"/>
      <c r="V55" s="467"/>
      <c r="W55" s="467"/>
      <c r="X55" s="467"/>
      <c r="Y55" s="467"/>
      <c r="Z55" s="467"/>
      <c r="AA55" s="467"/>
      <c r="AB55" s="467"/>
      <c r="AC55" s="468"/>
      <c r="AD55" s="466"/>
      <c r="AE55" s="467"/>
      <c r="AF55" s="467"/>
      <c r="AG55" s="467"/>
      <c r="AH55" s="467"/>
      <c r="AI55" s="467"/>
      <c r="AJ55" s="467"/>
      <c r="AK55" s="468"/>
      <c r="AL55" s="466"/>
      <c r="AM55" s="467"/>
      <c r="AN55" s="467"/>
      <c r="AO55" s="467"/>
      <c r="AP55" s="467"/>
      <c r="AQ55" s="467"/>
      <c r="AR55" s="467"/>
      <c r="AS55" s="468"/>
      <c r="AT55" s="469"/>
      <c r="AU55" s="470"/>
      <c r="AV55" s="471"/>
      <c r="AW55" s="471"/>
      <c r="AX55" s="471"/>
      <c r="AY55" s="471"/>
      <c r="AZ55" s="471"/>
      <c r="BA55" s="471"/>
      <c r="BB55" s="471"/>
      <c r="BC55" s="471"/>
      <c r="BD55" s="472"/>
      <c r="BE55" s="470"/>
      <c r="BF55" s="471"/>
      <c r="BG55" s="471"/>
      <c r="BH55" s="471"/>
      <c r="BI55" s="471"/>
      <c r="BJ55" s="471"/>
      <c r="BK55" s="471"/>
      <c r="BL55" s="472"/>
      <c r="BM55" s="470"/>
      <c r="BN55" s="471"/>
      <c r="BO55" s="471"/>
      <c r="BP55" s="471"/>
      <c r="BQ55" s="471"/>
      <c r="BR55" s="471"/>
      <c r="BS55" s="471"/>
      <c r="BT55" s="472"/>
      <c r="BU55" s="469"/>
      <c r="BV55" s="473"/>
      <c r="BW55" s="474"/>
      <c r="BX55" s="474"/>
      <c r="BY55" s="474"/>
      <c r="BZ55" s="474"/>
      <c r="CA55" s="474"/>
      <c r="CB55" s="474"/>
      <c r="CC55" s="474"/>
      <c r="CD55" s="474"/>
      <c r="CE55" s="475"/>
      <c r="CF55" s="473"/>
      <c r="CG55" s="474"/>
      <c r="CH55" s="474"/>
      <c r="CI55" s="474"/>
      <c r="CJ55" s="474"/>
      <c r="CK55" s="474"/>
      <c r="CL55" s="474"/>
      <c r="CM55" s="475"/>
      <c r="CN55" s="473"/>
      <c r="CO55" s="474"/>
      <c r="CP55" s="474"/>
      <c r="CQ55" s="474"/>
      <c r="CR55" s="474"/>
      <c r="CS55" s="474"/>
      <c r="CT55" s="474"/>
      <c r="CU55" s="475"/>
      <c r="CV55" s="469"/>
      <c r="CW55" s="476"/>
      <c r="CX55" s="477"/>
      <c r="CY55" s="477"/>
      <c r="CZ55" s="477"/>
      <c r="DA55" s="477"/>
      <c r="DB55" s="477"/>
      <c r="DC55" s="477"/>
      <c r="DD55" s="477"/>
      <c r="DE55" s="477"/>
      <c r="DF55" s="478"/>
      <c r="DG55" s="476"/>
      <c r="DH55" s="477"/>
      <c r="DI55" s="477"/>
      <c r="DJ55" s="477"/>
      <c r="DK55" s="477"/>
      <c r="DL55" s="477"/>
      <c r="DM55" s="477"/>
      <c r="DN55" s="478"/>
      <c r="DO55" s="476"/>
      <c r="DP55" s="477"/>
      <c r="DQ55" s="477"/>
      <c r="DR55" s="477"/>
      <c r="DS55" s="477"/>
      <c r="DT55" s="477"/>
      <c r="DU55" s="477"/>
      <c r="DV55" s="478"/>
      <c r="DW55" s="272"/>
    </row>
    <row r="56" spans="1:127" s="303" customFormat="1" ht="40.5" customHeight="1">
      <c r="A56" s="678"/>
      <c r="B56" s="411">
        <v>1</v>
      </c>
      <c r="C56" s="412" t="s">
        <v>823</v>
      </c>
      <c r="D56" s="413" t="s">
        <v>675</v>
      </c>
      <c r="E56" s="414" t="s">
        <v>1234</v>
      </c>
      <c r="F56" s="415">
        <v>3.78</v>
      </c>
      <c r="G56" s="416" t="s">
        <v>841</v>
      </c>
      <c r="H56" s="654">
        <v>14931</v>
      </c>
      <c r="I56" s="418" t="s">
        <v>386</v>
      </c>
      <c r="J56" s="655" t="s">
        <v>1140</v>
      </c>
      <c r="K56" s="675" t="s">
        <v>1141</v>
      </c>
      <c r="L56" s="449" t="s">
        <v>1068</v>
      </c>
      <c r="M56" s="449"/>
      <c r="N56" s="450"/>
      <c r="O56" s="449"/>
      <c r="P56" s="572"/>
      <c r="Q56" s="425">
        <f t="shared" si="4"/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272"/>
    </row>
    <row r="57" spans="1:127" s="303" customFormat="1" ht="40.5" customHeight="1">
      <c r="A57" s="678"/>
      <c r="B57" s="411">
        <v>2</v>
      </c>
      <c r="C57" s="412" t="s">
        <v>824</v>
      </c>
      <c r="D57" s="413" t="s">
        <v>675</v>
      </c>
      <c r="E57" s="414" t="s">
        <v>1234</v>
      </c>
      <c r="F57" s="415">
        <v>3.5</v>
      </c>
      <c r="G57" s="416" t="s">
        <v>841</v>
      </c>
      <c r="H57" s="654">
        <v>14932</v>
      </c>
      <c r="I57" s="418" t="s">
        <v>386</v>
      </c>
      <c r="J57" s="655" t="s">
        <v>1140</v>
      </c>
      <c r="K57" s="675" t="s">
        <v>1141</v>
      </c>
      <c r="L57" s="449" t="s">
        <v>1068</v>
      </c>
      <c r="M57" s="449"/>
      <c r="N57" s="450"/>
      <c r="O57" s="449"/>
      <c r="P57" s="572"/>
      <c r="Q57" s="425">
        <f t="shared" si="4"/>
        <v>0</v>
      </c>
      <c r="R57" s="426"/>
      <c r="S57" s="448"/>
      <c r="T57" s="428"/>
      <c r="U57" s="429"/>
      <c r="V57" s="430"/>
      <c r="W57" s="429"/>
      <c r="X57" s="430"/>
      <c r="Y57" s="429"/>
      <c r="Z57" s="430"/>
      <c r="AA57" s="429"/>
      <c r="AB57" s="430"/>
      <c r="AC57" s="431"/>
      <c r="AD57" s="428"/>
      <c r="AE57" s="429"/>
      <c r="AF57" s="430"/>
      <c r="AG57" s="429"/>
      <c r="AH57" s="430"/>
      <c r="AI57" s="429"/>
      <c r="AJ57" s="430"/>
      <c r="AK57" s="431"/>
      <c r="AL57" s="428"/>
      <c r="AM57" s="429"/>
      <c r="AN57" s="430"/>
      <c r="AO57" s="429"/>
      <c r="AP57" s="430"/>
      <c r="AQ57" s="429"/>
      <c r="AR57" s="430"/>
      <c r="AS57" s="431"/>
      <c r="AT57" s="272"/>
      <c r="AU57" s="432"/>
      <c r="AV57" s="433"/>
      <c r="AW57" s="434"/>
      <c r="AX57" s="433"/>
      <c r="AY57" s="434"/>
      <c r="AZ57" s="433"/>
      <c r="BA57" s="434"/>
      <c r="BB57" s="433"/>
      <c r="BC57" s="434"/>
      <c r="BD57" s="435"/>
      <c r="BE57" s="432"/>
      <c r="BF57" s="433"/>
      <c r="BG57" s="434"/>
      <c r="BH57" s="433"/>
      <c r="BI57" s="434"/>
      <c r="BJ57" s="433"/>
      <c r="BK57" s="434"/>
      <c r="BL57" s="435"/>
      <c r="BM57" s="432"/>
      <c r="BN57" s="433"/>
      <c r="BO57" s="434"/>
      <c r="BP57" s="433"/>
      <c r="BQ57" s="434"/>
      <c r="BR57" s="433"/>
      <c r="BS57" s="434"/>
      <c r="BT57" s="435"/>
      <c r="BU57" s="272"/>
      <c r="BV57" s="436"/>
      <c r="BW57" s="437"/>
      <c r="BX57" s="438"/>
      <c r="BY57" s="437"/>
      <c r="BZ57" s="438"/>
      <c r="CA57" s="437"/>
      <c r="CB57" s="438"/>
      <c r="CC57" s="437"/>
      <c r="CD57" s="438"/>
      <c r="CE57" s="439"/>
      <c r="CF57" s="436"/>
      <c r="CG57" s="437"/>
      <c r="CH57" s="438"/>
      <c r="CI57" s="437"/>
      <c r="CJ57" s="438"/>
      <c r="CK57" s="437"/>
      <c r="CL57" s="438"/>
      <c r="CM57" s="439"/>
      <c r="CN57" s="436"/>
      <c r="CO57" s="437"/>
      <c r="CP57" s="438"/>
      <c r="CQ57" s="437"/>
      <c r="CR57" s="438"/>
      <c r="CS57" s="437"/>
      <c r="CT57" s="438"/>
      <c r="CU57" s="439"/>
      <c r="CV57" s="272"/>
      <c r="CW57" s="440"/>
      <c r="CX57" s="441"/>
      <c r="CY57" s="442"/>
      <c r="CZ57" s="441"/>
      <c r="DA57" s="442"/>
      <c r="DB57" s="441"/>
      <c r="DC57" s="442"/>
      <c r="DD57" s="441"/>
      <c r="DE57" s="442"/>
      <c r="DF57" s="443"/>
      <c r="DG57" s="440"/>
      <c r="DH57" s="441"/>
      <c r="DI57" s="442"/>
      <c r="DJ57" s="441"/>
      <c r="DK57" s="442"/>
      <c r="DL57" s="441"/>
      <c r="DM57" s="442"/>
      <c r="DN57" s="443"/>
      <c r="DO57" s="440"/>
      <c r="DP57" s="441"/>
      <c r="DQ57" s="442"/>
      <c r="DR57" s="441"/>
      <c r="DS57" s="442"/>
      <c r="DT57" s="441"/>
      <c r="DU57" s="442"/>
      <c r="DV57" s="443"/>
      <c r="DW57" s="272"/>
    </row>
    <row r="58" spans="1:127" s="303" customFormat="1" ht="40.5" customHeight="1">
      <c r="A58" s="569"/>
      <c r="B58" s="698">
        <v>7</v>
      </c>
      <c r="C58" s="699" t="s">
        <v>367</v>
      </c>
      <c r="D58" s="700"/>
      <c r="E58" s="701"/>
      <c r="F58" s="700"/>
      <c r="G58" s="702"/>
      <c r="H58" s="701"/>
      <c r="I58" s="703"/>
      <c r="J58" s="700"/>
      <c r="K58" s="700"/>
      <c r="L58" s="703"/>
      <c r="M58" s="703"/>
      <c r="N58" s="703"/>
      <c r="O58" s="703"/>
      <c r="P58" s="704"/>
      <c r="Q58" s="1350" t="s">
        <v>1323</v>
      </c>
      <c r="R58" s="1352" t="s">
        <v>1324</v>
      </c>
      <c r="S58" s="1336" t="s">
        <v>1325</v>
      </c>
      <c r="T58" s="452"/>
      <c r="U58" s="453"/>
      <c r="V58" s="453"/>
      <c r="W58" s="453"/>
      <c r="X58" s="453"/>
      <c r="Y58" s="453"/>
      <c r="Z58" s="453"/>
      <c r="AA58" s="453"/>
      <c r="AB58" s="453"/>
      <c r="AC58" s="454"/>
      <c r="AD58" s="452"/>
      <c r="AE58" s="453"/>
      <c r="AF58" s="453"/>
      <c r="AG58" s="453"/>
      <c r="AH58" s="453"/>
      <c r="AI58" s="453"/>
      <c r="AJ58" s="453"/>
      <c r="AK58" s="454"/>
      <c r="AL58" s="452"/>
      <c r="AM58" s="453"/>
      <c r="AN58" s="453"/>
      <c r="AO58" s="453"/>
      <c r="AP58" s="453"/>
      <c r="AQ58" s="453"/>
      <c r="AR58" s="453"/>
      <c r="AS58" s="454"/>
      <c r="AT58" s="455"/>
      <c r="AU58" s="456"/>
      <c r="AV58" s="457"/>
      <c r="AW58" s="457"/>
      <c r="AX58" s="457"/>
      <c r="AY58" s="457"/>
      <c r="AZ58" s="457"/>
      <c r="BA58" s="457"/>
      <c r="BB58" s="457"/>
      <c r="BC58" s="457"/>
      <c r="BD58" s="458"/>
      <c r="BE58" s="456"/>
      <c r="BF58" s="457"/>
      <c r="BG58" s="457"/>
      <c r="BH58" s="457"/>
      <c r="BI58" s="457"/>
      <c r="BJ58" s="457"/>
      <c r="BK58" s="457"/>
      <c r="BL58" s="458"/>
      <c r="BM58" s="456"/>
      <c r="BN58" s="457"/>
      <c r="BO58" s="457"/>
      <c r="BP58" s="457"/>
      <c r="BQ58" s="457"/>
      <c r="BR58" s="457"/>
      <c r="BS58" s="457"/>
      <c r="BT58" s="458"/>
      <c r="BU58" s="455"/>
      <c r="BV58" s="459"/>
      <c r="BW58" s="460"/>
      <c r="BX58" s="460"/>
      <c r="BY58" s="460"/>
      <c r="BZ58" s="460"/>
      <c r="CA58" s="460"/>
      <c r="CB58" s="460"/>
      <c r="CC58" s="460"/>
      <c r="CD58" s="460"/>
      <c r="CE58" s="461"/>
      <c r="CF58" s="459"/>
      <c r="CG58" s="460"/>
      <c r="CH58" s="460"/>
      <c r="CI58" s="460"/>
      <c r="CJ58" s="460"/>
      <c r="CK58" s="460"/>
      <c r="CL58" s="460"/>
      <c r="CM58" s="461"/>
      <c r="CN58" s="459"/>
      <c r="CO58" s="460"/>
      <c r="CP58" s="460"/>
      <c r="CQ58" s="460"/>
      <c r="CR58" s="460"/>
      <c r="CS58" s="460"/>
      <c r="CT58" s="460"/>
      <c r="CU58" s="461"/>
      <c r="CV58" s="455"/>
      <c r="CW58" s="462"/>
      <c r="CX58" s="463"/>
      <c r="CY58" s="463"/>
      <c r="CZ58" s="463"/>
      <c r="DA58" s="463"/>
      <c r="DB58" s="463"/>
      <c r="DC58" s="463"/>
      <c r="DD58" s="463"/>
      <c r="DE58" s="463"/>
      <c r="DF58" s="464"/>
      <c r="DG58" s="462"/>
      <c r="DH58" s="463"/>
      <c r="DI58" s="463"/>
      <c r="DJ58" s="463"/>
      <c r="DK58" s="463"/>
      <c r="DL58" s="463"/>
      <c r="DM58" s="463"/>
      <c r="DN58" s="464"/>
      <c r="DO58" s="462"/>
      <c r="DP58" s="463"/>
      <c r="DQ58" s="463"/>
      <c r="DR58" s="463"/>
      <c r="DS58" s="463"/>
      <c r="DT58" s="463"/>
      <c r="DU58" s="463"/>
      <c r="DV58" s="464"/>
      <c r="DW58" s="272"/>
    </row>
    <row r="59" spans="1:127" s="303" customFormat="1" ht="40.5" customHeight="1">
      <c r="A59" s="569">
        <v>1</v>
      </c>
      <c r="B59" s="705"/>
      <c r="C59" s="393" t="s">
        <v>1048</v>
      </c>
      <c r="D59" s="394">
        <f>LARGE(B60:B66,1)</f>
        <v>7</v>
      </c>
      <c r="E59" s="604" t="s">
        <v>1049</v>
      </c>
      <c r="F59" s="394">
        <f>COUNTIF(L60:P66,E59)</f>
        <v>4</v>
      </c>
      <c r="G59" s="396" t="s">
        <v>1038</v>
      </c>
      <c r="H59" s="394">
        <f>COUNTIF(L60:P66,G59)</f>
        <v>0</v>
      </c>
      <c r="I59" s="396" t="s">
        <v>1039</v>
      </c>
      <c r="J59" s="394">
        <f>COUNTIF(L60:P66,I59)</f>
        <v>0</v>
      </c>
      <c r="K59" s="396" t="s">
        <v>1040</v>
      </c>
      <c r="L59" s="394">
        <f>COUNTIF(L60:P66,K59)</f>
        <v>3</v>
      </c>
      <c r="M59" s="396" t="s">
        <v>1041</v>
      </c>
      <c r="N59" s="394">
        <f>COUNTIF(L60:P66,M59)</f>
        <v>3</v>
      </c>
      <c r="O59" s="396" t="s">
        <v>1042</v>
      </c>
      <c r="P59" s="397">
        <f>COUNTIF(L60:P66,O59)</f>
        <v>3</v>
      </c>
      <c r="Q59" s="1351"/>
      <c r="R59" s="1353"/>
      <c r="S59" s="1337"/>
      <c r="T59" s="466"/>
      <c r="U59" s="467"/>
      <c r="V59" s="467"/>
      <c r="W59" s="467"/>
      <c r="X59" s="467"/>
      <c r="Y59" s="467"/>
      <c r="Z59" s="467"/>
      <c r="AA59" s="467"/>
      <c r="AB59" s="467"/>
      <c r="AC59" s="468"/>
      <c r="AD59" s="466"/>
      <c r="AE59" s="467"/>
      <c r="AF59" s="467"/>
      <c r="AG59" s="467"/>
      <c r="AH59" s="467"/>
      <c r="AI59" s="467"/>
      <c r="AJ59" s="467"/>
      <c r="AK59" s="468"/>
      <c r="AL59" s="466"/>
      <c r="AM59" s="467"/>
      <c r="AN59" s="467"/>
      <c r="AO59" s="467"/>
      <c r="AP59" s="467"/>
      <c r="AQ59" s="467"/>
      <c r="AR59" s="467"/>
      <c r="AS59" s="468"/>
      <c r="AT59" s="469"/>
      <c r="AU59" s="470"/>
      <c r="AV59" s="471"/>
      <c r="AW59" s="471"/>
      <c r="AX59" s="471"/>
      <c r="AY59" s="471"/>
      <c r="AZ59" s="471"/>
      <c r="BA59" s="471"/>
      <c r="BB59" s="471"/>
      <c r="BC59" s="471"/>
      <c r="BD59" s="472"/>
      <c r="BE59" s="470"/>
      <c r="BF59" s="471"/>
      <c r="BG59" s="471"/>
      <c r="BH59" s="471"/>
      <c r="BI59" s="471"/>
      <c r="BJ59" s="471"/>
      <c r="BK59" s="471"/>
      <c r="BL59" s="472"/>
      <c r="BM59" s="470"/>
      <c r="BN59" s="471"/>
      <c r="BO59" s="471"/>
      <c r="BP59" s="471"/>
      <c r="BQ59" s="471"/>
      <c r="BR59" s="471"/>
      <c r="BS59" s="471"/>
      <c r="BT59" s="472"/>
      <c r="BU59" s="469"/>
      <c r="BV59" s="473"/>
      <c r="BW59" s="474"/>
      <c r="BX59" s="474"/>
      <c r="BY59" s="474"/>
      <c r="BZ59" s="474"/>
      <c r="CA59" s="474"/>
      <c r="CB59" s="474"/>
      <c r="CC59" s="474"/>
      <c r="CD59" s="474"/>
      <c r="CE59" s="475"/>
      <c r="CF59" s="473"/>
      <c r="CG59" s="474"/>
      <c r="CH59" s="474"/>
      <c r="CI59" s="474"/>
      <c r="CJ59" s="474"/>
      <c r="CK59" s="474"/>
      <c r="CL59" s="474"/>
      <c r="CM59" s="475"/>
      <c r="CN59" s="473"/>
      <c r="CO59" s="474"/>
      <c r="CP59" s="474"/>
      <c r="CQ59" s="474"/>
      <c r="CR59" s="474"/>
      <c r="CS59" s="474"/>
      <c r="CT59" s="474"/>
      <c r="CU59" s="475"/>
      <c r="CV59" s="469"/>
      <c r="CW59" s="476"/>
      <c r="CX59" s="477"/>
      <c r="CY59" s="477"/>
      <c r="CZ59" s="477"/>
      <c r="DA59" s="477"/>
      <c r="DB59" s="477"/>
      <c r="DC59" s="477"/>
      <c r="DD59" s="477"/>
      <c r="DE59" s="477"/>
      <c r="DF59" s="478"/>
      <c r="DG59" s="476"/>
      <c r="DH59" s="477"/>
      <c r="DI59" s="477"/>
      <c r="DJ59" s="477"/>
      <c r="DK59" s="477"/>
      <c r="DL59" s="477"/>
      <c r="DM59" s="477"/>
      <c r="DN59" s="478"/>
      <c r="DO59" s="476"/>
      <c r="DP59" s="477"/>
      <c r="DQ59" s="477"/>
      <c r="DR59" s="477"/>
      <c r="DS59" s="477"/>
      <c r="DT59" s="477"/>
      <c r="DU59" s="477"/>
      <c r="DV59" s="478"/>
      <c r="DW59" s="272"/>
    </row>
    <row r="60" spans="1:127" s="303" customFormat="1" ht="40.5" customHeight="1">
      <c r="A60" s="569"/>
      <c r="B60" s="411">
        <v>1</v>
      </c>
      <c r="C60" s="412" t="s">
        <v>825</v>
      </c>
      <c r="D60" s="413" t="s">
        <v>826</v>
      </c>
      <c r="E60" s="414" t="s">
        <v>146</v>
      </c>
      <c r="F60" s="415">
        <v>4.3749999999999997E-2</v>
      </c>
      <c r="G60" s="416" t="s">
        <v>841</v>
      </c>
      <c r="H60" s="654">
        <v>2205</v>
      </c>
      <c r="I60" s="418" t="s">
        <v>386</v>
      </c>
      <c r="J60" s="655" t="s">
        <v>1140</v>
      </c>
      <c r="K60" s="675" t="s">
        <v>1141</v>
      </c>
      <c r="L60" s="444"/>
      <c r="M60" s="444"/>
      <c r="N60" s="445" t="s">
        <v>1040</v>
      </c>
      <c r="O60" s="446" t="s">
        <v>1041</v>
      </c>
      <c r="P60" s="571" t="s">
        <v>1042</v>
      </c>
      <c r="Q60" s="425">
        <f t="shared" si="4"/>
        <v>0</v>
      </c>
      <c r="R60" s="426"/>
      <c r="S60" s="448"/>
      <c r="T60" s="428"/>
      <c r="U60" s="429"/>
      <c r="V60" s="430"/>
      <c r="W60" s="429"/>
      <c r="X60" s="430"/>
      <c r="Y60" s="429"/>
      <c r="Z60" s="430"/>
      <c r="AA60" s="429"/>
      <c r="AB60" s="430"/>
      <c r="AC60" s="431"/>
      <c r="AD60" s="428"/>
      <c r="AE60" s="429"/>
      <c r="AF60" s="430"/>
      <c r="AG60" s="429"/>
      <c r="AH60" s="430"/>
      <c r="AI60" s="429"/>
      <c r="AJ60" s="430"/>
      <c r="AK60" s="431"/>
      <c r="AL60" s="428"/>
      <c r="AM60" s="429"/>
      <c r="AN60" s="430"/>
      <c r="AO60" s="429"/>
      <c r="AP60" s="430"/>
      <c r="AQ60" s="429"/>
      <c r="AR60" s="430"/>
      <c r="AS60" s="431"/>
      <c r="AT60" s="272"/>
      <c r="AU60" s="432"/>
      <c r="AV60" s="433"/>
      <c r="AW60" s="434"/>
      <c r="AX60" s="433"/>
      <c r="AY60" s="434"/>
      <c r="AZ60" s="433"/>
      <c r="BA60" s="434"/>
      <c r="BB60" s="433"/>
      <c r="BC60" s="434"/>
      <c r="BD60" s="435"/>
      <c r="BE60" s="432"/>
      <c r="BF60" s="433"/>
      <c r="BG60" s="434"/>
      <c r="BH60" s="433"/>
      <c r="BI60" s="434"/>
      <c r="BJ60" s="433"/>
      <c r="BK60" s="434"/>
      <c r="BL60" s="435"/>
      <c r="BM60" s="432"/>
      <c r="BN60" s="433"/>
      <c r="BO60" s="434"/>
      <c r="BP60" s="433"/>
      <c r="BQ60" s="434"/>
      <c r="BR60" s="433"/>
      <c r="BS60" s="434"/>
      <c r="BT60" s="435"/>
      <c r="BU60" s="272"/>
      <c r="BV60" s="436"/>
      <c r="BW60" s="437"/>
      <c r="BX60" s="438"/>
      <c r="BY60" s="437"/>
      <c r="BZ60" s="438"/>
      <c r="CA60" s="437"/>
      <c r="CB60" s="438"/>
      <c r="CC60" s="437"/>
      <c r="CD60" s="438"/>
      <c r="CE60" s="439"/>
      <c r="CF60" s="436"/>
      <c r="CG60" s="437"/>
      <c r="CH60" s="438"/>
      <c r="CI60" s="437"/>
      <c r="CJ60" s="438"/>
      <c r="CK60" s="437"/>
      <c r="CL60" s="438"/>
      <c r="CM60" s="439"/>
      <c r="CN60" s="436"/>
      <c r="CO60" s="437"/>
      <c r="CP60" s="438"/>
      <c r="CQ60" s="437"/>
      <c r="CR60" s="438"/>
      <c r="CS60" s="437"/>
      <c r="CT60" s="438"/>
      <c r="CU60" s="439"/>
      <c r="CV60" s="272"/>
      <c r="CW60" s="440"/>
      <c r="CX60" s="441"/>
      <c r="CY60" s="442"/>
      <c r="CZ60" s="441"/>
      <c r="DA60" s="442"/>
      <c r="DB60" s="441"/>
      <c r="DC60" s="442"/>
      <c r="DD60" s="441"/>
      <c r="DE60" s="442"/>
      <c r="DF60" s="443"/>
      <c r="DG60" s="440"/>
      <c r="DH60" s="441"/>
      <c r="DI60" s="442"/>
      <c r="DJ60" s="441"/>
      <c r="DK60" s="442"/>
      <c r="DL60" s="441"/>
      <c r="DM60" s="442"/>
      <c r="DN60" s="443"/>
      <c r="DO60" s="440"/>
      <c r="DP60" s="441"/>
      <c r="DQ60" s="442"/>
      <c r="DR60" s="441"/>
      <c r="DS60" s="442"/>
      <c r="DT60" s="441"/>
      <c r="DU60" s="442"/>
      <c r="DV60" s="443"/>
      <c r="DW60" s="272"/>
    </row>
    <row r="61" spans="1:127" s="303" customFormat="1" ht="40.5" customHeight="1">
      <c r="A61" s="569">
        <v>1</v>
      </c>
      <c r="B61" s="411">
        <f>LARGE(B$60:B60,1)+1</f>
        <v>2</v>
      </c>
      <c r="C61" s="412" t="s">
        <v>720</v>
      </c>
      <c r="D61" s="413" t="s">
        <v>721</v>
      </c>
      <c r="E61" s="414" t="s">
        <v>1317</v>
      </c>
      <c r="F61" s="415">
        <v>8.1572222222222227E-2</v>
      </c>
      <c r="G61" s="416" t="s">
        <v>841</v>
      </c>
      <c r="H61" s="654">
        <v>65949</v>
      </c>
      <c r="I61" s="418" t="s">
        <v>386</v>
      </c>
      <c r="J61" s="655"/>
      <c r="K61" s="675"/>
      <c r="L61" s="444"/>
      <c r="M61" s="444"/>
      <c r="N61" s="445" t="s">
        <v>1040</v>
      </c>
      <c r="O61" s="446" t="s">
        <v>1041</v>
      </c>
      <c r="P61" s="571" t="s">
        <v>1042</v>
      </c>
      <c r="Q61" s="425">
        <f t="shared" si="4"/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1:127" s="303" customFormat="1" ht="40.5" customHeight="1">
      <c r="A62" s="569">
        <v>1</v>
      </c>
      <c r="B62" s="411">
        <f>LARGE(B$60:B61,1)+1</f>
        <v>3</v>
      </c>
      <c r="C62" s="412" t="s">
        <v>1301</v>
      </c>
      <c r="D62" s="413" t="s">
        <v>1302</v>
      </c>
      <c r="E62" s="414" t="s">
        <v>1052</v>
      </c>
      <c r="F62" s="415">
        <v>6.2750000000000004</v>
      </c>
      <c r="G62" s="416" t="s">
        <v>841</v>
      </c>
      <c r="H62" s="654">
        <v>23121</v>
      </c>
      <c r="I62" s="418" t="s">
        <v>386</v>
      </c>
      <c r="J62" s="655"/>
      <c r="K62" s="675" t="s">
        <v>1186</v>
      </c>
      <c r="L62" s="449" t="s">
        <v>1068</v>
      </c>
      <c r="M62" s="449"/>
      <c r="N62" s="450"/>
      <c r="O62" s="449"/>
      <c r="P62" s="572"/>
      <c r="Q62" s="425">
        <f t="shared" si="4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ht="40.5" customHeight="1">
      <c r="A63" s="569">
        <v>1</v>
      </c>
      <c r="B63" s="411">
        <f>LARGE(B$60:B62,1)+1</f>
        <v>4</v>
      </c>
      <c r="C63" s="412" t="s">
        <v>827</v>
      </c>
      <c r="D63" s="413" t="s">
        <v>828</v>
      </c>
      <c r="E63" s="414" t="s">
        <v>146</v>
      </c>
      <c r="F63" s="415">
        <v>9.8993750000000005E-2</v>
      </c>
      <c r="G63" s="416" t="s">
        <v>841</v>
      </c>
      <c r="H63" s="654">
        <v>72526</v>
      </c>
      <c r="I63" s="418" t="s">
        <v>386</v>
      </c>
      <c r="J63" s="655" t="s">
        <v>1140</v>
      </c>
      <c r="K63" s="675" t="s">
        <v>1141</v>
      </c>
      <c r="L63" s="444"/>
      <c r="M63" s="444"/>
      <c r="N63" s="445" t="s">
        <v>1040</v>
      </c>
      <c r="O63" s="446" t="s">
        <v>1041</v>
      </c>
      <c r="P63" s="571" t="s">
        <v>1042</v>
      </c>
      <c r="Q63" s="425">
        <f t="shared" si="4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569"/>
      <c r="B64" s="411">
        <f>LARGE(B$60:B63,1)+1</f>
        <v>5</v>
      </c>
      <c r="C64" s="412" t="s">
        <v>1303</v>
      </c>
      <c r="D64" s="413" t="s">
        <v>1302</v>
      </c>
      <c r="E64" s="414" t="s">
        <v>1234</v>
      </c>
      <c r="F64" s="415">
        <v>15.579000000000001</v>
      </c>
      <c r="G64" s="416" t="s">
        <v>841</v>
      </c>
      <c r="H64" s="654">
        <v>10346</v>
      </c>
      <c r="I64" s="418" t="s">
        <v>386</v>
      </c>
      <c r="J64" s="655"/>
      <c r="K64" s="675" t="s">
        <v>1186</v>
      </c>
      <c r="L64" s="449" t="s">
        <v>1068</v>
      </c>
      <c r="M64" s="449"/>
      <c r="N64" s="450"/>
      <c r="O64" s="449"/>
      <c r="P64" s="572"/>
      <c r="Q64" s="425">
        <f t="shared" si="4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1:127" s="303" customFormat="1" ht="40.5" customHeight="1">
      <c r="A65" s="569">
        <v>1</v>
      </c>
      <c r="B65" s="411">
        <f>LARGE(B$60:B64,1)+1</f>
        <v>6</v>
      </c>
      <c r="C65" s="412" t="s">
        <v>1304</v>
      </c>
      <c r="D65" s="413" t="s">
        <v>1305</v>
      </c>
      <c r="E65" s="414" t="s">
        <v>1306</v>
      </c>
      <c r="F65" s="415">
        <v>2.36</v>
      </c>
      <c r="G65" s="416" t="s">
        <v>841</v>
      </c>
      <c r="H65" s="654">
        <v>11321</v>
      </c>
      <c r="I65" s="418" t="s">
        <v>386</v>
      </c>
      <c r="J65" s="655"/>
      <c r="K65" s="675" t="s">
        <v>1186</v>
      </c>
      <c r="L65" s="449" t="s">
        <v>1068</v>
      </c>
      <c r="M65" s="449"/>
      <c r="N65" s="450"/>
      <c r="O65" s="449"/>
      <c r="P65" s="572"/>
      <c r="Q65" s="425">
        <f t="shared" si="4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ht="40.5" customHeight="1">
      <c r="A66" s="569">
        <v>1</v>
      </c>
      <c r="B66" s="411">
        <f>LARGE(B$60:B65,1)+1</f>
        <v>7</v>
      </c>
      <c r="C66" s="412" t="s">
        <v>1307</v>
      </c>
      <c r="D66" s="413" t="s">
        <v>1305</v>
      </c>
      <c r="E66" s="414" t="s">
        <v>1306</v>
      </c>
      <c r="F66" s="415">
        <v>2.4</v>
      </c>
      <c r="G66" s="416" t="s">
        <v>841</v>
      </c>
      <c r="H66" s="654">
        <v>73023</v>
      </c>
      <c r="I66" s="418" t="s">
        <v>386</v>
      </c>
      <c r="J66" s="655"/>
      <c r="K66" s="675" t="s">
        <v>1186</v>
      </c>
      <c r="L66" s="449" t="s">
        <v>1068</v>
      </c>
      <c r="M66" s="449"/>
      <c r="N66" s="450"/>
      <c r="O66" s="449"/>
      <c r="P66" s="572"/>
      <c r="Q66" s="425">
        <f t="shared" si="4"/>
        <v>0</v>
      </c>
      <c r="R66" s="426"/>
      <c r="S66" s="448"/>
      <c r="T66" s="428"/>
      <c r="U66" s="429"/>
      <c r="V66" s="430"/>
      <c r="W66" s="429"/>
      <c r="X66" s="430"/>
      <c r="Y66" s="429"/>
      <c r="Z66" s="430"/>
      <c r="AA66" s="429"/>
      <c r="AB66" s="430"/>
      <c r="AC66" s="431"/>
      <c r="AD66" s="428"/>
      <c r="AE66" s="429"/>
      <c r="AF66" s="430"/>
      <c r="AG66" s="429"/>
      <c r="AH66" s="430"/>
      <c r="AI66" s="429"/>
      <c r="AJ66" s="430"/>
      <c r="AK66" s="431"/>
      <c r="AL66" s="428"/>
      <c r="AM66" s="429"/>
      <c r="AN66" s="430"/>
      <c r="AO66" s="429"/>
      <c r="AP66" s="430"/>
      <c r="AQ66" s="429"/>
      <c r="AR66" s="430"/>
      <c r="AS66" s="431"/>
      <c r="AT66" s="272"/>
      <c r="AU66" s="432"/>
      <c r="AV66" s="433"/>
      <c r="AW66" s="434"/>
      <c r="AX66" s="433"/>
      <c r="AY66" s="434"/>
      <c r="AZ66" s="433"/>
      <c r="BA66" s="434"/>
      <c r="BB66" s="433"/>
      <c r="BC66" s="434"/>
      <c r="BD66" s="435"/>
      <c r="BE66" s="432"/>
      <c r="BF66" s="433"/>
      <c r="BG66" s="434"/>
      <c r="BH66" s="433"/>
      <c r="BI66" s="434"/>
      <c r="BJ66" s="433"/>
      <c r="BK66" s="434"/>
      <c r="BL66" s="435"/>
      <c r="BM66" s="432"/>
      <c r="BN66" s="433"/>
      <c r="BO66" s="434"/>
      <c r="BP66" s="433"/>
      <c r="BQ66" s="434"/>
      <c r="BR66" s="433"/>
      <c r="BS66" s="434"/>
      <c r="BT66" s="435"/>
      <c r="BU66" s="272"/>
      <c r="BV66" s="436"/>
      <c r="BW66" s="437"/>
      <c r="BX66" s="438"/>
      <c r="BY66" s="437"/>
      <c r="BZ66" s="438"/>
      <c r="CA66" s="437"/>
      <c r="CB66" s="438"/>
      <c r="CC66" s="437"/>
      <c r="CD66" s="438"/>
      <c r="CE66" s="439"/>
      <c r="CF66" s="436"/>
      <c r="CG66" s="437"/>
      <c r="CH66" s="438"/>
      <c r="CI66" s="437"/>
      <c r="CJ66" s="438"/>
      <c r="CK66" s="437"/>
      <c r="CL66" s="438"/>
      <c r="CM66" s="439"/>
      <c r="CN66" s="436"/>
      <c r="CO66" s="437"/>
      <c r="CP66" s="438"/>
      <c r="CQ66" s="437"/>
      <c r="CR66" s="438"/>
      <c r="CS66" s="437"/>
      <c r="CT66" s="438"/>
      <c r="CU66" s="439"/>
      <c r="CV66" s="272"/>
      <c r="CW66" s="440"/>
      <c r="CX66" s="441"/>
      <c r="CY66" s="442"/>
      <c r="CZ66" s="441"/>
      <c r="DA66" s="442"/>
      <c r="DB66" s="441"/>
      <c r="DC66" s="442"/>
      <c r="DD66" s="441"/>
      <c r="DE66" s="442"/>
      <c r="DF66" s="443"/>
      <c r="DG66" s="440"/>
      <c r="DH66" s="441"/>
      <c r="DI66" s="442"/>
      <c r="DJ66" s="441"/>
      <c r="DK66" s="442"/>
      <c r="DL66" s="441"/>
      <c r="DM66" s="442"/>
      <c r="DN66" s="443"/>
      <c r="DO66" s="440"/>
      <c r="DP66" s="441"/>
      <c r="DQ66" s="442"/>
      <c r="DR66" s="441"/>
      <c r="DS66" s="442"/>
      <c r="DT66" s="441"/>
      <c r="DU66" s="442"/>
      <c r="DV66" s="443"/>
      <c r="DW66" s="272"/>
    </row>
    <row r="67" spans="1:127" s="303" customFormat="1" ht="40.5" customHeight="1">
      <c r="A67" s="569"/>
      <c r="B67" s="698">
        <v>8</v>
      </c>
      <c r="C67" s="699" t="s">
        <v>368</v>
      </c>
      <c r="D67" s="700"/>
      <c r="E67" s="701"/>
      <c r="F67" s="700"/>
      <c r="G67" s="702"/>
      <c r="H67" s="701"/>
      <c r="I67" s="703"/>
      <c r="J67" s="700"/>
      <c r="K67" s="700"/>
      <c r="L67" s="703"/>
      <c r="M67" s="703"/>
      <c r="N67" s="703"/>
      <c r="O67" s="703"/>
      <c r="P67" s="704"/>
      <c r="Q67" s="1350" t="s">
        <v>1323</v>
      </c>
      <c r="R67" s="1352" t="s">
        <v>1324</v>
      </c>
      <c r="S67" s="1336" t="s">
        <v>1325</v>
      </c>
      <c r="T67" s="452"/>
      <c r="U67" s="453"/>
      <c r="V67" s="453"/>
      <c r="W67" s="453"/>
      <c r="X67" s="453"/>
      <c r="Y67" s="453"/>
      <c r="Z67" s="453"/>
      <c r="AA67" s="453"/>
      <c r="AB67" s="453"/>
      <c r="AC67" s="454"/>
      <c r="AD67" s="452"/>
      <c r="AE67" s="453"/>
      <c r="AF67" s="453"/>
      <c r="AG67" s="453"/>
      <c r="AH67" s="453"/>
      <c r="AI67" s="453"/>
      <c r="AJ67" s="453"/>
      <c r="AK67" s="454"/>
      <c r="AL67" s="452"/>
      <c r="AM67" s="453"/>
      <c r="AN67" s="453"/>
      <c r="AO67" s="453"/>
      <c r="AP67" s="453"/>
      <c r="AQ67" s="453"/>
      <c r="AR67" s="453"/>
      <c r="AS67" s="454"/>
      <c r="AT67" s="455"/>
      <c r="AU67" s="456"/>
      <c r="AV67" s="457"/>
      <c r="AW67" s="457"/>
      <c r="AX67" s="457"/>
      <c r="AY67" s="457"/>
      <c r="AZ67" s="457"/>
      <c r="BA67" s="457"/>
      <c r="BB67" s="457"/>
      <c r="BC67" s="457"/>
      <c r="BD67" s="458"/>
      <c r="BE67" s="456"/>
      <c r="BF67" s="457"/>
      <c r="BG67" s="457"/>
      <c r="BH67" s="457"/>
      <c r="BI67" s="457"/>
      <c r="BJ67" s="457"/>
      <c r="BK67" s="457"/>
      <c r="BL67" s="458"/>
      <c r="BM67" s="456"/>
      <c r="BN67" s="457"/>
      <c r="BO67" s="457"/>
      <c r="BP67" s="457"/>
      <c r="BQ67" s="457"/>
      <c r="BR67" s="457"/>
      <c r="BS67" s="457"/>
      <c r="BT67" s="458"/>
      <c r="BU67" s="455"/>
      <c r="BV67" s="459"/>
      <c r="BW67" s="460"/>
      <c r="BX67" s="460"/>
      <c r="BY67" s="460"/>
      <c r="BZ67" s="460"/>
      <c r="CA67" s="460"/>
      <c r="CB67" s="460"/>
      <c r="CC67" s="460"/>
      <c r="CD67" s="460"/>
      <c r="CE67" s="461"/>
      <c r="CF67" s="459"/>
      <c r="CG67" s="460"/>
      <c r="CH67" s="460"/>
      <c r="CI67" s="460"/>
      <c r="CJ67" s="460"/>
      <c r="CK67" s="460"/>
      <c r="CL67" s="460"/>
      <c r="CM67" s="461"/>
      <c r="CN67" s="459"/>
      <c r="CO67" s="460"/>
      <c r="CP67" s="460"/>
      <c r="CQ67" s="460"/>
      <c r="CR67" s="460"/>
      <c r="CS67" s="460"/>
      <c r="CT67" s="460"/>
      <c r="CU67" s="461"/>
      <c r="CV67" s="455"/>
      <c r="CW67" s="462"/>
      <c r="CX67" s="463"/>
      <c r="CY67" s="463"/>
      <c r="CZ67" s="463"/>
      <c r="DA67" s="463"/>
      <c r="DB67" s="463"/>
      <c r="DC67" s="463"/>
      <c r="DD67" s="463"/>
      <c r="DE67" s="463"/>
      <c r="DF67" s="464"/>
      <c r="DG67" s="462"/>
      <c r="DH67" s="463"/>
      <c r="DI67" s="463"/>
      <c r="DJ67" s="463"/>
      <c r="DK67" s="463"/>
      <c r="DL67" s="463"/>
      <c r="DM67" s="463"/>
      <c r="DN67" s="464"/>
      <c r="DO67" s="462"/>
      <c r="DP67" s="463"/>
      <c r="DQ67" s="463"/>
      <c r="DR67" s="463"/>
      <c r="DS67" s="463"/>
      <c r="DT67" s="463"/>
      <c r="DU67" s="463"/>
      <c r="DV67" s="464"/>
      <c r="DW67" s="272"/>
    </row>
    <row r="68" spans="1:127" ht="40.5" customHeight="1">
      <c r="A68" s="677"/>
      <c r="B68" s="705"/>
      <c r="C68" s="393" t="s">
        <v>1048</v>
      </c>
      <c r="D68" s="394">
        <f>LARGE(B69:B98,1)</f>
        <v>30</v>
      </c>
      <c r="E68" s="604" t="s">
        <v>1049</v>
      </c>
      <c r="F68" s="394">
        <f>COUNTIF(L69:P98,E68)</f>
        <v>0</v>
      </c>
      <c r="G68" s="396" t="s">
        <v>1038</v>
      </c>
      <c r="H68" s="394">
        <f>COUNTIF(L69:P98,G68)</f>
        <v>13</v>
      </c>
      <c r="I68" s="396" t="s">
        <v>1039</v>
      </c>
      <c r="J68" s="394">
        <f>COUNTIF(L69:P98,I68)</f>
        <v>13</v>
      </c>
      <c r="K68" s="396" t="s">
        <v>1040</v>
      </c>
      <c r="L68" s="394">
        <f>COUNTIF(L69:P98,K68)</f>
        <v>27</v>
      </c>
      <c r="M68" s="396" t="s">
        <v>1041</v>
      </c>
      <c r="N68" s="394">
        <f>COUNTIF(L69:P98,M68)</f>
        <v>29</v>
      </c>
      <c r="O68" s="396" t="s">
        <v>1042</v>
      </c>
      <c r="P68" s="397">
        <f>COUNTIF(L69:P98,O68)</f>
        <v>29</v>
      </c>
      <c r="Q68" s="1351"/>
      <c r="R68" s="1353"/>
      <c r="S68" s="1337"/>
      <c r="T68" s="466"/>
      <c r="U68" s="467"/>
      <c r="V68" s="467"/>
      <c r="W68" s="467"/>
      <c r="X68" s="467"/>
      <c r="Y68" s="467"/>
      <c r="Z68" s="467"/>
      <c r="AA68" s="467"/>
      <c r="AB68" s="467"/>
      <c r="AC68" s="468"/>
      <c r="AD68" s="466"/>
      <c r="AE68" s="467"/>
      <c r="AF68" s="467"/>
      <c r="AG68" s="467"/>
      <c r="AH68" s="467"/>
      <c r="AI68" s="467"/>
      <c r="AJ68" s="467"/>
      <c r="AK68" s="468"/>
      <c r="AL68" s="466"/>
      <c r="AM68" s="467"/>
      <c r="AN68" s="467"/>
      <c r="AO68" s="467"/>
      <c r="AP68" s="467"/>
      <c r="AQ68" s="467"/>
      <c r="AR68" s="467"/>
      <c r="AS68" s="468"/>
      <c r="AT68" s="469"/>
      <c r="AU68" s="470"/>
      <c r="AV68" s="471"/>
      <c r="AW68" s="471"/>
      <c r="AX68" s="471"/>
      <c r="AY68" s="471"/>
      <c r="AZ68" s="471"/>
      <c r="BA68" s="471"/>
      <c r="BB68" s="471"/>
      <c r="BC68" s="471"/>
      <c r="BD68" s="472"/>
      <c r="BE68" s="470"/>
      <c r="BF68" s="471"/>
      <c r="BG68" s="471"/>
      <c r="BH68" s="471"/>
      <c r="BI68" s="471"/>
      <c r="BJ68" s="471"/>
      <c r="BK68" s="471"/>
      <c r="BL68" s="472"/>
      <c r="BM68" s="470"/>
      <c r="BN68" s="471"/>
      <c r="BO68" s="471"/>
      <c r="BP68" s="471"/>
      <c r="BQ68" s="471"/>
      <c r="BR68" s="471"/>
      <c r="BS68" s="471"/>
      <c r="BT68" s="472"/>
      <c r="BU68" s="469"/>
      <c r="BV68" s="473"/>
      <c r="BW68" s="474"/>
      <c r="BX68" s="474"/>
      <c r="BY68" s="474"/>
      <c r="BZ68" s="474"/>
      <c r="CA68" s="474"/>
      <c r="CB68" s="474"/>
      <c r="CC68" s="474"/>
      <c r="CD68" s="474"/>
      <c r="CE68" s="475"/>
      <c r="CF68" s="473"/>
      <c r="CG68" s="474"/>
      <c r="CH68" s="474"/>
      <c r="CI68" s="474"/>
      <c r="CJ68" s="474"/>
      <c r="CK68" s="474"/>
      <c r="CL68" s="474"/>
      <c r="CM68" s="475"/>
      <c r="CN68" s="473"/>
      <c r="CO68" s="474"/>
      <c r="CP68" s="474"/>
      <c r="CQ68" s="474"/>
      <c r="CR68" s="474"/>
      <c r="CS68" s="474"/>
      <c r="CT68" s="474"/>
      <c r="CU68" s="475"/>
      <c r="CV68" s="469"/>
      <c r="CW68" s="476"/>
      <c r="CX68" s="477"/>
      <c r="CY68" s="477"/>
      <c r="CZ68" s="477"/>
      <c r="DA68" s="477"/>
      <c r="DB68" s="477"/>
      <c r="DC68" s="477"/>
      <c r="DD68" s="477"/>
      <c r="DE68" s="477"/>
      <c r="DF68" s="478"/>
      <c r="DG68" s="476"/>
      <c r="DH68" s="477"/>
      <c r="DI68" s="477"/>
      <c r="DJ68" s="477"/>
      <c r="DK68" s="477"/>
      <c r="DL68" s="477"/>
      <c r="DM68" s="477"/>
      <c r="DN68" s="478"/>
      <c r="DO68" s="476"/>
      <c r="DP68" s="477"/>
      <c r="DQ68" s="477"/>
      <c r="DR68" s="477"/>
      <c r="DS68" s="477"/>
      <c r="DT68" s="477"/>
      <c r="DU68" s="477"/>
      <c r="DV68" s="478"/>
      <c r="DW68" s="272"/>
    </row>
    <row r="69" spans="1:127" s="303" customFormat="1" ht="40.5" customHeight="1">
      <c r="A69" s="569"/>
      <c r="B69" s="411">
        <v>1</v>
      </c>
      <c r="C69" s="412" t="s">
        <v>829</v>
      </c>
      <c r="D69" s="413"/>
      <c r="E69" s="414" t="s">
        <v>830</v>
      </c>
      <c r="F69" s="415">
        <v>1.02</v>
      </c>
      <c r="G69" s="416" t="s">
        <v>841</v>
      </c>
      <c r="H69" s="654"/>
      <c r="I69" s="418" t="s">
        <v>386</v>
      </c>
      <c r="J69" s="655" t="s">
        <v>831</v>
      </c>
      <c r="K69" s="675"/>
      <c r="L69" s="444"/>
      <c r="M69" s="444"/>
      <c r="N69" s="445" t="s">
        <v>1040</v>
      </c>
      <c r="O69" s="446" t="s">
        <v>1041</v>
      </c>
      <c r="P69" s="571" t="s">
        <v>1042</v>
      </c>
      <c r="Q69" s="425">
        <f t="shared" si="4"/>
        <v>0</v>
      </c>
      <c r="R69" s="426"/>
      <c r="S69" s="448"/>
      <c r="T69" s="428"/>
      <c r="U69" s="429"/>
      <c r="V69" s="430"/>
      <c r="W69" s="429"/>
      <c r="X69" s="430"/>
      <c r="Y69" s="429"/>
      <c r="Z69" s="430"/>
      <c r="AA69" s="429"/>
      <c r="AB69" s="430"/>
      <c r="AC69" s="431"/>
      <c r="AD69" s="428"/>
      <c r="AE69" s="429"/>
      <c r="AF69" s="430"/>
      <c r="AG69" s="429"/>
      <c r="AH69" s="430"/>
      <c r="AI69" s="429"/>
      <c r="AJ69" s="430"/>
      <c r="AK69" s="431"/>
      <c r="AL69" s="428"/>
      <c r="AM69" s="429"/>
      <c r="AN69" s="430"/>
      <c r="AO69" s="429"/>
      <c r="AP69" s="430"/>
      <c r="AQ69" s="429"/>
      <c r="AR69" s="430"/>
      <c r="AS69" s="431"/>
      <c r="AT69" s="272"/>
      <c r="AU69" s="432"/>
      <c r="AV69" s="433"/>
      <c r="AW69" s="434"/>
      <c r="AX69" s="433"/>
      <c r="AY69" s="434"/>
      <c r="AZ69" s="433"/>
      <c r="BA69" s="434"/>
      <c r="BB69" s="433"/>
      <c r="BC69" s="434"/>
      <c r="BD69" s="435"/>
      <c r="BE69" s="432"/>
      <c r="BF69" s="433"/>
      <c r="BG69" s="434"/>
      <c r="BH69" s="433"/>
      <c r="BI69" s="434"/>
      <c r="BJ69" s="433"/>
      <c r="BK69" s="434"/>
      <c r="BL69" s="435"/>
      <c r="BM69" s="432"/>
      <c r="BN69" s="433"/>
      <c r="BO69" s="434"/>
      <c r="BP69" s="433"/>
      <c r="BQ69" s="434"/>
      <c r="BR69" s="433"/>
      <c r="BS69" s="434"/>
      <c r="BT69" s="435"/>
      <c r="BU69" s="272"/>
      <c r="BV69" s="436"/>
      <c r="BW69" s="437"/>
      <c r="BX69" s="438"/>
      <c r="BY69" s="437"/>
      <c r="BZ69" s="438"/>
      <c r="CA69" s="437"/>
      <c r="CB69" s="438"/>
      <c r="CC69" s="437"/>
      <c r="CD69" s="438"/>
      <c r="CE69" s="439"/>
      <c r="CF69" s="436"/>
      <c r="CG69" s="437"/>
      <c r="CH69" s="438"/>
      <c r="CI69" s="437"/>
      <c r="CJ69" s="438"/>
      <c r="CK69" s="437"/>
      <c r="CL69" s="438"/>
      <c r="CM69" s="439"/>
      <c r="CN69" s="436"/>
      <c r="CO69" s="437"/>
      <c r="CP69" s="438"/>
      <c r="CQ69" s="437"/>
      <c r="CR69" s="438"/>
      <c r="CS69" s="437"/>
      <c r="CT69" s="438"/>
      <c r="CU69" s="439"/>
      <c r="CV69" s="272"/>
      <c r="CW69" s="440"/>
      <c r="CX69" s="441"/>
      <c r="CY69" s="442"/>
      <c r="CZ69" s="441"/>
      <c r="DA69" s="442"/>
      <c r="DB69" s="441"/>
      <c r="DC69" s="442"/>
      <c r="DD69" s="441"/>
      <c r="DE69" s="442"/>
      <c r="DF69" s="443"/>
      <c r="DG69" s="440"/>
      <c r="DH69" s="441"/>
      <c r="DI69" s="442"/>
      <c r="DJ69" s="441"/>
      <c r="DK69" s="442"/>
      <c r="DL69" s="441"/>
      <c r="DM69" s="442"/>
      <c r="DN69" s="443"/>
      <c r="DO69" s="440"/>
      <c r="DP69" s="441"/>
      <c r="DQ69" s="442"/>
      <c r="DR69" s="441"/>
      <c r="DS69" s="442"/>
      <c r="DT69" s="441"/>
      <c r="DU69" s="442"/>
      <c r="DV69" s="443"/>
      <c r="DW69" s="272"/>
    </row>
    <row r="70" spans="1:127" ht="40.5" customHeight="1">
      <c r="A70" s="569">
        <v>1</v>
      </c>
      <c r="B70" s="411">
        <f>LARGE(B$69:B69,1)+1</f>
        <v>2</v>
      </c>
      <c r="C70" s="412" t="s">
        <v>832</v>
      </c>
      <c r="D70" s="413"/>
      <c r="E70" s="414" t="s">
        <v>637</v>
      </c>
      <c r="F70" s="415">
        <v>1.03</v>
      </c>
      <c r="G70" s="416" t="s">
        <v>841</v>
      </c>
      <c r="H70" s="654"/>
      <c r="I70" s="418" t="s">
        <v>386</v>
      </c>
      <c r="J70" s="655" t="s">
        <v>831</v>
      </c>
      <c r="K70" s="675"/>
      <c r="L70" s="444"/>
      <c r="M70" s="444"/>
      <c r="N70" s="445" t="s">
        <v>1040</v>
      </c>
      <c r="O70" s="446" t="s">
        <v>1041</v>
      </c>
      <c r="P70" s="571" t="s">
        <v>1042</v>
      </c>
      <c r="Q70" s="425">
        <f t="shared" si="4"/>
        <v>0</v>
      </c>
      <c r="R70" s="426"/>
      <c r="S70" s="448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1:127" s="303" customFormat="1" ht="40.5" customHeight="1">
      <c r="A71" s="569"/>
      <c r="B71" s="411">
        <f>LARGE(B$69:B70,1)+1</f>
        <v>3</v>
      </c>
      <c r="C71" s="412" t="s">
        <v>833</v>
      </c>
      <c r="D71" s="413" t="s">
        <v>834</v>
      </c>
      <c r="E71" s="414" t="s">
        <v>835</v>
      </c>
      <c r="F71" s="415">
        <v>0.80874999999999997</v>
      </c>
      <c r="G71" s="416" t="s">
        <v>841</v>
      </c>
      <c r="H71" s="654"/>
      <c r="I71" s="418" t="s">
        <v>386</v>
      </c>
      <c r="J71" s="655" t="s">
        <v>1131</v>
      </c>
      <c r="K71" s="675"/>
      <c r="L71" s="444"/>
      <c r="M71" s="444"/>
      <c r="N71" s="445"/>
      <c r="O71" s="446" t="s">
        <v>1041</v>
      </c>
      <c r="P71" s="571" t="s">
        <v>1042</v>
      </c>
      <c r="Q71" s="425">
        <f t="shared" si="4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272"/>
    </row>
    <row r="72" spans="1:127" s="303" customFormat="1" ht="40.5" customHeight="1">
      <c r="A72" s="677"/>
      <c r="B72" s="411">
        <f>LARGE(B$69:B71,1)+1</f>
        <v>4</v>
      </c>
      <c r="C72" s="412" t="s">
        <v>836</v>
      </c>
      <c r="D72" s="413"/>
      <c r="E72" s="414" t="s">
        <v>837</v>
      </c>
      <c r="F72" s="415">
        <v>0.79</v>
      </c>
      <c r="G72" s="416" t="s">
        <v>841</v>
      </c>
      <c r="H72" s="654"/>
      <c r="I72" s="418" t="s">
        <v>386</v>
      </c>
      <c r="J72" s="655" t="s">
        <v>831</v>
      </c>
      <c r="K72" s="675"/>
      <c r="L72" s="444" t="s">
        <v>1038</v>
      </c>
      <c r="M72" s="444" t="s">
        <v>1039</v>
      </c>
      <c r="N72" s="445" t="s">
        <v>1040</v>
      </c>
      <c r="O72" s="446" t="s">
        <v>1041</v>
      </c>
      <c r="P72" s="571" t="s">
        <v>1042</v>
      </c>
      <c r="Q72" s="425">
        <f t="shared" si="4"/>
        <v>0</v>
      </c>
      <c r="R72" s="426"/>
      <c r="S72" s="448"/>
      <c r="T72" s="428"/>
      <c r="U72" s="429"/>
      <c r="V72" s="430"/>
      <c r="W72" s="429"/>
      <c r="X72" s="430"/>
      <c r="Y72" s="429"/>
      <c r="Z72" s="430"/>
      <c r="AA72" s="429"/>
      <c r="AB72" s="430"/>
      <c r="AC72" s="431"/>
      <c r="AD72" s="428"/>
      <c r="AE72" s="429"/>
      <c r="AF72" s="430"/>
      <c r="AG72" s="429"/>
      <c r="AH72" s="430"/>
      <c r="AI72" s="429"/>
      <c r="AJ72" s="430"/>
      <c r="AK72" s="431"/>
      <c r="AL72" s="428"/>
      <c r="AM72" s="429"/>
      <c r="AN72" s="430"/>
      <c r="AO72" s="429"/>
      <c r="AP72" s="430"/>
      <c r="AQ72" s="429"/>
      <c r="AR72" s="430"/>
      <c r="AS72" s="431"/>
      <c r="AT72" s="272"/>
      <c r="AU72" s="432"/>
      <c r="AV72" s="433"/>
      <c r="AW72" s="434"/>
      <c r="AX72" s="433"/>
      <c r="AY72" s="434"/>
      <c r="AZ72" s="433"/>
      <c r="BA72" s="434"/>
      <c r="BB72" s="433"/>
      <c r="BC72" s="434"/>
      <c r="BD72" s="435"/>
      <c r="BE72" s="432"/>
      <c r="BF72" s="433"/>
      <c r="BG72" s="434"/>
      <c r="BH72" s="433"/>
      <c r="BI72" s="434"/>
      <c r="BJ72" s="433"/>
      <c r="BK72" s="434"/>
      <c r="BL72" s="435"/>
      <c r="BM72" s="432"/>
      <c r="BN72" s="433"/>
      <c r="BO72" s="434"/>
      <c r="BP72" s="433"/>
      <c r="BQ72" s="434"/>
      <c r="BR72" s="433"/>
      <c r="BS72" s="434"/>
      <c r="BT72" s="435"/>
      <c r="BU72" s="272"/>
      <c r="BV72" s="436"/>
      <c r="BW72" s="437"/>
      <c r="BX72" s="438"/>
      <c r="BY72" s="437"/>
      <c r="BZ72" s="438"/>
      <c r="CA72" s="437"/>
      <c r="CB72" s="438"/>
      <c r="CC72" s="437"/>
      <c r="CD72" s="438"/>
      <c r="CE72" s="439"/>
      <c r="CF72" s="436"/>
      <c r="CG72" s="437"/>
      <c r="CH72" s="438"/>
      <c r="CI72" s="437"/>
      <c r="CJ72" s="438"/>
      <c r="CK72" s="437"/>
      <c r="CL72" s="438"/>
      <c r="CM72" s="439"/>
      <c r="CN72" s="436"/>
      <c r="CO72" s="437"/>
      <c r="CP72" s="438"/>
      <c r="CQ72" s="437"/>
      <c r="CR72" s="438"/>
      <c r="CS72" s="437"/>
      <c r="CT72" s="438"/>
      <c r="CU72" s="439"/>
      <c r="CV72" s="272"/>
      <c r="CW72" s="440"/>
      <c r="CX72" s="441"/>
      <c r="CY72" s="442"/>
      <c r="CZ72" s="441"/>
      <c r="DA72" s="442"/>
      <c r="DB72" s="441"/>
      <c r="DC72" s="442"/>
      <c r="DD72" s="441"/>
      <c r="DE72" s="442"/>
      <c r="DF72" s="443"/>
      <c r="DG72" s="440"/>
      <c r="DH72" s="441"/>
      <c r="DI72" s="442"/>
      <c r="DJ72" s="441"/>
      <c r="DK72" s="442"/>
      <c r="DL72" s="441"/>
      <c r="DM72" s="442"/>
      <c r="DN72" s="443"/>
      <c r="DO72" s="440"/>
      <c r="DP72" s="441"/>
      <c r="DQ72" s="442"/>
      <c r="DR72" s="441"/>
      <c r="DS72" s="442"/>
      <c r="DT72" s="441"/>
      <c r="DU72" s="442"/>
      <c r="DV72" s="443"/>
      <c r="DW72" s="272"/>
    </row>
    <row r="73" spans="1:127" s="303" customFormat="1" ht="40.5" customHeight="1">
      <c r="A73" s="677"/>
      <c r="B73" s="411">
        <f>LARGE(B$69:B72,1)+1</f>
        <v>5</v>
      </c>
      <c r="C73" s="412" t="s">
        <v>838</v>
      </c>
      <c r="D73" s="413"/>
      <c r="E73" s="414" t="s">
        <v>837</v>
      </c>
      <c r="F73" s="415">
        <v>1.4</v>
      </c>
      <c r="G73" s="416" t="s">
        <v>841</v>
      </c>
      <c r="H73" s="654"/>
      <c r="I73" s="418" t="s">
        <v>386</v>
      </c>
      <c r="J73" s="655" t="s">
        <v>831</v>
      </c>
      <c r="K73" s="675"/>
      <c r="L73" s="444" t="s">
        <v>1038</v>
      </c>
      <c r="M73" s="444" t="s">
        <v>1039</v>
      </c>
      <c r="N73" s="445" t="s">
        <v>1040</v>
      </c>
      <c r="O73" s="446" t="s">
        <v>1041</v>
      </c>
      <c r="P73" s="571" t="s">
        <v>1042</v>
      </c>
      <c r="Q73" s="425">
        <f t="shared" si="4"/>
        <v>0</v>
      </c>
      <c r="R73" s="426"/>
      <c r="S73" s="448"/>
      <c r="T73" s="428"/>
      <c r="U73" s="429"/>
      <c r="V73" s="430"/>
      <c r="W73" s="429"/>
      <c r="X73" s="430"/>
      <c r="Y73" s="429"/>
      <c r="Z73" s="430"/>
      <c r="AA73" s="429"/>
      <c r="AB73" s="430"/>
      <c r="AC73" s="431"/>
      <c r="AD73" s="428"/>
      <c r="AE73" s="429"/>
      <c r="AF73" s="430"/>
      <c r="AG73" s="429"/>
      <c r="AH73" s="430"/>
      <c r="AI73" s="429"/>
      <c r="AJ73" s="430"/>
      <c r="AK73" s="431"/>
      <c r="AL73" s="428"/>
      <c r="AM73" s="429"/>
      <c r="AN73" s="430"/>
      <c r="AO73" s="429"/>
      <c r="AP73" s="430"/>
      <c r="AQ73" s="429"/>
      <c r="AR73" s="430"/>
      <c r="AS73" s="431"/>
      <c r="AT73" s="272"/>
      <c r="AU73" s="432"/>
      <c r="AV73" s="433"/>
      <c r="AW73" s="434"/>
      <c r="AX73" s="433"/>
      <c r="AY73" s="434"/>
      <c r="AZ73" s="433"/>
      <c r="BA73" s="434"/>
      <c r="BB73" s="433"/>
      <c r="BC73" s="434"/>
      <c r="BD73" s="435"/>
      <c r="BE73" s="432"/>
      <c r="BF73" s="433"/>
      <c r="BG73" s="434"/>
      <c r="BH73" s="433"/>
      <c r="BI73" s="434"/>
      <c r="BJ73" s="433"/>
      <c r="BK73" s="434"/>
      <c r="BL73" s="435"/>
      <c r="BM73" s="432"/>
      <c r="BN73" s="433"/>
      <c r="BO73" s="434"/>
      <c r="BP73" s="433"/>
      <c r="BQ73" s="434"/>
      <c r="BR73" s="433"/>
      <c r="BS73" s="434"/>
      <c r="BT73" s="435"/>
      <c r="BU73" s="272"/>
      <c r="BV73" s="436"/>
      <c r="BW73" s="437"/>
      <c r="BX73" s="438"/>
      <c r="BY73" s="437"/>
      <c r="BZ73" s="438"/>
      <c r="CA73" s="437"/>
      <c r="CB73" s="438"/>
      <c r="CC73" s="437"/>
      <c r="CD73" s="438"/>
      <c r="CE73" s="439"/>
      <c r="CF73" s="436"/>
      <c r="CG73" s="437"/>
      <c r="CH73" s="438"/>
      <c r="CI73" s="437"/>
      <c r="CJ73" s="438"/>
      <c r="CK73" s="437"/>
      <c r="CL73" s="438"/>
      <c r="CM73" s="439"/>
      <c r="CN73" s="436"/>
      <c r="CO73" s="437"/>
      <c r="CP73" s="438"/>
      <c r="CQ73" s="437"/>
      <c r="CR73" s="438"/>
      <c r="CS73" s="437"/>
      <c r="CT73" s="438"/>
      <c r="CU73" s="439"/>
      <c r="CV73" s="272"/>
      <c r="CW73" s="440"/>
      <c r="CX73" s="441"/>
      <c r="CY73" s="442"/>
      <c r="CZ73" s="441"/>
      <c r="DA73" s="442"/>
      <c r="DB73" s="441"/>
      <c r="DC73" s="442"/>
      <c r="DD73" s="441"/>
      <c r="DE73" s="442"/>
      <c r="DF73" s="443"/>
      <c r="DG73" s="440"/>
      <c r="DH73" s="441"/>
      <c r="DI73" s="442"/>
      <c r="DJ73" s="441"/>
      <c r="DK73" s="442"/>
      <c r="DL73" s="441"/>
      <c r="DM73" s="442"/>
      <c r="DN73" s="443"/>
      <c r="DO73" s="440"/>
      <c r="DP73" s="441"/>
      <c r="DQ73" s="442"/>
      <c r="DR73" s="441"/>
      <c r="DS73" s="442"/>
      <c r="DT73" s="441"/>
      <c r="DU73" s="442"/>
      <c r="DV73" s="443"/>
      <c r="DW73" s="272"/>
    </row>
    <row r="74" spans="1:127" s="303" customFormat="1" ht="40.5" customHeight="1">
      <c r="A74" s="678"/>
      <c r="B74" s="411">
        <f>LARGE(B$69:B73,1)+1</f>
        <v>6</v>
      </c>
      <c r="C74" s="412" t="s">
        <v>839</v>
      </c>
      <c r="D74" s="413"/>
      <c r="E74" s="414" t="s">
        <v>837</v>
      </c>
      <c r="F74" s="415">
        <v>1.4</v>
      </c>
      <c r="G74" s="416" t="s">
        <v>841</v>
      </c>
      <c r="H74" s="654"/>
      <c r="I74" s="418" t="s">
        <v>386</v>
      </c>
      <c r="J74" s="655" t="s">
        <v>831</v>
      </c>
      <c r="K74" s="675"/>
      <c r="L74" s="444"/>
      <c r="M74" s="444"/>
      <c r="N74" s="445" t="s">
        <v>1040</v>
      </c>
      <c r="O74" s="446" t="s">
        <v>1041</v>
      </c>
      <c r="P74" s="571" t="s">
        <v>1042</v>
      </c>
      <c r="Q74" s="425">
        <f t="shared" si="4"/>
        <v>0</v>
      </c>
      <c r="R74" s="426"/>
      <c r="S74" s="448"/>
      <c r="T74" s="428"/>
      <c r="U74" s="429"/>
      <c r="V74" s="430"/>
      <c r="W74" s="429"/>
      <c r="X74" s="430"/>
      <c r="Y74" s="429"/>
      <c r="Z74" s="430"/>
      <c r="AA74" s="429"/>
      <c r="AB74" s="430"/>
      <c r="AC74" s="431"/>
      <c r="AD74" s="428"/>
      <c r="AE74" s="429"/>
      <c r="AF74" s="430"/>
      <c r="AG74" s="429"/>
      <c r="AH74" s="430"/>
      <c r="AI74" s="429"/>
      <c r="AJ74" s="430"/>
      <c r="AK74" s="431"/>
      <c r="AL74" s="428"/>
      <c r="AM74" s="429"/>
      <c r="AN74" s="430"/>
      <c r="AO74" s="429"/>
      <c r="AP74" s="430"/>
      <c r="AQ74" s="429"/>
      <c r="AR74" s="430"/>
      <c r="AS74" s="431"/>
      <c r="AT74" s="272"/>
      <c r="AU74" s="432"/>
      <c r="AV74" s="433"/>
      <c r="AW74" s="434"/>
      <c r="AX74" s="433"/>
      <c r="AY74" s="434"/>
      <c r="AZ74" s="433"/>
      <c r="BA74" s="434"/>
      <c r="BB74" s="433"/>
      <c r="BC74" s="434"/>
      <c r="BD74" s="435"/>
      <c r="BE74" s="432"/>
      <c r="BF74" s="433"/>
      <c r="BG74" s="434"/>
      <c r="BH74" s="433"/>
      <c r="BI74" s="434"/>
      <c r="BJ74" s="433"/>
      <c r="BK74" s="434"/>
      <c r="BL74" s="435"/>
      <c r="BM74" s="432"/>
      <c r="BN74" s="433"/>
      <c r="BO74" s="434"/>
      <c r="BP74" s="433"/>
      <c r="BQ74" s="434"/>
      <c r="BR74" s="433"/>
      <c r="BS74" s="434"/>
      <c r="BT74" s="435"/>
      <c r="BU74" s="272"/>
      <c r="BV74" s="436"/>
      <c r="BW74" s="437"/>
      <c r="BX74" s="438"/>
      <c r="BY74" s="437"/>
      <c r="BZ74" s="438"/>
      <c r="CA74" s="437"/>
      <c r="CB74" s="438"/>
      <c r="CC74" s="437"/>
      <c r="CD74" s="438"/>
      <c r="CE74" s="439"/>
      <c r="CF74" s="436"/>
      <c r="CG74" s="437"/>
      <c r="CH74" s="438"/>
      <c r="CI74" s="437"/>
      <c r="CJ74" s="438"/>
      <c r="CK74" s="437"/>
      <c r="CL74" s="438"/>
      <c r="CM74" s="439"/>
      <c r="CN74" s="436"/>
      <c r="CO74" s="437"/>
      <c r="CP74" s="438"/>
      <c r="CQ74" s="437"/>
      <c r="CR74" s="438"/>
      <c r="CS74" s="437"/>
      <c r="CT74" s="438"/>
      <c r="CU74" s="439"/>
      <c r="CV74" s="272"/>
      <c r="CW74" s="440"/>
      <c r="CX74" s="441"/>
      <c r="CY74" s="442"/>
      <c r="CZ74" s="441"/>
      <c r="DA74" s="442"/>
      <c r="DB74" s="441"/>
      <c r="DC74" s="442"/>
      <c r="DD74" s="441"/>
      <c r="DE74" s="442"/>
      <c r="DF74" s="443"/>
      <c r="DG74" s="440"/>
      <c r="DH74" s="441"/>
      <c r="DI74" s="442"/>
      <c r="DJ74" s="441"/>
      <c r="DK74" s="442"/>
      <c r="DL74" s="441"/>
      <c r="DM74" s="442"/>
      <c r="DN74" s="443"/>
      <c r="DO74" s="440"/>
      <c r="DP74" s="441"/>
      <c r="DQ74" s="442"/>
      <c r="DR74" s="441"/>
      <c r="DS74" s="442"/>
      <c r="DT74" s="441"/>
      <c r="DU74" s="442"/>
      <c r="DV74" s="443"/>
      <c r="DW74" s="272"/>
    </row>
    <row r="75" spans="1:127" s="303" customFormat="1" ht="40.5" customHeight="1">
      <c r="A75" s="678"/>
      <c r="B75" s="411">
        <f>LARGE(B$69:B74,1)+1</f>
        <v>7</v>
      </c>
      <c r="C75" s="412" t="s">
        <v>840</v>
      </c>
      <c r="D75" s="413"/>
      <c r="E75" s="414" t="s">
        <v>837</v>
      </c>
      <c r="F75" s="415">
        <v>1.28</v>
      </c>
      <c r="G75" s="416" t="s">
        <v>841</v>
      </c>
      <c r="H75" s="654"/>
      <c r="I75" s="418" t="s">
        <v>386</v>
      </c>
      <c r="J75" s="655" t="s">
        <v>831</v>
      </c>
      <c r="K75" s="675"/>
      <c r="L75" s="444"/>
      <c r="M75" s="444"/>
      <c r="N75" s="445" t="s">
        <v>1040</v>
      </c>
      <c r="O75" s="446" t="s">
        <v>1041</v>
      </c>
      <c r="P75" s="571" t="s">
        <v>1042</v>
      </c>
      <c r="Q75" s="425">
        <f t="shared" si="4"/>
        <v>0</v>
      </c>
      <c r="R75" s="426"/>
      <c r="S75" s="448"/>
      <c r="T75" s="428"/>
      <c r="U75" s="429"/>
      <c r="V75" s="430"/>
      <c r="W75" s="429"/>
      <c r="X75" s="430"/>
      <c r="Y75" s="429"/>
      <c r="Z75" s="430"/>
      <c r="AA75" s="429"/>
      <c r="AB75" s="430"/>
      <c r="AC75" s="431"/>
      <c r="AD75" s="428"/>
      <c r="AE75" s="429"/>
      <c r="AF75" s="430"/>
      <c r="AG75" s="429"/>
      <c r="AH75" s="430"/>
      <c r="AI75" s="429"/>
      <c r="AJ75" s="430"/>
      <c r="AK75" s="431"/>
      <c r="AL75" s="428"/>
      <c r="AM75" s="429"/>
      <c r="AN75" s="430"/>
      <c r="AO75" s="429"/>
      <c r="AP75" s="430"/>
      <c r="AQ75" s="429"/>
      <c r="AR75" s="430"/>
      <c r="AS75" s="431"/>
      <c r="AT75" s="272"/>
      <c r="AU75" s="432"/>
      <c r="AV75" s="433"/>
      <c r="AW75" s="434"/>
      <c r="AX75" s="433"/>
      <c r="AY75" s="434"/>
      <c r="AZ75" s="433"/>
      <c r="BA75" s="434"/>
      <c r="BB75" s="433"/>
      <c r="BC75" s="434"/>
      <c r="BD75" s="435"/>
      <c r="BE75" s="432"/>
      <c r="BF75" s="433"/>
      <c r="BG75" s="434"/>
      <c r="BH75" s="433"/>
      <c r="BI75" s="434"/>
      <c r="BJ75" s="433"/>
      <c r="BK75" s="434"/>
      <c r="BL75" s="435"/>
      <c r="BM75" s="432"/>
      <c r="BN75" s="433"/>
      <c r="BO75" s="434"/>
      <c r="BP75" s="433"/>
      <c r="BQ75" s="434"/>
      <c r="BR75" s="433"/>
      <c r="BS75" s="434"/>
      <c r="BT75" s="435"/>
      <c r="BU75" s="272"/>
      <c r="BV75" s="436"/>
      <c r="BW75" s="437"/>
      <c r="BX75" s="438"/>
      <c r="BY75" s="437"/>
      <c r="BZ75" s="438"/>
      <c r="CA75" s="437"/>
      <c r="CB75" s="438"/>
      <c r="CC75" s="437"/>
      <c r="CD75" s="438"/>
      <c r="CE75" s="439"/>
      <c r="CF75" s="436"/>
      <c r="CG75" s="437"/>
      <c r="CH75" s="438"/>
      <c r="CI75" s="437"/>
      <c r="CJ75" s="438"/>
      <c r="CK75" s="437"/>
      <c r="CL75" s="438"/>
      <c r="CM75" s="439"/>
      <c r="CN75" s="436"/>
      <c r="CO75" s="437"/>
      <c r="CP75" s="438"/>
      <c r="CQ75" s="437"/>
      <c r="CR75" s="438"/>
      <c r="CS75" s="437"/>
      <c r="CT75" s="438"/>
      <c r="CU75" s="439"/>
      <c r="CV75" s="272"/>
      <c r="CW75" s="440"/>
      <c r="CX75" s="441"/>
      <c r="CY75" s="442"/>
      <c r="CZ75" s="441"/>
      <c r="DA75" s="442"/>
      <c r="DB75" s="441"/>
      <c r="DC75" s="442"/>
      <c r="DD75" s="441"/>
      <c r="DE75" s="442"/>
      <c r="DF75" s="443"/>
      <c r="DG75" s="440"/>
      <c r="DH75" s="441"/>
      <c r="DI75" s="442"/>
      <c r="DJ75" s="441"/>
      <c r="DK75" s="442"/>
      <c r="DL75" s="441"/>
      <c r="DM75" s="442"/>
      <c r="DN75" s="443"/>
      <c r="DO75" s="440"/>
      <c r="DP75" s="441"/>
      <c r="DQ75" s="442"/>
      <c r="DR75" s="441"/>
      <c r="DS75" s="442"/>
      <c r="DT75" s="441"/>
      <c r="DU75" s="442"/>
      <c r="DV75" s="443"/>
      <c r="DW75" s="272"/>
    </row>
    <row r="76" spans="1:127" s="303" customFormat="1" ht="40.5" customHeight="1">
      <c r="A76" s="569"/>
      <c r="B76" s="411">
        <f>LARGE(B$69:B75,1)+1</f>
        <v>8</v>
      </c>
      <c r="C76" s="412" t="s">
        <v>845</v>
      </c>
      <c r="D76" s="413"/>
      <c r="E76" s="414" t="s">
        <v>846</v>
      </c>
      <c r="F76" s="415">
        <v>0.8</v>
      </c>
      <c r="G76" s="416" t="s">
        <v>841</v>
      </c>
      <c r="H76" s="654"/>
      <c r="I76" s="418" t="s">
        <v>386</v>
      </c>
      <c r="J76" s="655" t="s">
        <v>831</v>
      </c>
      <c r="K76" s="675"/>
      <c r="L76" s="444" t="s">
        <v>1038</v>
      </c>
      <c r="M76" s="444" t="s">
        <v>1039</v>
      </c>
      <c r="N76" s="445" t="s">
        <v>1040</v>
      </c>
      <c r="O76" s="446" t="s">
        <v>1041</v>
      </c>
      <c r="P76" s="571" t="s">
        <v>1042</v>
      </c>
      <c r="Q76" s="425">
        <f t="shared" si="4"/>
        <v>0</v>
      </c>
      <c r="R76" s="426"/>
      <c r="S76" s="448"/>
      <c r="T76" s="428"/>
      <c r="U76" s="429"/>
      <c r="V76" s="430"/>
      <c r="W76" s="429"/>
      <c r="X76" s="430"/>
      <c r="Y76" s="429"/>
      <c r="Z76" s="430"/>
      <c r="AA76" s="429"/>
      <c r="AB76" s="430"/>
      <c r="AC76" s="431"/>
      <c r="AD76" s="428"/>
      <c r="AE76" s="429"/>
      <c r="AF76" s="430"/>
      <c r="AG76" s="429"/>
      <c r="AH76" s="430"/>
      <c r="AI76" s="429"/>
      <c r="AJ76" s="430"/>
      <c r="AK76" s="431"/>
      <c r="AL76" s="428"/>
      <c r="AM76" s="429"/>
      <c r="AN76" s="430"/>
      <c r="AO76" s="429"/>
      <c r="AP76" s="430"/>
      <c r="AQ76" s="429"/>
      <c r="AR76" s="430"/>
      <c r="AS76" s="431"/>
      <c r="AT76" s="272"/>
      <c r="AU76" s="432"/>
      <c r="AV76" s="433"/>
      <c r="AW76" s="434"/>
      <c r="AX76" s="433"/>
      <c r="AY76" s="434"/>
      <c r="AZ76" s="433"/>
      <c r="BA76" s="434"/>
      <c r="BB76" s="433"/>
      <c r="BC76" s="434"/>
      <c r="BD76" s="435"/>
      <c r="BE76" s="432"/>
      <c r="BF76" s="433"/>
      <c r="BG76" s="434"/>
      <c r="BH76" s="433"/>
      <c r="BI76" s="434"/>
      <c r="BJ76" s="433"/>
      <c r="BK76" s="434"/>
      <c r="BL76" s="435"/>
      <c r="BM76" s="432"/>
      <c r="BN76" s="433"/>
      <c r="BO76" s="434"/>
      <c r="BP76" s="433"/>
      <c r="BQ76" s="434"/>
      <c r="BR76" s="433"/>
      <c r="BS76" s="434"/>
      <c r="BT76" s="435"/>
      <c r="BU76" s="272"/>
      <c r="BV76" s="436"/>
      <c r="BW76" s="437"/>
      <c r="BX76" s="438"/>
      <c r="BY76" s="437"/>
      <c r="BZ76" s="438"/>
      <c r="CA76" s="437"/>
      <c r="CB76" s="438"/>
      <c r="CC76" s="437"/>
      <c r="CD76" s="438"/>
      <c r="CE76" s="439"/>
      <c r="CF76" s="436"/>
      <c r="CG76" s="437"/>
      <c r="CH76" s="438"/>
      <c r="CI76" s="437"/>
      <c r="CJ76" s="438"/>
      <c r="CK76" s="437"/>
      <c r="CL76" s="438"/>
      <c r="CM76" s="439"/>
      <c r="CN76" s="436"/>
      <c r="CO76" s="437"/>
      <c r="CP76" s="438"/>
      <c r="CQ76" s="437"/>
      <c r="CR76" s="438"/>
      <c r="CS76" s="437"/>
      <c r="CT76" s="438"/>
      <c r="CU76" s="439"/>
      <c r="CV76" s="272"/>
      <c r="CW76" s="440"/>
      <c r="CX76" s="441"/>
      <c r="CY76" s="442"/>
      <c r="CZ76" s="441"/>
      <c r="DA76" s="442"/>
      <c r="DB76" s="441"/>
      <c r="DC76" s="442"/>
      <c r="DD76" s="441"/>
      <c r="DE76" s="442"/>
      <c r="DF76" s="443"/>
      <c r="DG76" s="440"/>
      <c r="DH76" s="441"/>
      <c r="DI76" s="442"/>
      <c r="DJ76" s="441"/>
      <c r="DK76" s="442"/>
      <c r="DL76" s="441"/>
      <c r="DM76" s="442"/>
      <c r="DN76" s="443"/>
      <c r="DO76" s="440"/>
      <c r="DP76" s="441"/>
      <c r="DQ76" s="442"/>
      <c r="DR76" s="441"/>
      <c r="DS76" s="442"/>
      <c r="DT76" s="441"/>
      <c r="DU76" s="442"/>
      <c r="DV76" s="443"/>
      <c r="DW76" s="272"/>
    </row>
    <row r="77" spans="1:127" ht="40.5" customHeight="1">
      <c r="A77" s="677"/>
      <c r="B77" s="411">
        <f>LARGE(B$69:B76,1)+1</f>
        <v>9</v>
      </c>
      <c r="C77" s="412" t="s">
        <v>847</v>
      </c>
      <c r="D77" s="413"/>
      <c r="E77" s="414" t="s">
        <v>848</v>
      </c>
      <c r="F77" s="415">
        <v>0.79</v>
      </c>
      <c r="G77" s="416" t="s">
        <v>841</v>
      </c>
      <c r="H77" s="654"/>
      <c r="I77" s="418" t="s">
        <v>386</v>
      </c>
      <c r="J77" s="655" t="s">
        <v>831</v>
      </c>
      <c r="K77" s="675"/>
      <c r="L77" s="444"/>
      <c r="M77" s="444"/>
      <c r="N77" s="445" t="s">
        <v>1040</v>
      </c>
      <c r="O77" s="446" t="s">
        <v>1041</v>
      </c>
      <c r="P77" s="571" t="s">
        <v>1042</v>
      </c>
      <c r="Q77" s="425">
        <f t="shared" si="4"/>
        <v>0</v>
      </c>
      <c r="R77" s="426"/>
      <c r="S77" s="448"/>
      <c r="T77" s="428"/>
      <c r="U77" s="429"/>
      <c r="V77" s="430"/>
      <c r="W77" s="429"/>
      <c r="X77" s="430"/>
      <c r="Y77" s="429"/>
      <c r="Z77" s="430"/>
      <c r="AA77" s="429"/>
      <c r="AB77" s="430"/>
      <c r="AC77" s="431"/>
      <c r="AD77" s="428"/>
      <c r="AE77" s="429"/>
      <c r="AF77" s="430"/>
      <c r="AG77" s="429"/>
      <c r="AH77" s="430"/>
      <c r="AI77" s="429"/>
      <c r="AJ77" s="430"/>
      <c r="AK77" s="431"/>
      <c r="AL77" s="428"/>
      <c r="AM77" s="429"/>
      <c r="AN77" s="430"/>
      <c r="AO77" s="429"/>
      <c r="AP77" s="430"/>
      <c r="AQ77" s="429"/>
      <c r="AR77" s="430"/>
      <c r="AS77" s="431"/>
      <c r="AT77" s="272"/>
      <c r="AU77" s="432"/>
      <c r="AV77" s="433"/>
      <c r="AW77" s="434"/>
      <c r="AX77" s="433"/>
      <c r="AY77" s="434"/>
      <c r="AZ77" s="433"/>
      <c r="BA77" s="434"/>
      <c r="BB77" s="433"/>
      <c r="BC77" s="434"/>
      <c r="BD77" s="435"/>
      <c r="BE77" s="432"/>
      <c r="BF77" s="433"/>
      <c r="BG77" s="434"/>
      <c r="BH77" s="433"/>
      <c r="BI77" s="434"/>
      <c r="BJ77" s="433"/>
      <c r="BK77" s="434"/>
      <c r="BL77" s="435"/>
      <c r="BM77" s="432"/>
      <c r="BN77" s="433"/>
      <c r="BO77" s="434"/>
      <c r="BP77" s="433"/>
      <c r="BQ77" s="434"/>
      <c r="BR77" s="433"/>
      <c r="BS77" s="434"/>
      <c r="BT77" s="435"/>
      <c r="BU77" s="272"/>
      <c r="BV77" s="436"/>
      <c r="BW77" s="437"/>
      <c r="BX77" s="438"/>
      <c r="BY77" s="437"/>
      <c r="BZ77" s="438"/>
      <c r="CA77" s="437"/>
      <c r="CB77" s="438"/>
      <c r="CC77" s="437"/>
      <c r="CD77" s="438"/>
      <c r="CE77" s="439"/>
      <c r="CF77" s="436"/>
      <c r="CG77" s="437"/>
      <c r="CH77" s="438"/>
      <c r="CI77" s="437"/>
      <c r="CJ77" s="438"/>
      <c r="CK77" s="437"/>
      <c r="CL77" s="438"/>
      <c r="CM77" s="439"/>
      <c r="CN77" s="436"/>
      <c r="CO77" s="437"/>
      <c r="CP77" s="438"/>
      <c r="CQ77" s="437"/>
      <c r="CR77" s="438"/>
      <c r="CS77" s="437"/>
      <c r="CT77" s="438"/>
      <c r="CU77" s="439"/>
      <c r="CV77" s="272"/>
      <c r="CW77" s="440"/>
      <c r="CX77" s="441"/>
      <c r="CY77" s="442"/>
      <c r="CZ77" s="441"/>
      <c r="DA77" s="442"/>
      <c r="DB77" s="441"/>
      <c r="DC77" s="442"/>
      <c r="DD77" s="441"/>
      <c r="DE77" s="442"/>
      <c r="DF77" s="443"/>
      <c r="DG77" s="440"/>
      <c r="DH77" s="441"/>
      <c r="DI77" s="442"/>
      <c r="DJ77" s="441"/>
      <c r="DK77" s="442"/>
      <c r="DL77" s="441"/>
      <c r="DM77" s="442"/>
      <c r="DN77" s="443"/>
      <c r="DO77" s="440"/>
      <c r="DP77" s="441"/>
      <c r="DQ77" s="442"/>
      <c r="DR77" s="441"/>
      <c r="DS77" s="442"/>
      <c r="DT77" s="441"/>
      <c r="DU77" s="442"/>
      <c r="DV77" s="443"/>
      <c r="DW77" s="465"/>
    </row>
    <row r="78" spans="1:127" s="303" customFormat="1" ht="40.5" customHeight="1">
      <c r="A78" s="678"/>
      <c r="B78" s="411">
        <f>LARGE(B$69:B77,1)+1</f>
        <v>10</v>
      </c>
      <c r="C78" s="412" t="s">
        <v>849</v>
      </c>
      <c r="D78" s="413"/>
      <c r="E78" s="414" t="s">
        <v>848</v>
      </c>
      <c r="F78" s="415">
        <v>0.79</v>
      </c>
      <c r="G78" s="416" t="s">
        <v>841</v>
      </c>
      <c r="H78" s="654"/>
      <c r="I78" s="418" t="s">
        <v>386</v>
      </c>
      <c r="J78" s="655" t="s">
        <v>831</v>
      </c>
      <c r="K78" s="675"/>
      <c r="L78" s="444" t="s">
        <v>1038</v>
      </c>
      <c r="M78" s="444" t="s">
        <v>1039</v>
      </c>
      <c r="N78" s="445" t="s">
        <v>1040</v>
      </c>
      <c r="O78" s="446" t="s">
        <v>1041</v>
      </c>
      <c r="P78" s="571" t="s">
        <v>1042</v>
      </c>
      <c r="Q78" s="425">
        <f t="shared" ref="Q78:Q120" si="5">COUNTA(T78:DV78)</f>
        <v>0</v>
      </c>
      <c r="R78" s="426"/>
      <c r="S78" s="448"/>
      <c r="T78" s="428"/>
      <c r="U78" s="429"/>
      <c r="V78" s="430"/>
      <c r="W78" s="429"/>
      <c r="X78" s="430"/>
      <c r="Y78" s="429"/>
      <c r="Z78" s="430"/>
      <c r="AA78" s="429"/>
      <c r="AB78" s="430"/>
      <c r="AC78" s="431"/>
      <c r="AD78" s="428"/>
      <c r="AE78" s="429"/>
      <c r="AF78" s="430"/>
      <c r="AG78" s="429"/>
      <c r="AH78" s="430"/>
      <c r="AI78" s="429"/>
      <c r="AJ78" s="430"/>
      <c r="AK78" s="431"/>
      <c r="AL78" s="428"/>
      <c r="AM78" s="429"/>
      <c r="AN78" s="430"/>
      <c r="AO78" s="429"/>
      <c r="AP78" s="430"/>
      <c r="AQ78" s="429"/>
      <c r="AR78" s="430"/>
      <c r="AS78" s="431"/>
      <c r="AT78" s="272"/>
      <c r="AU78" s="432"/>
      <c r="AV78" s="433"/>
      <c r="AW78" s="434"/>
      <c r="AX78" s="433"/>
      <c r="AY78" s="434"/>
      <c r="AZ78" s="433"/>
      <c r="BA78" s="434"/>
      <c r="BB78" s="433"/>
      <c r="BC78" s="434"/>
      <c r="BD78" s="435"/>
      <c r="BE78" s="432"/>
      <c r="BF78" s="433"/>
      <c r="BG78" s="434"/>
      <c r="BH78" s="433"/>
      <c r="BI78" s="434"/>
      <c r="BJ78" s="433"/>
      <c r="BK78" s="434"/>
      <c r="BL78" s="435"/>
      <c r="BM78" s="432"/>
      <c r="BN78" s="433"/>
      <c r="BO78" s="434"/>
      <c r="BP78" s="433"/>
      <c r="BQ78" s="434"/>
      <c r="BR78" s="433"/>
      <c r="BS78" s="434"/>
      <c r="BT78" s="435"/>
      <c r="BU78" s="272"/>
      <c r="BV78" s="436"/>
      <c r="BW78" s="437"/>
      <c r="BX78" s="438"/>
      <c r="BY78" s="437"/>
      <c r="BZ78" s="438"/>
      <c r="CA78" s="437"/>
      <c r="CB78" s="438"/>
      <c r="CC78" s="437"/>
      <c r="CD78" s="438"/>
      <c r="CE78" s="439"/>
      <c r="CF78" s="436"/>
      <c r="CG78" s="437"/>
      <c r="CH78" s="438"/>
      <c r="CI78" s="437"/>
      <c r="CJ78" s="438"/>
      <c r="CK78" s="437"/>
      <c r="CL78" s="438"/>
      <c r="CM78" s="439"/>
      <c r="CN78" s="436"/>
      <c r="CO78" s="437"/>
      <c r="CP78" s="438"/>
      <c r="CQ78" s="437"/>
      <c r="CR78" s="438"/>
      <c r="CS78" s="437"/>
      <c r="CT78" s="438"/>
      <c r="CU78" s="439"/>
      <c r="CV78" s="272"/>
      <c r="CW78" s="440"/>
      <c r="CX78" s="441"/>
      <c r="CY78" s="442"/>
      <c r="CZ78" s="441"/>
      <c r="DA78" s="442"/>
      <c r="DB78" s="441"/>
      <c r="DC78" s="442"/>
      <c r="DD78" s="441"/>
      <c r="DE78" s="442"/>
      <c r="DF78" s="443"/>
      <c r="DG78" s="440"/>
      <c r="DH78" s="441"/>
      <c r="DI78" s="442"/>
      <c r="DJ78" s="441"/>
      <c r="DK78" s="442"/>
      <c r="DL78" s="441"/>
      <c r="DM78" s="442"/>
      <c r="DN78" s="443"/>
      <c r="DO78" s="440"/>
      <c r="DP78" s="441"/>
      <c r="DQ78" s="442"/>
      <c r="DR78" s="441"/>
      <c r="DS78" s="442"/>
      <c r="DT78" s="441"/>
      <c r="DU78" s="442"/>
      <c r="DV78" s="443"/>
      <c r="DW78" s="479"/>
    </row>
    <row r="79" spans="1:127" s="303" customFormat="1" ht="40.5" customHeight="1">
      <c r="A79" s="678"/>
      <c r="B79" s="411">
        <f>LARGE(B$69:B78,1)+1</f>
        <v>11</v>
      </c>
      <c r="C79" s="412" t="s">
        <v>850</v>
      </c>
      <c r="D79" s="413" t="s">
        <v>851</v>
      </c>
      <c r="E79" s="414" t="s">
        <v>852</v>
      </c>
      <c r="F79" s="415">
        <v>0.16062499999999999</v>
      </c>
      <c r="G79" s="416" t="s">
        <v>841</v>
      </c>
      <c r="H79" s="654"/>
      <c r="I79" s="418" t="s">
        <v>386</v>
      </c>
      <c r="J79" s="655" t="s">
        <v>1131</v>
      </c>
      <c r="K79" s="675"/>
      <c r="L79" s="444" t="s">
        <v>1038</v>
      </c>
      <c r="M79" s="444" t="s">
        <v>1039</v>
      </c>
      <c r="N79" s="445" t="s">
        <v>1040</v>
      </c>
      <c r="O79" s="446" t="s">
        <v>1041</v>
      </c>
      <c r="P79" s="571" t="s">
        <v>1042</v>
      </c>
      <c r="Q79" s="425">
        <f t="shared" si="5"/>
        <v>0</v>
      </c>
      <c r="R79" s="426"/>
      <c r="S79" s="448"/>
      <c r="T79" s="428"/>
      <c r="U79" s="429"/>
      <c r="V79" s="430"/>
      <c r="W79" s="429"/>
      <c r="X79" s="430"/>
      <c r="Y79" s="429"/>
      <c r="Z79" s="430"/>
      <c r="AA79" s="429"/>
      <c r="AB79" s="430"/>
      <c r="AC79" s="431"/>
      <c r="AD79" s="428"/>
      <c r="AE79" s="429"/>
      <c r="AF79" s="430"/>
      <c r="AG79" s="429"/>
      <c r="AH79" s="430"/>
      <c r="AI79" s="429"/>
      <c r="AJ79" s="430"/>
      <c r="AK79" s="431"/>
      <c r="AL79" s="428"/>
      <c r="AM79" s="429"/>
      <c r="AN79" s="430"/>
      <c r="AO79" s="429"/>
      <c r="AP79" s="430"/>
      <c r="AQ79" s="429"/>
      <c r="AR79" s="430"/>
      <c r="AS79" s="431"/>
      <c r="AT79" s="272"/>
      <c r="AU79" s="432"/>
      <c r="AV79" s="433"/>
      <c r="AW79" s="434"/>
      <c r="AX79" s="433"/>
      <c r="AY79" s="434"/>
      <c r="AZ79" s="433"/>
      <c r="BA79" s="434"/>
      <c r="BB79" s="433"/>
      <c r="BC79" s="434"/>
      <c r="BD79" s="435"/>
      <c r="BE79" s="432"/>
      <c r="BF79" s="433"/>
      <c r="BG79" s="434"/>
      <c r="BH79" s="433"/>
      <c r="BI79" s="434"/>
      <c r="BJ79" s="433"/>
      <c r="BK79" s="434"/>
      <c r="BL79" s="435"/>
      <c r="BM79" s="432"/>
      <c r="BN79" s="433"/>
      <c r="BO79" s="434"/>
      <c r="BP79" s="433"/>
      <c r="BQ79" s="434"/>
      <c r="BR79" s="433"/>
      <c r="BS79" s="434"/>
      <c r="BT79" s="435"/>
      <c r="BU79" s="272"/>
      <c r="BV79" s="436"/>
      <c r="BW79" s="437"/>
      <c r="BX79" s="438"/>
      <c r="BY79" s="437"/>
      <c r="BZ79" s="438"/>
      <c r="CA79" s="437"/>
      <c r="CB79" s="438"/>
      <c r="CC79" s="437"/>
      <c r="CD79" s="438"/>
      <c r="CE79" s="439"/>
      <c r="CF79" s="436"/>
      <c r="CG79" s="437"/>
      <c r="CH79" s="438"/>
      <c r="CI79" s="437"/>
      <c r="CJ79" s="438"/>
      <c r="CK79" s="437"/>
      <c r="CL79" s="438"/>
      <c r="CM79" s="439"/>
      <c r="CN79" s="436"/>
      <c r="CO79" s="437"/>
      <c r="CP79" s="438"/>
      <c r="CQ79" s="437"/>
      <c r="CR79" s="438"/>
      <c r="CS79" s="437"/>
      <c r="CT79" s="438"/>
      <c r="CU79" s="439"/>
      <c r="CV79" s="272"/>
      <c r="CW79" s="440"/>
      <c r="CX79" s="441"/>
      <c r="CY79" s="442"/>
      <c r="CZ79" s="441"/>
      <c r="DA79" s="442"/>
      <c r="DB79" s="441"/>
      <c r="DC79" s="442"/>
      <c r="DD79" s="441"/>
      <c r="DE79" s="442"/>
      <c r="DF79" s="443"/>
      <c r="DG79" s="440"/>
      <c r="DH79" s="441"/>
      <c r="DI79" s="442"/>
      <c r="DJ79" s="441"/>
      <c r="DK79" s="442"/>
      <c r="DL79" s="441"/>
      <c r="DM79" s="442"/>
      <c r="DN79" s="443"/>
      <c r="DO79" s="440"/>
      <c r="DP79" s="441"/>
      <c r="DQ79" s="442"/>
      <c r="DR79" s="441"/>
      <c r="DS79" s="442"/>
      <c r="DT79" s="441"/>
      <c r="DU79" s="442"/>
      <c r="DV79" s="443"/>
      <c r="DW79" s="272"/>
    </row>
    <row r="80" spans="1:127" s="303" customFormat="1" ht="40.5" customHeight="1">
      <c r="A80" s="569"/>
      <c r="B80" s="411">
        <f>LARGE(B$69:B79,1)+1</f>
        <v>12</v>
      </c>
      <c r="C80" s="412" t="s">
        <v>853</v>
      </c>
      <c r="D80" s="413"/>
      <c r="E80" s="414" t="s">
        <v>854</v>
      </c>
      <c r="F80" s="415">
        <v>0.79</v>
      </c>
      <c r="G80" s="416" t="s">
        <v>841</v>
      </c>
      <c r="H80" s="654"/>
      <c r="I80" s="418" t="s">
        <v>386</v>
      </c>
      <c r="J80" s="655" t="s">
        <v>831</v>
      </c>
      <c r="K80" s="675"/>
      <c r="L80" s="444" t="s">
        <v>1038</v>
      </c>
      <c r="M80" s="444" t="s">
        <v>1039</v>
      </c>
      <c r="N80" s="445" t="s">
        <v>1040</v>
      </c>
      <c r="O80" s="446" t="s">
        <v>1041</v>
      </c>
      <c r="P80" s="571" t="s">
        <v>1042</v>
      </c>
      <c r="Q80" s="425">
        <f t="shared" si="5"/>
        <v>0</v>
      </c>
      <c r="R80" s="426"/>
      <c r="S80" s="448"/>
      <c r="T80" s="428"/>
      <c r="U80" s="429"/>
      <c r="V80" s="430"/>
      <c r="W80" s="429"/>
      <c r="X80" s="430"/>
      <c r="Y80" s="429"/>
      <c r="Z80" s="430"/>
      <c r="AA80" s="429"/>
      <c r="AB80" s="430"/>
      <c r="AC80" s="431"/>
      <c r="AD80" s="428"/>
      <c r="AE80" s="429"/>
      <c r="AF80" s="430"/>
      <c r="AG80" s="429"/>
      <c r="AH80" s="430"/>
      <c r="AI80" s="429"/>
      <c r="AJ80" s="430"/>
      <c r="AK80" s="431"/>
      <c r="AL80" s="428"/>
      <c r="AM80" s="429"/>
      <c r="AN80" s="430"/>
      <c r="AO80" s="429"/>
      <c r="AP80" s="430"/>
      <c r="AQ80" s="429"/>
      <c r="AR80" s="430"/>
      <c r="AS80" s="431"/>
      <c r="AT80" s="272"/>
      <c r="AU80" s="432"/>
      <c r="AV80" s="433"/>
      <c r="AW80" s="434"/>
      <c r="AX80" s="433"/>
      <c r="AY80" s="434"/>
      <c r="AZ80" s="433"/>
      <c r="BA80" s="434"/>
      <c r="BB80" s="433"/>
      <c r="BC80" s="434"/>
      <c r="BD80" s="435"/>
      <c r="BE80" s="432"/>
      <c r="BF80" s="433"/>
      <c r="BG80" s="434"/>
      <c r="BH80" s="433"/>
      <c r="BI80" s="434"/>
      <c r="BJ80" s="433"/>
      <c r="BK80" s="434"/>
      <c r="BL80" s="435"/>
      <c r="BM80" s="432"/>
      <c r="BN80" s="433"/>
      <c r="BO80" s="434"/>
      <c r="BP80" s="433"/>
      <c r="BQ80" s="434"/>
      <c r="BR80" s="433"/>
      <c r="BS80" s="434"/>
      <c r="BT80" s="435"/>
      <c r="BU80" s="272"/>
      <c r="BV80" s="436"/>
      <c r="BW80" s="437"/>
      <c r="BX80" s="438"/>
      <c r="BY80" s="437"/>
      <c r="BZ80" s="438"/>
      <c r="CA80" s="437"/>
      <c r="CB80" s="438"/>
      <c r="CC80" s="437"/>
      <c r="CD80" s="438"/>
      <c r="CE80" s="439"/>
      <c r="CF80" s="436"/>
      <c r="CG80" s="437"/>
      <c r="CH80" s="438"/>
      <c r="CI80" s="437"/>
      <c r="CJ80" s="438"/>
      <c r="CK80" s="437"/>
      <c r="CL80" s="438"/>
      <c r="CM80" s="439"/>
      <c r="CN80" s="436"/>
      <c r="CO80" s="437"/>
      <c r="CP80" s="438"/>
      <c r="CQ80" s="437"/>
      <c r="CR80" s="438"/>
      <c r="CS80" s="437"/>
      <c r="CT80" s="438"/>
      <c r="CU80" s="439"/>
      <c r="CV80" s="272"/>
      <c r="CW80" s="440"/>
      <c r="CX80" s="441"/>
      <c r="CY80" s="442"/>
      <c r="CZ80" s="441"/>
      <c r="DA80" s="442"/>
      <c r="DB80" s="441"/>
      <c r="DC80" s="442"/>
      <c r="DD80" s="441"/>
      <c r="DE80" s="442"/>
      <c r="DF80" s="443"/>
      <c r="DG80" s="440"/>
      <c r="DH80" s="441"/>
      <c r="DI80" s="442"/>
      <c r="DJ80" s="441"/>
      <c r="DK80" s="442"/>
      <c r="DL80" s="441"/>
      <c r="DM80" s="442"/>
      <c r="DN80" s="443"/>
      <c r="DO80" s="440"/>
      <c r="DP80" s="441"/>
      <c r="DQ80" s="442"/>
      <c r="DR80" s="441"/>
      <c r="DS80" s="442"/>
      <c r="DT80" s="441"/>
      <c r="DU80" s="442"/>
      <c r="DV80" s="443"/>
      <c r="DW80" s="272"/>
    </row>
    <row r="81" spans="1:127" ht="40.5" customHeight="1">
      <c r="A81" s="569">
        <v>1</v>
      </c>
      <c r="B81" s="411">
        <f>LARGE(B$69:B80,1)+1</f>
        <v>13</v>
      </c>
      <c r="C81" s="412" t="s">
        <v>855</v>
      </c>
      <c r="D81" s="413"/>
      <c r="E81" s="414" t="s">
        <v>856</v>
      </c>
      <c r="F81" s="415">
        <v>0.72</v>
      </c>
      <c r="G81" s="416" t="s">
        <v>841</v>
      </c>
      <c r="H81" s="654"/>
      <c r="I81" s="418" t="s">
        <v>386</v>
      </c>
      <c r="J81" s="655" t="s">
        <v>831</v>
      </c>
      <c r="K81" s="675"/>
      <c r="L81" s="444" t="s">
        <v>1038</v>
      </c>
      <c r="M81" s="444" t="s">
        <v>1039</v>
      </c>
      <c r="N81" s="445" t="s">
        <v>1040</v>
      </c>
      <c r="O81" s="446" t="s">
        <v>1041</v>
      </c>
      <c r="P81" s="571" t="s">
        <v>1042</v>
      </c>
      <c r="Q81" s="425">
        <f t="shared" si="5"/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1:127" ht="40.5" customHeight="1">
      <c r="A82" s="569">
        <v>1</v>
      </c>
      <c r="B82" s="411">
        <f>LARGE(B$69:B81,1)+1</f>
        <v>14</v>
      </c>
      <c r="C82" s="412" t="s">
        <v>857</v>
      </c>
      <c r="D82" s="413"/>
      <c r="E82" s="414" t="s">
        <v>854</v>
      </c>
      <c r="F82" s="415">
        <v>1.06</v>
      </c>
      <c r="G82" s="416" t="s">
        <v>841</v>
      </c>
      <c r="H82" s="654"/>
      <c r="I82" s="418" t="s">
        <v>386</v>
      </c>
      <c r="J82" s="655" t="s">
        <v>831</v>
      </c>
      <c r="K82" s="675"/>
      <c r="L82" s="444"/>
      <c r="M82" s="444"/>
      <c r="N82" s="445" t="s">
        <v>1040</v>
      </c>
      <c r="O82" s="446" t="s">
        <v>1041</v>
      </c>
      <c r="P82" s="571" t="s">
        <v>1042</v>
      </c>
      <c r="Q82" s="425">
        <f t="shared" si="5"/>
        <v>0</v>
      </c>
      <c r="R82" s="426"/>
      <c r="S82" s="448"/>
      <c r="T82" s="428"/>
      <c r="U82" s="429"/>
      <c r="V82" s="430"/>
      <c r="W82" s="429"/>
      <c r="X82" s="430"/>
      <c r="Y82" s="429"/>
      <c r="Z82" s="430"/>
      <c r="AA82" s="429"/>
      <c r="AB82" s="430"/>
      <c r="AC82" s="431"/>
      <c r="AD82" s="428"/>
      <c r="AE82" s="429"/>
      <c r="AF82" s="430"/>
      <c r="AG82" s="429"/>
      <c r="AH82" s="430"/>
      <c r="AI82" s="429"/>
      <c r="AJ82" s="430"/>
      <c r="AK82" s="431"/>
      <c r="AL82" s="428"/>
      <c r="AM82" s="429"/>
      <c r="AN82" s="430"/>
      <c r="AO82" s="429"/>
      <c r="AP82" s="430"/>
      <c r="AQ82" s="429"/>
      <c r="AR82" s="430"/>
      <c r="AS82" s="431"/>
      <c r="AT82" s="272"/>
      <c r="AU82" s="432"/>
      <c r="AV82" s="433"/>
      <c r="AW82" s="434"/>
      <c r="AX82" s="433"/>
      <c r="AY82" s="434"/>
      <c r="AZ82" s="433"/>
      <c r="BA82" s="434"/>
      <c r="BB82" s="433"/>
      <c r="BC82" s="434"/>
      <c r="BD82" s="435"/>
      <c r="BE82" s="432"/>
      <c r="BF82" s="433"/>
      <c r="BG82" s="434"/>
      <c r="BH82" s="433"/>
      <c r="BI82" s="434"/>
      <c r="BJ82" s="433"/>
      <c r="BK82" s="434"/>
      <c r="BL82" s="435"/>
      <c r="BM82" s="432"/>
      <c r="BN82" s="433"/>
      <c r="BO82" s="434"/>
      <c r="BP82" s="433"/>
      <c r="BQ82" s="434"/>
      <c r="BR82" s="433"/>
      <c r="BS82" s="434"/>
      <c r="BT82" s="435"/>
      <c r="BU82" s="272"/>
      <c r="BV82" s="436"/>
      <c r="BW82" s="437"/>
      <c r="BX82" s="438"/>
      <c r="BY82" s="437"/>
      <c r="BZ82" s="438"/>
      <c r="CA82" s="437"/>
      <c r="CB82" s="438"/>
      <c r="CC82" s="437"/>
      <c r="CD82" s="438"/>
      <c r="CE82" s="439"/>
      <c r="CF82" s="436"/>
      <c r="CG82" s="437"/>
      <c r="CH82" s="438"/>
      <c r="CI82" s="437"/>
      <c r="CJ82" s="438"/>
      <c r="CK82" s="437"/>
      <c r="CL82" s="438"/>
      <c r="CM82" s="439"/>
      <c r="CN82" s="436"/>
      <c r="CO82" s="437"/>
      <c r="CP82" s="438"/>
      <c r="CQ82" s="437"/>
      <c r="CR82" s="438"/>
      <c r="CS82" s="437"/>
      <c r="CT82" s="438"/>
      <c r="CU82" s="439"/>
      <c r="CV82" s="272"/>
      <c r="CW82" s="440"/>
      <c r="CX82" s="441"/>
      <c r="CY82" s="442"/>
      <c r="CZ82" s="441"/>
      <c r="DA82" s="442"/>
      <c r="DB82" s="441"/>
      <c r="DC82" s="442"/>
      <c r="DD82" s="441"/>
      <c r="DE82" s="442"/>
      <c r="DF82" s="443"/>
      <c r="DG82" s="440"/>
      <c r="DH82" s="441"/>
      <c r="DI82" s="442"/>
      <c r="DJ82" s="441"/>
      <c r="DK82" s="442"/>
      <c r="DL82" s="441"/>
      <c r="DM82" s="442"/>
      <c r="DN82" s="443"/>
      <c r="DO82" s="440"/>
      <c r="DP82" s="441"/>
      <c r="DQ82" s="442"/>
      <c r="DR82" s="441"/>
      <c r="DS82" s="442"/>
      <c r="DT82" s="441"/>
      <c r="DU82" s="442"/>
      <c r="DV82" s="443"/>
      <c r="DW82" s="272"/>
    </row>
    <row r="83" spans="1:127" ht="40.5" customHeight="1">
      <c r="A83" s="569">
        <v>1</v>
      </c>
      <c r="B83" s="411">
        <f>LARGE(B$69:B82,1)+1</f>
        <v>15</v>
      </c>
      <c r="C83" s="412" t="s">
        <v>858</v>
      </c>
      <c r="D83" s="413"/>
      <c r="E83" s="414" t="s">
        <v>830</v>
      </c>
      <c r="F83" s="415">
        <v>1.1000000000000001</v>
      </c>
      <c r="G83" s="416" t="s">
        <v>841</v>
      </c>
      <c r="H83" s="654"/>
      <c r="I83" s="418" t="s">
        <v>386</v>
      </c>
      <c r="J83" s="655" t="s">
        <v>831</v>
      </c>
      <c r="K83" s="675"/>
      <c r="L83" s="444" t="s">
        <v>1038</v>
      </c>
      <c r="M83" s="444" t="s">
        <v>1039</v>
      </c>
      <c r="N83" s="445" t="s">
        <v>1040</v>
      </c>
      <c r="O83" s="446" t="s">
        <v>1041</v>
      </c>
      <c r="P83" s="571" t="s">
        <v>1042</v>
      </c>
      <c r="Q83" s="425">
        <f t="shared" si="5"/>
        <v>0</v>
      </c>
      <c r="R83" s="426"/>
      <c r="S83" s="448"/>
      <c r="T83" s="428"/>
      <c r="U83" s="429"/>
      <c r="V83" s="430"/>
      <c r="W83" s="429"/>
      <c r="X83" s="430"/>
      <c r="Y83" s="429"/>
      <c r="Z83" s="430"/>
      <c r="AA83" s="429"/>
      <c r="AB83" s="430"/>
      <c r="AC83" s="431"/>
      <c r="AD83" s="428"/>
      <c r="AE83" s="429"/>
      <c r="AF83" s="430"/>
      <c r="AG83" s="429"/>
      <c r="AH83" s="430"/>
      <c r="AI83" s="429"/>
      <c r="AJ83" s="430"/>
      <c r="AK83" s="431"/>
      <c r="AL83" s="428"/>
      <c r="AM83" s="429"/>
      <c r="AN83" s="430"/>
      <c r="AO83" s="429"/>
      <c r="AP83" s="430"/>
      <c r="AQ83" s="429"/>
      <c r="AR83" s="430"/>
      <c r="AS83" s="431"/>
      <c r="AT83" s="272"/>
      <c r="AU83" s="432"/>
      <c r="AV83" s="433"/>
      <c r="AW83" s="434"/>
      <c r="AX83" s="433"/>
      <c r="AY83" s="434"/>
      <c r="AZ83" s="433"/>
      <c r="BA83" s="434"/>
      <c r="BB83" s="433"/>
      <c r="BC83" s="434"/>
      <c r="BD83" s="435"/>
      <c r="BE83" s="432"/>
      <c r="BF83" s="433"/>
      <c r="BG83" s="434"/>
      <c r="BH83" s="433"/>
      <c r="BI83" s="434"/>
      <c r="BJ83" s="433"/>
      <c r="BK83" s="434"/>
      <c r="BL83" s="435"/>
      <c r="BM83" s="432"/>
      <c r="BN83" s="433"/>
      <c r="BO83" s="434"/>
      <c r="BP83" s="433"/>
      <c r="BQ83" s="434"/>
      <c r="BR83" s="433"/>
      <c r="BS83" s="434"/>
      <c r="BT83" s="435"/>
      <c r="BU83" s="272"/>
      <c r="BV83" s="436"/>
      <c r="BW83" s="437"/>
      <c r="BX83" s="438"/>
      <c r="BY83" s="437"/>
      <c r="BZ83" s="438"/>
      <c r="CA83" s="437"/>
      <c r="CB83" s="438"/>
      <c r="CC83" s="437"/>
      <c r="CD83" s="438"/>
      <c r="CE83" s="439"/>
      <c r="CF83" s="436"/>
      <c r="CG83" s="437"/>
      <c r="CH83" s="438"/>
      <c r="CI83" s="437"/>
      <c r="CJ83" s="438"/>
      <c r="CK83" s="437"/>
      <c r="CL83" s="438"/>
      <c r="CM83" s="439"/>
      <c r="CN83" s="436"/>
      <c r="CO83" s="437"/>
      <c r="CP83" s="438"/>
      <c r="CQ83" s="437"/>
      <c r="CR83" s="438"/>
      <c r="CS83" s="437"/>
      <c r="CT83" s="438"/>
      <c r="CU83" s="439"/>
      <c r="CV83" s="272"/>
      <c r="CW83" s="440"/>
      <c r="CX83" s="441"/>
      <c r="CY83" s="442"/>
      <c r="CZ83" s="441"/>
      <c r="DA83" s="442"/>
      <c r="DB83" s="441"/>
      <c r="DC83" s="442"/>
      <c r="DD83" s="441"/>
      <c r="DE83" s="442"/>
      <c r="DF83" s="443"/>
      <c r="DG83" s="440"/>
      <c r="DH83" s="441"/>
      <c r="DI83" s="442"/>
      <c r="DJ83" s="441"/>
      <c r="DK83" s="442"/>
      <c r="DL83" s="441"/>
      <c r="DM83" s="442"/>
      <c r="DN83" s="443"/>
      <c r="DO83" s="440"/>
      <c r="DP83" s="441"/>
      <c r="DQ83" s="442"/>
      <c r="DR83" s="441"/>
      <c r="DS83" s="442"/>
      <c r="DT83" s="441"/>
      <c r="DU83" s="442"/>
      <c r="DV83" s="443"/>
      <c r="DW83" s="272"/>
    </row>
    <row r="84" spans="1:127" s="303" customFormat="1" ht="40.5" customHeight="1">
      <c r="A84" s="569">
        <v>1</v>
      </c>
      <c r="B84" s="411">
        <f>LARGE(B$69:B83,1)+1</f>
        <v>16</v>
      </c>
      <c r="C84" s="412" t="s">
        <v>859</v>
      </c>
      <c r="D84" s="413"/>
      <c r="E84" s="414" t="s">
        <v>830</v>
      </c>
      <c r="F84" s="415">
        <v>1.1000000000000001</v>
      </c>
      <c r="G84" s="416" t="s">
        <v>841</v>
      </c>
      <c r="H84" s="654"/>
      <c r="I84" s="418" t="s">
        <v>386</v>
      </c>
      <c r="J84" s="655" t="s">
        <v>831</v>
      </c>
      <c r="K84" s="675"/>
      <c r="L84" s="444" t="s">
        <v>1038</v>
      </c>
      <c r="M84" s="444" t="s">
        <v>1039</v>
      </c>
      <c r="N84" s="445" t="s">
        <v>1040</v>
      </c>
      <c r="O84" s="446" t="s">
        <v>1041</v>
      </c>
      <c r="P84" s="571" t="s">
        <v>1042</v>
      </c>
      <c r="Q84" s="425">
        <f t="shared" si="5"/>
        <v>0</v>
      </c>
      <c r="R84" s="426"/>
      <c r="S84" s="448"/>
      <c r="T84" s="428"/>
      <c r="U84" s="429"/>
      <c r="V84" s="430"/>
      <c r="W84" s="429"/>
      <c r="X84" s="430"/>
      <c r="Y84" s="429"/>
      <c r="Z84" s="430"/>
      <c r="AA84" s="429"/>
      <c r="AB84" s="430"/>
      <c r="AC84" s="431"/>
      <c r="AD84" s="428"/>
      <c r="AE84" s="429"/>
      <c r="AF84" s="430"/>
      <c r="AG84" s="429"/>
      <c r="AH84" s="430"/>
      <c r="AI84" s="429"/>
      <c r="AJ84" s="430"/>
      <c r="AK84" s="431"/>
      <c r="AL84" s="428"/>
      <c r="AM84" s="429"/>
      <c r="AN84" s="430"/>
      <c r="AO84" s="429"/>
      <c r="AP84" s="430"/>
      <c r="AQ84" s="429"/>
      <c r="AR84" s="430"/>
      <c r="AS84" s="431"/>
      <c r="AT84" s="272"/>
      <c r="AU84" s="432"/>
      <c r="AV84" s="433"/>
      <c r="AW84" s="434"/>
      <c r="AX84" s="433"/>
      <c r="AY84" s="434"/>
      <c r="AZ84" s="433"/>
      <c r="BA84" s="434"/>
      <c r="BB84" s="433"/>
      <c r="BC84" s="434"/>
      <c r="BD84" s="435"/>
      <c r="BE84" s="432"/>
      <c r="BF84" s="433"/>
      <c r="BG84" s="434"/>
      <c r="BH84" s="433"/>
      <c r="BI84" s="434"/>
      <c r="BJ84" s="433"/>
      <c r="BK84" s="434"/>
      <c r="BL84" s="435"/>
      <c r="BM84" s="432"/>
      <c r="BN84" s="433"/>
      <c r="BO84" s="434"/>
      <c r="BP84" s="433"/>
      <c r="BQ84" s="434"/>
      <c r="BR84" s="433"/>
      <c r="BS84" s="434"/>
      <c r="BT84" s="435"/>
      <c r="BU84" s="272"/>
      <c r="BV84" s="436"/>
      <c r="BW84" s="437"/>
      <c r="BX84" s="438"/>
      <c r="BY84" s="437"/>
      <c r="BZ84" s="438"/>
      <c r="CA84" s="437"/>
      <c r="CB84" s="438"/>
      <c r="CC84" s="437"/>
      <c r="CD84" s="438"/>
      <c r="CE84" s="439"/>
      <c r="CF84" s="436"/>
      <c r="CG84" s="437"/>
      <c r="CH84" s="438"/>
      <c r="CI84" s="437"/>
      <c r="CJ84" s="438"/>
      <c r="CK84" s="437"/>
      <c r="CL84" s="438"/>
      <c r="CM84" s="439"/>
      <c r="CN84" s="436"/>
      <c r="CO84" s="437"/>
      <c r="CP84" s="438"/>
      <c r="CQ84" s="437"/>
      <c r="CR84" s="438"/>
      <c r="CS84" s="437"/>
      <c r="CT84" s="438"/>
      <c r="CU84" s="439"/>
      <c r="CV84" s="272"/>
      <c r="CW84" s="440"/>
      <c r="CX84" s="441"/>
      <c r="CY84" s="442"/>
      <c r="CZ84" s="441"/>
      <c r="DA84" s="442"/>
      <c r="DB84" s="441"/>
      <c r="DC84" s="442"/>
      <c r="DD84" s="441"/>
      <c r="DE84" s="442"/>
      <c r="DF84" s="443"/>
      <c r="DG84" s="440"/>
      <c r="DH84" s="441"/>
      <c r="DI84" s="442"/>
      <c r="DJ84" s="441"/>
      <c r="DK84" s="442"/>
      <c r="DL84" s="441"/>
      <c r="DM84" s="442"/>
      <c r="DN84" s="443"/>
      <c r="DO84" s="440"/>
      <c r="DP84" s="441"/>
      <c r="DQ84" s="442"/>
      <c r="DR84" s="441"/>
      <c r="DS84" s="442"/>
      <c r="DT84" s="441"/>
      <c r="DU84" s="442"/>
      <c r="DV84" s="443"/>
      <c r="DW84" s="272"/>
    </row>
    <row r="85" spans="1:127" s="303" customFormat="1" ht="40.5" customHeight="1">
      <c r="A85" s="569">
        <v>1</v>
      </c>
      <c r="B85" s="411">
        <f>LARGE(B$69:B84,1)+1</f>
        <v>17</v>
      </c>
      <c r="C85" s="412" t="s">
        <v>860</v>
      </c>
      <c r="D85" s="413"/>
      <c r="E85" s="414" t="s">
        <v>854</v>
      </c>
      <c r="F85" s="415">
        <v>0.72</v>
      </c>
      <c r="G85" s="416" t="s">
        <v>841</v>
      </c>
      <c r="H85" s="654"/>
      <c r="I85" s="418" t="s">
        <v>386</v>
      </c>
      <c r="J85" s="655" t="s">
        <v>831</v>
      </c>
      <c r="K85" s="675"/>
      <c r="L85" s="444" t="s">
        <v>1038</v>
      </c>
      <c r="M85" s="444" t="s">
        <v>1039</v>
      </c>
      <c r="N85" s="445" t="s">
        <v>1040</v>
      </c>
      <c r="O85" s="446" t="s">
        <v>1041</v>
      </c>
      <c r="P85" s="571" t="s">
        <v>1042</v>
      </c>
      <c r="Q85" s="425">
        <f t="shared" si="5"/>
        <v>0</v>
      </c>
      <c r="R85" s="426"/>
      <c r="S85" s="448"/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1:127" s="303" customFormat="1" ht="40.5" customHeight="1">
      <c r="A86" s="569">
        <v>1</v>
      </c>
      <c r="B86" s="411">
        <f>LARGE(B$69:B85,1)+1</f>
        <v>18</v>
      </c>
      <c r="C86" s="412" t="s">
        <v>861</v>
      </c>
      <c r="D86" s="413"/>
      <c r="E86" s="414" t="s">
        <v>854</v>
      </c>
      <c r="F86" s="415">
        <v>1.06</v>
      </c>
      <c r="G86" s="416" t="s">
        <v>841</v>
      </c>
      <c r="H86" s="654"/>
      <c r="I86" s="418" t="s">
        <v>386</v>
      </c>
      <c r="J86" s="655" t="s">
        <v>831</v>
      </c>
      <c r="K86" s="675"/>
      <c r="L86" s="444"/>
      <c r="M86" s="444"/>
      <c r="N86" s="445" t="s">
        <v>1040</v>
      </c>
      <c r="O86" s="446" t="s">
        <v>1041</v>
      </c>
      <c r="P86" s="571" t="s">
        <v>1042</v>
      </c>
      <c r="Q86" s="425">
        <f t="shared" si="5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s="303" customFormat="1" ht="40.5" customHeight="1">
      <c r="A87" s="569"/>
      <c r="B87" s="411">
        <f>LARGE(B$69:B86,1)+1</f>
        <v>19</v>
      </c>
      <c r="C87" s="412" t="s">
        <v>862</v>
      </c>
      <c r="D87" s="413"/>
      <c r="E87" s="414" t="s">
        <v>854</v>
      </c>
      <c r="F87" s="415">
        <v>0.94</v>
      </c>
      <c r="G87" s="416" t="s">
        <v>841</v>
      </c>
      <c r="H87" s="654"/>
      <c r="I87" s="418" t="s">
        <v>386</v>
      </c>
      <c r="J87" s="655" t="s">
        <v>831</v>
      </c>
      <c r="K87" s="675"/>
      <c r="L87" s="444"/>
      <c r="M87" s="444"/>
      <c r="N87" s="445" t="s">
        <v>1040</v>
      </c>
      <c r="O87" s="446" t="s">
        <v>1041</v>
      </c>
      <c r="P87" s="571" t="s">
        <v>1042</v>
      </c>
      <c r="Q87" s="425">
        <f t="shared" si="5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1:127" ht="40.5" customHeight="1">
      <c r="A88" s="569">
        <v>1</v>
      </c>
      <c r="B88" s="411">
        <f>LARGE(B$69:B87,1)+1</f>
        <v>20</v>
      </c>
      <c r="C88" s="412" t="s">
        <v>863</v>
      </c>
      <c r="D88" s="413"/>
      <c r="E88" s="414" t="s">
        <v>864</v>
      </c>
      <c r="F88" s="415">
        <v>0.5</v>
      </c>
      <c r="G88" s="416" t="s">
        <v>841</v>
      </c>
      <c r="H88" s="654"/>
      <c r="I88" s="418" t="s">
        <v>386</v>
      </c>
      <c r="J88" s="655" t="s">
        <v>831</v>
      </c>
      <c r="K88" s="675"/>
      <c r="L88" s="444"/>
      <c r="M88" s="444"/>
      <c r="N88" s="445" t="s">
        <v>1040</v>
      </c>
      <c r="O88" s="446"/>
      <c r="P88" s="571"/>
      <c r="Q88" s="425">
        <f t="shared" si="5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s="303" customFormat="1" ht="40.5" customHeight="1">
      <c r="A89" s="569"/>
      <c r="B89" s="411">
        <f>LARGE(B$69:B88,1)+1</f>
        <v>21</v>
      </c>
      <c r="C89" s="412" t="s">
        <v>865</v>
      </c>
      <c r="D89" s="413"/>
      <c r="E89" s="414" t="s">
        <v>837</v>
      </c>
      <c r="F89" s="415">
        <v>0.9</v>
      </c>
      <c r="G89" s="416" t="s">
        <v>841</v>
      </c>
      <c r="H89" s="654"/>
      <c r="I89" s="418" t="s">
        <v>386</v>
      </c>
      <c r="J89" s="655" t="s">
        <v>831</v>
      </c>
      <c r="K89" s="675"/>
      <c r="L89" s="444"/>
      <c r="M89" s="444"/>
      <c r="N89" s="445" t="s">
        <v>1040</v>
      </c>
      <c r="O89" s="446" t="s">
        <v>1041</v>
      </c>
      <c r="P89" s="571" t="s">
        <v>1042</v>
      </c>
      <c r="Q89" s="425">
        <f t="shared" si="5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40.5" customHeight="1">
      <c r="A90" s="569">
        <v>1</v>
      </c>
      <c r="B90" s="411">
        <f>LARGE(B$69:B89,1)+1</f>
        <v>22</v>
      </c>
      <c r="C90" s="412" t="s">
        <v>866</v>
      </c>
      <c r="D90" s="413"/>
      <c r="E90" s="414" t="s">
        <v>848</v>
      </c>
      <c r="F90" s="415">
        <v>1.02</v>
      </c>
      <c r="G90" s="416" t="s">
        <v>841</v>
      </c>
      <c r="H90" s="654"/>
      <c r="I90" s="418" t="s">
        <v>386</v>
      </c>
      <c r="J90" s="655" t="s">
        <v>831</v>
      </c>
      <c r="K90" s="675"/>
      <c r="L90" s="444"/>
      <c r="M90" s="444"/>
      <c r="N90" s="445"/>
      <c r="O90" s="446" t="s">
        <v>1041</v>
      </c>
      <c r="P90" s="571" t="s">
        <v>1042</v>
      </c>
      <c r="Q90" s="425">
        <f t="shared" si="5"/>
        <v>0</v>
      </c>
      <c r="R90" s="426"/>
      <c r="S90" s="448"/>
      <c r="T90" s="428"/>
      <c r="U90" s="429"/>
      <c r="V90" s="430"/>
      <c r="W90" s="429"/>
      <c r="X90" s="430"/>
      <c r="Y90" s="429"/>
      <c r="Z90" s="430"/>
      <c r="AA90" s="429"/>
      <c r="AB90" s="430"/>
      <c r="AC90" s="431"/>
      <c r="AD90" s="428"/>
      <c r="AE90" s="429"/>
      <c r="AF90" s="430"/>
      <c r="AG90" s="429"/>
      <c r="AH90" s="430"/>
      <c r="AI90" s="429"/>
      <c r="AJ90" s="430"/>
      <c r="AK90" s="431"/>
      <c r="AL90" s="428"/>
      <c r="AM90" s="429"/>
      <c r="AN90" s="430"/>
      <c r="AO90" s="429"/>
      <c r="AP90" s="430"/>
      <c r="AQ90" s="429"/>
      <c r="AR90" s="430"/>
      <c r="AS90" s="431"/>
      <c r="AT90" s="272"/>
      <c r="AU90" s="432"/>
      <c r="AV90" s="433"/>
      <c r="AW90" s="434"/>
      <c r="AX90" s="433"/>
      <c r="AY90" s="434"/>
      <c r="AZ90" s="433"/>
      <c r="BA90" s="434"/>
      <c r="BB90" s="433"/>
      <c r="BC90" s="434"/>
      <c r="BD90" s="435"/>
      <c r="BE90" s="432"/>
      <c r="BF90" s="433"/>
      <c r="BG90" s="434"/>
      <c r="BH90" s="433"/>
      <c r="BI90" s="434"/>
      <c r="BJ90" s="433"/>
      <c r="BK90" s="434"/>
      <c r="BL90" s="435"/>
      <c r="BM90" s="432"/>
      <c r="BN90" s="433"/>
      <c r="BO90" s="434"/>
      <c r="BP90" s="433"/>
      <c r="BQ90" s="434"/>
      <c r="BR90" s="433"/>
      <c r="BS90" s="434"/>
      <c r="BT90" s="435"/>
      <c r="BU90" s="272"/>
      <c r="BV90" s="436"/>
      <c r="BW90" s="437"/>
      <c r="BX90" s="438"/>
      <c r="BY90" s="437"/>
      <c r="BZ90" s="438"/>
      <c r="CA90" s="437"/>
      <c r="CB90" s="438"/>
      <c r="CC90" s="437"/>
      <c r="CD90" s="438"/>
      <c r="CE90" s="439"/>
      <c r="CF90" s="436"/>
      <c r="CG90" s="437"/>
      <c r="CH90" s="438"/>
      <c r="CI90" s="437"/>
      <c r="CJ90" s="438"/>
      <c r="CK90" s="437"/>
      <c r="CL90" s="438"/>
      <c r="CM90" s="439"/>
      <c r="CN90" s="436"/>
      <c r="CO90" s="437"/>
      <c r="CP90" s="438"/>
      <c r="CQ90" s="437"/>
      <c r="CR90" s="438"/>
      <c r="CS90" s="437"/>
      <c r="CT90" s="438"/>
      <c r="CU90" s="439"/>
      <c r="CV90" s="272"/>
      <c r="CW90" s="440"/>
      <c r="CX90" s="441"/>
      <c r="CY90" s="442"/>
      <c r="CZ90" s="441"/>
      <c r="DA90" s="442"/>
      <c r="DB90" s="441"/>
      <c r="DC90" s="442"/>
      <c r="DD90" s="441"/>
      <c r="DE90" s="442"/>
      <c r="DF90" s="443"/>
      <c r="DG90" s="440"/>
      <c r="DH90" s="441"/>
      <c r="DI90" s="442"/>
      <c r="DJ90" s="441"/>
      <c r="DK90" s="442"/>
      <c r="DL90" s="441"/>
      <c r="DM90" s="442"/>
      <c r="DN90" s="443"/>
      <c r="DO90" s="440"/>
      <c r="DP90" s="441"/>
      <c r="DQ90" s="442"/>
      <c r="DR90" s="441"/>
      <c r="DS90" s="442"/>
      <c r="DT90" s="441"/>
      <c r="DU90" s="442"/>
      <c r="DV90" s="443"/>
      <c r="DW90" s="272"/>
    </row>
    <row r="91" spans="1:127" s="303" customFormat="1" ht="40.5" customHeight="1">
      <c r="A91" s="569"/>
      <c r="B91" s="411">
        <f>LARGE(B$69:B90,1)+1</f>
        <v>23</v>
      </c>
      <c r="C91" s="412" t="s">
        <v>867</v>
      </c>
      <c r="D91" s="413" t="s">
        <v>868</v>
      </c>
      <c r="E91" s="414" t="s">
        <v>869</v>
      </c>
      <c r="F91" s="415">
        <v>0.26</v>
      </c>
      <c r="G91" s="416" t="s">
        <v>841</v>
      </c>
      <c r="H91" s="654"/>
      <c r="I91" s="418" t="s">
        <v>386</v>
      </c>
      <c r="J91" s="655" t="s">
        <v>1131</v>
      </c>
      <c r="K91" s="675"/>
      <c r="L91" s="444"/>
      <c r="M91" s="444"/>
      <c r="N91" s="445"/>
      <c r="O91" s="446" t="s">
        <v>1041</v>
      </c>
      <c r="P91" s="571" t="s">
        <v>1042</v>
      </c>
      <c r="Q91" s="425">
        <f t="shared" si="5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1:127" s="303" customFormat="1" ht="40.5" customHeight="1">
      <c r="A92" s="569"/>
      <c r="B92" s="411">
        <f>LARGE(B$69:B91,1)+1</f>
        <v>24</v>
      </c>
      <c r="C92" s="412" t="s">
        <v>870</v>
      </c>
      <c r="D92" s="413"/>
      <c r="E92" s="414" t="s">
        <v>837</v>
      </c>
      <c r="F92" s="415">
        <v>0.94</v>
      </c>
      <c r="G92" s="416" t="s">
        <v>841</v>
      </c>
      <c r="H92" s="654"/>
      <c r="I92" s="418" t="s">
        <v>386</v>
      </c>
      <c r="J92" s="655" t="s">
        <v>831</v>
      </c>
      <c r="K92" s="675"/>
      <c r="L92" s="444"/>
      <c r="M92" s="444"/>
      <c r="N92" s="445" t="s">
        <v>1040</v>
      </c>
      <c r="O92" s="446" t="s">
        <v>1041</v>
      </c>
      <c r="P92" s="571" t="s">
        <v>1042</v>
      </c>
      <c r="Q92" s="425">
        <f t="shared" si="5"/>
        <v>0</v>
      </c>
      <c r="R92" s="426"/>
      <c r="S92" s="448"/>
      <c r="T92" s="428"/>
      <c r="U92" s="429"/>
      <c r="V92" s="430"/>
      <c r="W92" s="429"/>
      <c r="X92" s="430"/>
      <c r="Y92" s="429"/>
      <c r="Z92" s="430"/>
      <c r="AA92" s="429"/>
      <c r="AB92" s="430"/>
      <c r="AC92" s="431"/>
      <c r="AD92" s="428"/>
      <c r="AE92" s="429"/>
      <c r="AF92" s="430"/>
      <c r="AG92" s="429"/>
      <c r="AH92" s="430"/>
      <c r="AI92" s="429"/>
      <c r="AJ92" s="430"/>
      <c r="AK92" s="431"/>
      <c r="AL92" s="428"/>
      <c r="AM92" s="429"/>
      <c r="AN92" s="430"/>
      <c r="AO92" s="429"/>
      <c r="AP92" s="430"/>
      <c r="AQ92" s="429"/>
      <c r="AR92" s="430"/>
      <c r="AS92" s="431"/>
      <c r="AT92" s="272"/>
      <c r="AU92" s="432"/>
      <c r="AV92" s="433"/>
      <c r="AW92" s="434"/>
      <c r="AX92" s="433"/>
      <c r="AY92" s="434"/>
      <c r="AZ92" s="433"/>
      <c r="BA92" s="434"/>
      <c r="BB92" s="433"/>
      <c r="BC92" s="434"/>
      <c r="BD92" s="435"/>
      <c r="BE92" s="432"/>
      <c r="BF92" s="433"/>
      <c r="BG92" s="434"/>
      <c r="BH92" s="433"/>
      <c r="BI92" s="434"/>
      <c r="BJ92" s="433"/>
      <c r="BK92" s="434"/>
      <c r="BL92" s="435"/>
      <c r="BM92" s="432"/>
      <c r="BN92" s="433"/>
      <c r="BO92" s="434"/>
      <c r="BP92" s="433"/>
      <c r="BQ92" s="434"/>
      <c r="BR92" s="433"/>
      <c r="BS92" s="434"/>
      <c r="BT92" s="435"/>
      <c r="BU92" s="272"/>
      <c r="BV92" s="436"/>
      <c r="BW92" s="437"/>
      <c r="BX92" s="438"/>
      <c r="BY92" s="437"/>
      <c r="BZ92" s="438"/>
      <c r="CA92" s="437"/>
      <c r="CB92" s="438"/>
      <c r="CC92" s="437"/>
      <c r="CD92" s="438"/>
      <c r="CE92" s="439"/>
      <c r="CF92" s="436"/>
      <c r="CG92" s="437"/>
      <c r="CH92" s="438"/>
      <c r="CI92" s="437"/>
      <c r="CJ92" s="438"/>
      <c r="CK92" s="437"/>
      <c r="CL92" s="438"/>
      <c r="CM92" s="439"/>
      <c r="CN92" s="436"/>
      <c r="CO92" s="437"/>
      <c r="CP92" s="438"/>
      <c r="CQ92" s="437"/>
      <c r="CR92" s="438"/>
      <c r="CS92" s="437"/>
      <c r="CT92" s="438"/>
      <c r="CU92" s="439"/>
      <c r="CV92" s="272"/>
      <c r="CW92" s="440"/>
      <c r="CX92" s="441"/>
      <c r="CY92" s="442"/>
      <c r="CZ92" s="441"/>
      <c r="DA92" s="442"/>
      <c r="DB92" s="441"/>
      <c r="DC92" s="442"/>
      <c r="DD92" s="441"/>
      <c r="DE92" s="442"/>
      <c r="DF92" s="443"/>
      <c r="DG92" s="440"/>
      <c r="DH92" s="441"/>
      <c r="DI92" s="442"/>
      <c r="DJ92" s="441"/>
      <c r="DK92" s="442"/>
      <c r="DL92" s="441"/>
      <c r="DM92" s="442"/>
      <c r="DN92" s="443"/>
      <c r="DO92" s="440"/>
      <c r="DP92" s="441"/>
      <c r="DQ92" s="442"/>
      <c r="DR92" s="441"/>
      <c r="DS92" s="442"/>
      <c r="DT92" s="441"/>
      <c r="DU92" s="442"/>
      <c r="DV92" s="443"/>
      <c r="DW92" s="465"/>
    </row>
    <row r="93" spans="1:127" s="303" customFormat="1" ht="40.5" customHeight="1">
      <c r="A93" s="569">
        <v>1</v>
      </c>
      <c r="B93" s="411">
        <f>LARGE(B$69:B92,1)+1</f>
        <v>25</v>
      </c>
      <c r="C93" s="412" t="s">
        <v>871</v>
      </c>
      <c r="D93" s="413"/>
      <c r="E93" s="414" t="s">
        <v>830</v>
      </c>
      <c r="F93" s="415">
        <v>1.06</v>
      </c>
      <c r="G93" s="416" t="s">
        <v>841</v>
      </c>
      <c r="H93" s="654"/>
      <c r="I93" s="418" t="s">
        <v>386</v>
      </c>
      <c r="J93" s="655" t="s">
        <v>831</v>
      </c>
      <c r="K93" s="675"/>
      <c r="L93" s="444"/>
      <c r="M93" s="444"/>
      <c r="N93" s="445" t="s">
        <v>1040</v>
      </c>
      <c r="O93" s="446" t="s">
        <v>1041</v>
      </c>
      <c r="P93" s="571" t="s">
        <v>1042</v>
      </c>
      <c r="Q93" s="425">
        <f t="shared" si="5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479"/>
    </row>
    <row r="94" spans="1:127" s="303" customFormat="1" ht="40.5" customHeight="1">
      <c r="A94" s="678"/>
      <c r="B94" s="411">
        <f>LARGE(B$69:B93,1)+1</f>
        <v>26</v>
      </c>
      <c r="C94" s="412" t="s">
        <v>872</v>
      </c>
      <c r="D94" s="413"/>
      <c r="E94" s="414" t="s">
        <v>848</v>
      </c>
      <c r="F94" s="415">
        <v>0.81</v>
      </c>
      <c r="G94" s="416" t="s">
        <v>841</v>
      </c>
      <c r="H94" s="654"/>
      <c r="I94" s="418" t="s">
        <v>386</v>
      </c>
      <c r="J94" s="655" t="s">
        <v>831</v>
      </c>
      <c r="K94" s="675"/>
      <c r="L94" s="444" t="s">
        <v>1038</v>
      </c>
      <c r="M94" s="444" t="s">
        <v>1039</v>
      </c>
      <c r="N94" s="445" t="s">
        <v>1040</v>
      </c>
      <c r="O94" s="446" t="s">
        <v>1041</v>
      </c>
      <c r="P94" s="571" t="s">
        <v>1042</v>
      </c>
      <c r="Q94" s="425">
        <f t="shared" si="5"/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1:127" s="303" customFormat="1" ht="40.5" customHeight="1">
      <c r="A95" s="678"/>
      <c r="B95" s="411">
        <f>LARGE(B$69:B94,1)+1</f>
        <v>27</v>
      </c>
      <c r="C95" s="412" t="s">
        <v>873</v>
      </c>
      <c r="D95" s="413"/>
      <c r="E95" s="414" t="s">
        <v>854</v>
      </c>
      <c r="F95" s="415">
        <v>1.02</v>
      </c>
      <c r="G95" s="416" t="s">
        <v>841</v>
      </c>
      <c r="H95" s="654"/>
      <c r="I95" s="418" t="s">
        <v>386</v>
      </c>
      <c r="J95" s="655" t="s">
        <v>831</v>
      </c>
      <c r="K95" s="675"/>
      <c r="L95" s="444" t="s">
        <v>1038</v>
      </c>
      <c r="M95" s="444" t="s">
        <v>1039</v>
      </c>
      <c r="N95" s="445" t="s">
        <v>1040</v>
      </c>
      <c r="O95" s="446" t="s">
        <v>1041</v>
      </c>
      <c r="P95" s="571" t="s">
        <v>1042</v>
      </c>
      <c r="Q95" s="425">
        <f t="shared" si="5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1:127" s="303" customFormat="1" ht="40.5" customHeight="1">
      <c r="A96" s="569"/>
      <c r="B96" s="411">
        <f>LARGE(B$69:B95,1)+1</f>
        <v>28</v>
      </c>
      <c r="C96" s="412" t="s">
        <v>874</v>
      </c>
      <c r="D96" s="413"/>
      <c r="E96" s="414" t="s">
        <v>854</v>
      </c>
      <c r="F96" s="415">
        <v>0.96</v>
      </c>
      <c r="G96" s="416" t="s">
        <v>841</v>
      </c>
      <c r="H96" s="654"/>
      <c r="I96" s="418" t="s">
        <v>386</v>
      </c>
      <c r="J96" s="655" t="s">
        <v>831</v>
      </c>
      <c r="K96" s="675"/>
      <c r="L96" s="444" t="s">
        <v>1038</v>
      </c>
      <c r="M96" s="444" t="s">
        <v>1039</v>
      </c>
      <c r="N96" s="445" t="s">
        <v>1040</v>
      </c>
      <c r="O96" s="446" t="s">
        <v>1041</v>
      </c>
      <c r="P96" s="571" t="s">
        <v>1042</v>
      </c>
      <c r="Q96" s="425">
        <f t="shared" si="5"/>
        <v>0</v>
      </c>
      <c r="R96" s="426"/>
      <c r="S96" s="448"/>
      <c r="T96" s="428"/>
      <c r="U96" s="429"/>
      <c r="V96" s="430"/>
      <c r="W96" s="429"/>
      <c r="X96" s="430"/>
      <c r="Y96" s="429"/>
      <c r="Z96" s="430"/>
      <c r="AA96" s="429"/>
      <c r="AB96" s="430"/>
      <c r="AC96" s="431"/>
      <c r="AD96" s="428"/>
      <c r="AE96" s="429"/>
      <c r="AF96" s="430"/>
      <c r="AG96" s="429"/>
      <c r="AH96" s="430"/>
      <c r="AI96" s="429"/>
      <c r="AJ96" s="430"/>
      <c r="AK96" s="431"/>
      <c r="AL96" s="428"/>
      <c r="AM96" s="429"/>
      <c r="AN96" s="430"/>
      <c r="AO96" s="429"/>
      <c r="AP96" s="430"/>
      <c r="AQ96" s="429"/>
      <c r="AR96" s="430"/>
      <c r="AS96" s="431"/>
      <c r="AT96" s="272"/>
      <c r="AU96" s="432"/>
      <c r="AV96" s="433"/>
      <c r="AW96" s="434"/>
      <c r="AX96" s="433"/>
      <c r="AY96" s="434"/>
      <c r="AZ96" s="433"/>
      <c r="BA96" s="434"/>
      <c r="BB96" s="433"/>
      <c r="BC96" s="434"/>
      <c r="BD96" s="435"/>
      <c r="BE96" s="432"/>
      <c r="BF96" s="433"/>
      <c r="BG96" s="434"/>
      <c r="BH96" s="433"/>
      <c r="BI96" s="434"/>
      <c r="BJ96" s="433"/>
      <c r="BK96" s="434"/>
      <c r="BL96" s="435"/>
      <c r="BM96" s="432"/>
      <c r="BN96" s="433"/>
      <c r="BO96" s="434"/>
      <c r="BP96" s="433"/>
      <c r="BQ96" s="434"/>
      <c r="BR96" s="433"/>
      <c r="BS96" s="434"/>
      <c r="BT96" s="435"/>
      <c r="BU96" s="272"/>
      <c r="BV96" s="436"/>
      <c r="BW96" s="437"/>
      <c r="BX96" s="438"/>
      <c r="BY96" s="437"/>
      <c r="BZ96" s="438"/>
      <c r="CA96" s="437"/>
      <c r="CB96" s="438"/>
      <c r="CC96" s="437"/>
      <c r="CD96" s="438"/>
      <c r="CE96" s="439"/>
      <c r="CF96" s="436"/>
      <c r="CG96" s="437"/>
      <c r="CH96" s="438"/>
      <c r="CI96" s="437"/>
      <c r="CJ96" s="438"/>
      <c r="CK96" s="437"/>
      <c r="CL96" s="438"/>
      <c r="CM96" s="439"/>
      <c r="CN96" s="436"/>
      <c r="CO96" s="437"/>
      <c r="CP96" s="438"/>
      <c r="CQ96" s="437"/>
      <c r="CR96" s="438"/>
      <c r="CS96" s="437"/>
      <c r="CT96" s="438"/>
      <c r="CU96" s="439"/>
      <c r="CV96" s="272"/>
      <c r="CW96" s="440"/>
      <c r="CX96" s="441"/>
      <c r="CY96" s="442"/>
      <c r="CZ96" s="441"/>
      <c r="DA96" s="442"/>
      <c r="DB96" s="441"/>
      <c r="DC96" s="442"/>
      <c r="DD96" s="441"/>
      <c r="DE96" s="442"/>
      <c r="DF96" s="443"/>
      <c r="DG96" s="440"/>
      <c r="DH96" s="441"/>
      <c r="DI96" s="442"/>
      <c r="DJ96" s="441"/>
      <c r="DK96" s="442"/>
      <c r="DL96" s="441"/>
      <c r="DM96" s="442"/>
      <c r="DN96" s="443"/>
      <c r="DO96" s="440"/>
      <c r="DP96" s="441"/>
      <c r="DQ96" s="442"/>
      <c r="DR96" s="441"/>
      <c r="DS96" s="442"/>
      <c r="DT96" s="441"/>
      <c r="DU96" s="442"/>
      <c r="DV96" s="443"/>
      <c r="DW96" s="272"/>
    </row>
    <row r="97" spans="1:127" ht="40.5" customHeight="1">
      <c r="A97" s="569">
        <v>1</v>
      </c>
      <c r="B97" s="411">
        <f>LARGE(B$69:B96,1)+1</f>
        <v>29</v>
      </c>
      <c r="C97" s="412" t="s">
        <v>875</v>
      </c>
      <c r="D97" s="413"/>
      <c r="E97" s="414" t="s">
        <v>637</v>
      </c>
      <c r="F97" s="415">
        <v>0.94</v>
      </c>
      <c r="G97" s="416" t="s">
        <v>841</v>
      </c>
      <c r="H97" s="654"/>
      <c r="I97" s="418" t="s">
        <v>386</v>
      </c>
      <c r="J97" s="655" t="s">
        <v>831</v>
      </c>
      <c r="K97" s="675"/>
      <c r="L97" s="444"/>
      <c r="M97" s="444"/>
      <c r="N97" s="445" t="s">
        <v>1040</v>
      </c>
      <c r="O97" s="446" t="s">
        <v>1041</v>
      </c>
      <c r="P97" s="571" t="s">
        <v>1042</v>
      </c>
      <c r="Q97" s="425">
        <f t="shared" si="5"/>
        <v>0</v>
      </c>
      <c r="R97" s="426"/>
      <c r="S97" s="448"/>
      <c r="T97" s="428"/>
      <c r="U97" s="429"/>
      <c r="V97" s="430"/>
      <c r="W97" s="429"/>
      <c r="X97" s="430"/>
      <c r="Y97" s="429"/>
      <c r="Z97" s="430"/>
      <c r="AA97" s="429"/>
      <c r="AB97" s="430"/>
      <c r="AC97" s="431"/>
      <c r="AD97" s="428"/>
      <c r="AE97" s="429"/>
      <c r="AF97" s="430"/>
      <c r="AG97" s="429"/>
      <c r="AH97" s="430"/>
      <c r="AI97" s="429"/>
      <c r="AJ97" s="430"/>
      <c r="AK97" s="431"/>
      <c r="AL97" s="428"/>
      <c r="AM97" s="429"/>
      <c r="AN97" s="430"/>
      <c r="AO97" s="429"/>
      <c r="AP97" s="430"/>
      <c r="AQ97" s="429"/>
      <c r="AR97" s="430"/>
      <c r="AS97" s="431"/>
      <c r="AT97" s="272"/>
      <c r="AU97" s="432"/>
      <c r="AV97" s="433"/>
      <c r="AW97" s="434"/>
      <c r="AX97" s="433"/>
      <c r="AY97" s="434"/>
      <c r="AZ97" s="433"/>
      <c r="BA97" s="434"/>
      <c r="BB97" s="433"/>
      <c r="BC97" s="434"/>
      <c r="BD97" s="435"/>
      <c r="BE97" s="432"/>
      <c r="BF97" s="433"/>
      <c r="BG97" s="434"/>
      <c r="BH97" s="433"/>
      <c r="BI97" s="434"/>
      <c r="BJ97" s="433"/>
      <c r="BK97" s="434"/>
      <c r="BL97" s="435"/>
      <c r="BM97" s="432"/>
      <c r="BN97" s="433"/>
      <c r="BO97" s="434"/>
      <c r="BP97" s="433"/>
      <c r="BQ97" s="434"/>
      <c r="BR97" s="433"/>
      <c r="BS97" s="434"/>
      <c r="BT97" s="435"/>
      <c r="BU97" s="272"/>
      <c r="BV97" s="436"/>
      <c r="BW97" s="437"/>
      <c r="BX97" s="438"/>
      <c r="BY97" s="437"/>
      <c r="BZ97" s="438"/>
      <c r="CA97" s="437"/>
      <c r="CB97" s="438"/>
      <c r="CC97" s="437"/>
      <c r="CD97" s="438"/>
      <c r="CE97" s="439"/>
      <c r="CF97" s="436"/>
      <c r="CG97" s="437"/>
      <c r="CH97" s="438"/>
      <c r="CI97" s="437"/>
      <c r="CJ97" s="438"/>
      <c r="CK97" s="437"/>
      <c r="CL97" s="438"/>
      <c r="CM97" s="439"/>
      <c r="CN97" s="436"/>
      <c r="CO97" s="437"/>
      <c r="CP97" s="438"/>
      <c r="CQ97" s="437"/>
      <c r="CR97" s="438"/>
      <c r="CS97" s="437"/>
      <c r="CT97" s="438"/>
      <c r="CU97" s="439"/>
      <c r="CV97" s="272"/>
      <c r="CW97" s="440"/>
      <c r="CX97" s="441"/>
      <c r="CY97" s="442"/>
      <c r="CZ97" s="441"/>
      <c r="DA97" s="442"/>
      <c r="DB97" s="441"/>
      <c r="DC97" s="442"/>
      <c r="DD97" s="441"/>
      <c r="DE97" s="442"/>
      <c r="DF97" s="443"/>
      <c r="DG97" s="440"/>
      <c r="DH97" s="441"/>
      <c r="DI97" s="442"/>
      <c r="DJ97" s="441"/>
      <c r="DK97" s="442"/>
      <c r="DL97" s="441"/>
      <c r="DM97" s="442"/>
      <c r="DN97" s="443"/>
      <c r="DO97" s="440"/>
      <c r="DP97" s="441"/>
      <c r="DQ97" s="442"/>
      <c r="DR97" s="441"/>
      <c r="DS97" s="442"/>
      <c r="DT97" s="441"/>
      <c r="DU97" s="442"/>
      <c r="DV97" s="443"/>
      <c r="DW97" s="272"/>
    </row>
    <row r="98" spans="1:127" s="303" customFormat="1" ht="40.5" customHeight="1">
      <c r="A98" s="569"/>
      <c r="B98" s="411">
        <f>LARGE(B$69:B97,1)+1</f>
        <v>30</v>
      </c>
      <c r="C98" s="412" t="s">
        <v>876</v>
      </c>
      <c r="D98" s="413"/>
      <c r="E98" s="414" t="s">
        <v>637</v>
      </c>
      <c r="F98" s="415">
        <v>0.96</v>
      </c>
      <c r="G98" s="416" t="s">
        <v>841</v>
      </c>
      <c r="H98" s="654"/>
      <c r="I98" s="418" t="s">
        <v>386</v>
      </c>
      <c r="J98" s="655" t="s">
        <v>831</v>
      </c>
      <c r="K98" s="675"/>
      <c r="L98" s="444"/>
      <c r="M98" s="444"/>
      <c r="N98" s="445" t="s">
        <v>1040</v>
      </c>
      <c r="O98" s="446" t="s">
        <v>1041</v>
      </c>
      <c r="P98" s="571" t="s">
        <v>1042</v>
      </c>
      <c r="Q98" s="425">
        <f t="shared" si="5"/>
        <v>0</v>
      </c>
      <c r="R98" s="426"/>
      <c r="S98" s="448"/>
      <c r="T98" s="428"/>
      <c r="U98" s="429"/>
      <c r="V98" s="430"/>
      <c r="W98" s="429"/>
      <c r="X98" s="430"/>
      <c r="Y98" s="429"/>
      <c r="Z98" s="430"/>
      <c r="AA98" s="429"/>
      <c r="AB98" s="430"/>
      <c r="AC98" s="431"/>
      <c r="AD98" s="428"/>
      <c r="AE98" s="429"/>
      <c r="AF98" s="430"/>
      <c r="AG98" s="429"/>
      <c r="AH98" s="430"/>
      <c r="AI98" s="429"/>
      <c r="AJ98" s="430"/>
      <c r="AK98" s="431"/>
      <c r="AL98" s="428"/>
      <c r="AM98" s="429"/>
      <c r="AN98" s="430"/>
      <c r="AO98" s="429"/>
      <c r="AP98" s="430"/>
      <c r="AQ98" s="429"/>
      <c r="AR98" s="430"/>
      <c r="AS98" s="431"/>
      <c r="AT98" s="272"/>
      <c r="AU98" s="432"/>
      <c r="AV98" s="433"/>
      <c r="AW98" s="434"/>
      <c r="AX98" s="433"/>
      <c r="AY98" s="434"/>
      <c r="AZ98" s="433"/>
      <c r="BA98" s="434"/>
      <c r="BB98" s="433"/>
      <c r="BC98" s="434"/>
      <c r="BD98" s="435"/>
      <c r="BE98" s="432"/>
      <c r="BF98" s="433"/>
      <c r="BG98" s="434"/>
      <c r="BH98" s="433"/>
      <c r="BI98" s="434"/>
      <c r="BJ98" s="433"/>
      <c r="BK98" s="434"/>
      <c r="BL98" s="435"/>
      <c r="BM98" s="432"/>
      <c r="BN98" s="433"/>
      <c r="BO98" s="434"/>
      <c r="BP98" s="433"/>
      <c r="BQ98" s="434"/>
      <c r="BR98" s="433"/>
      <c r="BS98" s="434"/>
      <c r="BT98" s="435"/>
      <c r="BU98" s="272"/>
      <c r="BV98" s="436"/>
      <c r="BW98" s="437"/>
      <c r="BX98" s="438"/>
      <c r="BY98" s="437"/>
      <c r="BZ98" s="438"/>
      <c r="CA98" s="437"/>
      <c r="CB98" s="438"/>
      <c r="CC98" s="437"/>
      <c r="CD98" s="438"/>
      <c r="CE98" s="439"/>
      <c r="CF98" s="436"/>
      <c r="CG98" s="437"/>
      <c r="CH98" s="438"/>
      <c r="CI98" s="437"/>
      <c r="CJ98" s="438"/>
      <c r="CK98" s="437"/>
      <c r="CL98" s="438"/>
      <c r="CM98" s="439"/>
      <c r="CN98" s="436"/>
      <c r="CO98" s="437"/>
      <c r="CP98" s="438"/>
      <c r="CQ98" s="437"/>
      <c r="CR98" s="438"/>
      <c r="CS98" s="437"/>
      <c r="CT98" s="438"/>
      <c r="CU98" s="439"/>
      <c r="CV98" s="272"/>
      <c r="CW98" s="440"/>
      <c r="CX98" s="441"/>
      <c r="CY98" s="442"/>
      <c r="CZ98" s="441"/>
      <c r="DA98" s="442"/>
      <c r="DB98" s="441"/>
      <c r="DC98" s="442"/>
      <c r="DD98" s="441"/>
      <c r="DE98" s="442"/>
      <c r="DF98" s="443"/>
      <c r="DG98" s="440"/>
      <c r="DH98" s="441"/>
      <c r="DI98" s="442"/>
      <c r="DJ98" s="441"/>
      <c r="DK98" s="442"/>
      <c r="DL98" s="441"/>
      <c r="DM98" s="442"/>
      <c r="DN98" s="443"/>
      <c r="DO98" s="440"/>
      <c r="DP98" s="441"/>
      <c r="DQ98" s="442"/>
      <c r="DR98" s="441"/>
      <c r="DS98" s="442"/>
      <c r="DT98" s="441"/>
      <c r="DU98" s="442"/>
      <c r="DV98" s="443"/>
      <c r="DW98" s="272"/>
    </row>
    <row r="99" spans="1:127" ht="40.5" customHeight="1">
      <c r="A99" s="569">
        <v>1</v>
      </c>
      <c r="B99" s="698">
        <v>9</v>
      </c>
      <c r="C99" s="699" t="s">
        <v>369</v>
      </c>
      <c r="D99" s="700"/>
      <c r="E99" s="701"/>
      <c r="F99" s="700"/>
      <c r="G99" s="702"/>
      <c r="H99" s="701"/>
      <c r="I99" s="703"/>
      <c r="J99" s="700"/>
      <c r="K99" s="700"/>
      <c r="L99" s="703"/>
      <c r="M99" s="703"/>
      <c r="N99" s="703"/>
      <c r="O99" s="703"/>
      <c r="P99" s="704"/>
      <c r="Q99" s="1350" t="s">
        <v>1323</v>
      </c>
      <c r="R99" s="1352" t="s">
        <v>1324</v>
      </c>
      <c r="S99" s="1336" t="s">
        <v>1325</v>
      </c>
      <c r="T99" s="452"/>
      <c r="U99" s="453"/>
      <c r="V99" s="453"/>
      <c r="W99" s="453"/>
      <c r="X99" s="453"/>
      <c r="Y99" s="453"/>
      <c r="Z99" s="453"/>
      <c r="AA99" s="453"/>
      <c r="AB99" s="453"/>
      <c r="AC99" s="454"/>
      <c r="AD99" s="452"/>
      <c r="AE99" s="453"/>
      <c r="AF99" s="453"/>
      <c r="AG99" s="453"/>
      <c r="AH99" s="453"/>
      <c r="AI99" s="453"/>
      <c r="AJ99" s="453"/>
      <c r="AK99" s="454"/>
      <c r="AL99" s="452"/>
      <c r="AM99" s="453"/>
      <c r="AN99" s="453"/>
      <c r="AO99" s="453"/>
      <c r="AP99" s="453"/>
      <c r="AQ99" s="453"/>
      <c r="AR99" s="453"/>
      <c r="AS99" s="454"/>
      <c r="AT99" s="455"/>
      <c r="AU99" s="456"/>
      <c r="AV99" s="457"/>
      <c r="AW99" s="457"/>
      <c r="AX99" s="457"/>
      <c r="AY99" s="457"/>
      <c r="AZ99" s="457"/>
      <c r="BA99" s="457"/>
      <c r="BB99" s="457"/>
      <c r="BC99" s="457"/>
      <c r="BD99" s="458"/>
      <c r="BE99" s="456"/>
      <c r="BF99" s="457"/>
      <c r="BG99" s="457"/>
      <c r="BH99" s="457"/>
      <c r="BI99" s="457"/>
      <c r="BJ99" s="457"/>
      <c r="BK99" s="457"/>
      <c r="BL99" s="458"/>
      <c r="BM99" s="456"/>
      <c r="BN99" s="457"/>
      <c r="BO99" s="457"/>
      <c r="BP99" s="457"/>
      <c r="BQ99" s="457"/>
      <c r="BR99" s="457"/>
      <c r="BS99" s="457"/>
      <c r="BT99" s="458"/>
      <c r="BU99" s="455"/>
      <c r="BV99" s="459"/>
      <c r="BW99" s="460"/>
      <c r="BX99" s="460"/>
      <c r="BY99" s="460"/>
      <c r="BZ99" s="460"/>
      <c r="CA99" s="460"/>
      <c r="CB99" s="460"/>
      <c r="CC99" s="460"/>
      <c r="CD99" s="460"/>
      <c r="CE99" s="461"/>
      <c r="CF99" s="459"/>
      <c r="CG99" s="460"/>
      <c r="CH99" s="460"/>
      <c r="CI99" s="460"/>
      <c r="CJ99" s="460"/>
      <c r="CK99" s="460"/>
      <c r="CL99" s="460"/>
      <c r="CM99" s="461"/>
      <c r="CN99" s="459"/>
      <c r="CO99" s="460"/>
      <c r="CP99" s="460"/>
      <c r="CQ99" s="460"/>
      <c r="CR99" s="460"/>
      <c r="CS99" s="460"/>
      <c r="CT99" s="460"/>
      <c r="CU99" s="461"/>
      <c r="CV99" s="455"/>
      <c r="CW99" s="462"/>
      <c r="CX99" s="463"/>
      <c r="CY99" s="463"/>
      <c r="CZ99" s="463"/>
      <c r="DA99" s="463"/>
      <c r="DB99" s="463"/>
      <c r="DC99" s="463"/>
      <c r="DD99" s="463"/>
      <c r="DE99" s="463"/>
      <c r="DF99" s="464"/>
      <c r="DG99" s="462"/>
      <c r="DH99" s="463"/>
      <c r="DI99" s="463"/>
      <c r="DJ99" s="463"/>
      <c r="DK99" s="463"/>
      <c r="DL99" s="463"/>
      <c r="DM99" s="463"/>
      <c r="DN99" s="464"/>
      <c r="DO99" s="462"/>
      <c r="DP99" s="463"/>
      <c r="DQ99" s="463"/>
      <c r="DR99" s="463"/>
      <c r="DS99" s="463"/>
      <c r="DT99" s="463"/>
      <c r="DU99" s="463"/>
      <c r="DV99" s="464"/>
      <c r="DW99" s="272"/>
    </row>
    <row r="100" spans="1:127" s="303" customFormat="1" ht="40.5" customHeight="1">
      <c r="A100" s="678"/>
      <c r="B100" s="705"/>
      <c r="C100" s="393" t="s">
        <v>1048</v>
      </c>
      <c r="D100" s="394">
        <f>LARGE(B101:B119,1)</f>
        <v>17</v>
      </c>
      <c r="E100" s="604" t="s">
        <v>1049</v>
      </c>
      <c r="F100" s="394">
        <f>COUNTIF(L101:P119,E100)</f>
        <v>0</v>
      </c>
      <c r="G100" s="396" t="s">
        <v>1038</v>
      </c>
      <c r="H100" s="394">
        <f>COUNTIF(L101:P119,G100)</f>
        <v>12</v>
      </c>
      <c r="I100" s="396" t="s">
        <v>1039</v>
      </c>
      <c r="J100" s="394">
        <f>COUNTIF(L101:P119,I100)</f>
        <v>12</v>
      </c>
      <c r="K100" s="396" t="s">
        <v>1040</v>
      </c>
      <c r="L100" s="394">
        <f>COUNTIF(L101:P119,K100)</f>
        <v>15</v>
      </c>
      <c r="M100" s="396" t="s">
        <v>1041</v>
      </c>
      <c r="N100" s="394">
        <f>COUNTIF(L101:P119,M100)</f>
        <v>15</v>
      </c>
      <c r="O100" s="396" t="s">
        <v>1042</v>
      </c>
      <c r="P100" s="397">
        <f>COUNTIF(L101:P119,O100)</f>
        <v>15</v>
      </c>
      <c r="Q100" s="1351"/>
      <c r="R100" s="1353"/>
      <c r="S100" s="1337"/>
      <c r="T100" s="466"/>
      <c r="U100" s="467"/>
      <c r="V100" s="467"/>
      <c r="W100" s="467"/>
      <c r="X100" s="467"/>
      <c r="Y100" s="467"/>
      <c r="Z100" s="467"/>
      <c r="AA100" s="467"/>
      <c r="AB100" s="467"/>
      <c r="AC100" s="468"/>
      <c r="AD100" s="466"/>
      <c r="AE100" s="467"/>
      <c r="AF100" s="467"/>
      <c r="AG100" s="467"/>
      <c r="AH100" s="467"/>
      <c r="AI100" s="467"/>
      <c r="AJ100" s="467"/>
      <c r="AK100" s="468"/>
      <c r="AL100" s="466"/>
      <c r="AM100" s="467"/>
      <c r="AN100" s="467"/>
      <c r="AO100" s="467"/>
      <c r="AP100" s="467"/>
      <c r="AQ100" s="467"/>
      <c r="AR100" s="467"/>
      <c r="AS100" s="468"/>
      <c r="AT100" s="469"/>
      <c r="AU100" s="470"/>
      <c r="AV100" s="471"/>
      <c r="AW100" s="471"/>
      <c r="AX100" s="471"/>
      <c r="AY100" s="471"/>
      <c r="AZ100" s="471"/>
      <c r="BA100" s="471"/>
      <c r="BB100" s="471"/>
      <c r="BC100" s="471"/>
      <c r="BD100" s="472"/>
      <c r="BE100" s="470"/>
      <c r="BF100" s="471"/>
      <c r="BG100" s="471"/>
      <c r="BH100" s="471"/>
      <c r="BI100" s="471"/>
      <c r="BJ100" s="471"/>
      <c r="BK100" s="471"/>
      <c r="BL100" s="472"/>
      <c r="BM100" s="470"/>
      <c r="BN100" s="471"/>
      <c r="BO100" s="471"/>
      <c r="BP100" s="471"/>
      <c r="BQ100" s="471"/>
      <c r="BR100" s="471"/>
      <c r="BS100" s="471"/>
      <c r="BT100" s="472"/>
      <c r="BU100" s="469"/>
      <c r="BV100" s="473"/>
      <c r="BW100" s="474"/>
      <c r="BX100" s="474"/>
      <c r="BY100" s="474"/>
      <c r="BZ100" s="474"/>
      <c r="CA100" s="474"/>
      <c r="CB100" s="474"/>
      <c r="CC100" s="474"/>
      <c r="CD100" s="474"/>
      <c r="CE100" s="475"/>
      <c r="CF100" s="473"/>
      <c r="CG100" s="474"/>
      <c r="CH100" s="474"/>
      <c r="CI100" s="474"/>
      <c r="CJ100" s="474"/>
      <c r="CK100" s="474"/>
      <c r="CL100" s="474"/>
      <c r="CM100" s="475"/>
      <c r="CN100" s="473"/>
      <c r="CO100" s="474"/>
      <c r="CP100" s="474"/>
      <c r="CQ100" s="474"/>
      <c r="CR100" s="474"/>
      <c r="CS100" s="474"/>
      <c r="CT100" s="474"/>
      <c r="CU100" s="475"/>
      <c r="CV100" s="469"/>
      <c r="CW100" s="476"/>
      <c r="CX100" s="477"/>
      <c r="CY100" s="477"/>
      <c r="CZ100" s="477"/>
      <c r="DA100" s="477"/>
      <c r="DB100" s="477"/>
      <c r="DC100" s="477"/>
      <c r="DD100" s="477"/>
      <c r="DE100" s="477"/>
      <c r="DF100" s="478"/>
      <c r="DG100" s="476"/>
      <c r="DH100" s="477"/>
      <c r="DI100" s="477"/>
      <c r="DJ100" s="477"/>
      <c r="DK100" s="477"/>
      <c r="DL100" s="477"/>
      <c r="DM100" s="477"/>
      <c r="DN100" s="478"/>
      <c r="DO100" s="476"/>
      <c r="DP100" s="477"/>
      <c r="DQ100" s="477"/>
      <c r="DR100" s="477"/>
      <c r="DS100" s="477"/>
      <c r="DT100" s="477"/>
      <c r="DU100" s="477"/>
      <c r="DV100" s="478"/>
      <c r="DW100" s="272"/>
    </row>
    <row r="101" spans="1:127" s="303" customFormat="1" ht="40.5" customHeight="1">
      <c r="A101" s="678"/>
      <c r="B101" s="411">
        <v>1</v>
      </c>
      <c r="C101" s="412" t="s">
        <v>877</v>
      </c>
      <c r="D101" s="413" t="s">
        <v>1231</v>
      </c>
      <c r="E101" s="414" t="s">
        <v>878</v>
      </c>
      <c r="F101" s="415">
        <v>2.1062500000000002</v>
      </c>
      <c r="G101" s="416" t="s">
        <v>841</v>
      </c>
      <c r="H101" s="654"/>
      <c r="I101" s="418" t="s">
        <v>386</v>
      </c>
      <c r="J101" s="655" t="s">
        <v>1131</v>
      </c>
      <c r="K101" s="675"/>
      <c r="L101" s="444" t="s">
        <v>1038</v>
      </c>
      <c r="M101" s="444" t="s">
        <v>1039</v>
      </c>
      <c r="N101" s="445" t="s">
        <v>1040</v>
      </c>
      <c r="O101" s="446" t="s">
        <v>1041</v>
      </c>
      <c r="P101" s="571" t="s">
        <v>1042</v>
      </c>
      <c r="Q101" s="425">
        <f t="shared" si="5"/>
        <v>0</v>
      </c>
      <c r="R101" s="426"/>
      <c r="S101" s="448"/>
      <c r="T101" s="428"/>
      <c r="U101" s="429"/>
      <c r="V101" s="430"/>
      <c r="W101" s="429"/>
      <c r="X101" s="430"/>
      <c r="Y101" s="429"/>
      <c r="Z101" s="430"/>
      <c r="AA101" s="429"/>
      <c r="AB101" s="430"/>
      <c r="AC101" s="431"/>
      <c r="AD101" s="428"/>
      <c r="AE101" s="429"/>
      <c r="AF101" s="430"/>
      <c r="AG101" s="429"/>
      <c r="AH101" s="430"/>
      <c r="AI101" s="429"/>
      <c r="AJ101" s="430"/>
      <c r="AK101" s="431"/>
      <c r="AL101" s="428"/>
      <c r="AM101" s="429"/>
      <c r="AN101" s="430"/>
      <c r="AO101" s="429"/>
      <c r="AP101" s="430"/>
      <c r="AQ101" s="429"/>
      <c r="AR101" s="430"/>
      <c r="AS101" s="431"/>
      <c r="AT101" s="272"/>
      <c r="AU101" s="432"/>
      <c r="AV101" s="433"/>
      <c r="AW101" s="434"/>
      <c r="AX101" s="433"/>
      <c r="AY101" s="434"/>
      <c r="AZ101" s="433"/>
      <c r="BA101" s="434"/>
      <c r="BB101" s="433"/>
      <c r="BC101" s="434"/>
      <c r="BD101" s="435"/>
      <c r="BE101" s="432"/>
      <c r="BF101" s="433"/>
      <c r="BG101" s="434"/>
      <c r="BH101" s="433"/>
      <c r="BI101" s="434"/>
      <c r="BJ101" s="433"/>
      <c r="BK101" s="434"/>
      <c r="BL101" s="435"/>
      <c r="BM101" s="432"/>
      <c r="BN101" s="433"/>
      <c r="BO101" s="434"/>
      <c r="BP101" s="433"/>
      <c r="BQ101" s="434"/>
      <c r="BR101" s="433"/>
      <c r="BS101" s="434"/>
      <c r="BT101" s="435"/>
      <c r="BU101" s="272"/>
      <c r="BV101" s="436"/>
      <c r="BW101" s="437"/>
      <c r="BX101" s="438"/>
      <c r="BY101" s="437"/>
      <c r="BZ101" s="438"/>
      <c r="CA101" s="437"/>
      <c r="CB101" s="438"/>
      <c r="CC101" s="437"/>
      <c r="CD101" s="438"/>
      <c r="CE101" s="439"/>
      <c r="CF101" s="436"/>
      <c r="CG101" s="437"/>
      <c r="CH101" s="438"/>
      <c r="CI101" s="437"/>
      <c r="CJ101" s="438"/>
      <c r="CK101" s="437"/>
      <c r="CL101" s="438"/>
      <c r="CM101" s="439"/>
      <c r="CN101" s="436"/>
      <c r="CO101" s="437"/>
      <c r="CP101" s="438"/>
      <c r="CQ101" s="437"/>
      <c r="CR101" s="438"/>
      <c r="CS101" s="437"/>
      <c r="CT101" s="438"/>
      <c r="CU101" s="439"/>
      <c r="CV101" s="272"/>
      <c r="CW101" s="440"/>
      <c r="CX101" s="441"/>
      <c r="CY101" s="442"/>
      <c r="CZ101" s="441"/>
      <c r="DA101" s="442"/>
      <c r="DB101" s="441"/>
      <c r="DC101" s="442"/>
      <c r="DD101" s="441"/>
      <c r="DE101" s="442"/>
      <c r="DF101" s="443"/>
      <c r="DG101" s="440"/>
      <c r="DH101" s="441"/>
      <c r="DI101" s="442"/>
      <c r="DJ101" s="441"/>
      <c r="DK101" s="442"/>
      <c r="DL101" s="441"/>
      <c r="DM101" s="442"/>
      <c r="DN101" s="443"/>
      <c r="DO101" s="440"/>
      <c r="DP101" s="441"/>
      <c r="DQ101" s="442"/>
      <c r="DR101" s="441"/>
      <c r="DS101" s="442"/>
      <c r="DT101" s="441"/>
      <c r="DU101" s="442"/>
      <c r="DV101" s="443"/>
      <c r="DW101" s="465"/>
    </row>
    <row r="102" spans="1:127" s="303" customFormat="1" ht="40.5" customHeight="1">
      <c r="A102" s="569"/>
      <c r="B102" s="411">
        <f>LARGE(B$101:B101,1)+1</f>
        <v>2</v>
      </c>
      <c r="C102" s="412" t="s">
        <v>879</v>
      </c>
      <c r="D102" s="413" t="s">
        <v>1231</v>
      </c>
      <c r="E102" s="414" t="s">
        <v>880</v>
      </c>
      <c r="F102" s="415">
        <v>2.89</v>
      </c>
      <c r="G102" s="416" t="s">
        <v>841</v>
      </c>
      <c r="H102" s="654"/>
      <c r="I102" s="418" t="s">
        <v>386</v>
      </c>
      <c r="J102" s="655" t="s">
        <v>1131</v>
      </c>
      <c r="K102" s="675"/>
      <c r="L102" s="444" t="s">
        <v>1038</v>
      </c>
      <c r="M102" s="444" t="s">
        <v>1039</v>
      </c>
      <c r="N102" s="445" t="s">
        <v>1040</v>
      </c>
      <c r="O102" s="446" t="s">
        <v>1041</v>
      </c>
      <c r="P102" s="571" t="s">
        <v>1042</v>
      </c>
      <c r="Q102" s="425">
        <f t="shared" si="5"/>
        <v>0</v>
      </c>
      <c r="R102" s="426"/>
      <c r="S102" s="448"/>
      <c r="T102" s="428"/>
      <c r="U102" s="429"/>
      <c r="V102" s="430"/>
      <c r="W102" s="429"/>
      <c r="X102" s="430"/>
      <c r="Y102" s="429"/>
      <c r="Z102" s="430"/>
      <c r="AA102" s="429"/>
      <c r="AB102" s="430"/>
      <c r="AC102" s="431"/>
      <c r="AD102" s="428"/>
      <c r="AE102" s="429"/>
      <c r="AF102" s="430"/>
      <c r="AG102" s="429"/>
      <c r="AH102" s="430"/>
      <c r="AI102" s="429"/>
      <c r="AJ102" s="430"/>
      <c r="AK102" s="431"/>
      <c r="AL102" s="428"/>
      <c r="AM102" s="429"/>
      <c r="AN102" s="430"/>
      <c r="AO102" s="429"/>
      <c r="AP102" s="430"/>
      <c r="AQ102" s="429"/>
      <c r="AR102" s="430"/>
      <c r="AS102" s="431"/>
      <c r="AT102" s="272"/>
      <c r="AU102" s="432"/>
      <c r="AV102" s="433"/>
      <c r="AW102" s="434"/>
      <c r="AX102" s="433"/>
      <c r="AY102" s="434"/>
      <c r="AZ102" s="433"/>
      <c r="BA102" s="434"/>
      <c r="BB102" s="433"/>
      <c r="BC102" s="434"/>
      <c r="BD102" s="435"/>
      <c r="BE102" s="432"/>
      <c r="BF102" s="433"/>
      <c r="BG102" s="434"/>
      <c r="BH102" s="433"/>
      <c r="BI102" s="434"/>
      <c r="BJ102" s="433"/>
      <c r="BK102" s="434"/>
      <c r="BL102" s="435"/>
      <c r="BM102" s="432"/>
      <c r="BN102" s="433"/>
      <c r="BO102" s="434"/>
      <c r="BP102" s="433"/>
      <c r="BQ102" s="434"/>
      <c r="BR102" s="433"/>
      <c r="BS102" s="434"/>
      <c r="BT102" s="435"/>
      <c r="BU102" s="272"/>
      <c r="BV102" s="436"/>
      <c r="BW102" s="437"/>
      <c r="BX102" s="438"/>
      <c r="BY102" s="437"/>
      <c r="BZ102" s="438"/>
      <c r="CA102" s="437"/>
      <c r="CB102" s="438"/>
      <c r="CC102" s="437"/>
      <c r="CD102" s="438"/>
      <c r="CE102" s="439"/>
      <c r="CF102" s="436"/>
      <c r="CG102" s="437"/>
      <c r="CH102" s="438"/>
      <c r="CI102" s="437"/>
      <c r="CJ102" s="438"/>
      <c r="CK102" s="437"/>
      <c r="CL102" s="438"/>
      <c r="CM102" s="439"/>
      <c r="CN102" s="436"/>
      <c r="CO102" s="437"/>
      <c r="CP102" s="438"/>
      <c r="CQ102" s="437"/>
      <c r="CR102" s="438"/>
      <c r="CS102" s="437"/>
      <c r="CT102" s="438"/>
      <c r="CU102" s="439"/>
      <c r="CV102" s="272"/>
      <c r="CW102" s="440"/>
      <c r="CX102" s="441"/>
      <c r="CY102" s="442"/>
      <c r="CZ102" s="441"/>
      <c r="DA102" s="442"/>
      <c r="DB102" s="441"/>
      <c r="DC102" s="442"/>
      <c r="DD102" s="441"/>
      <c r="DE102" s="442"/>
      <c r="DF102" s="443"/>
      <c r="DG102" s="440"/>
      <c r="DH102" s="441"/>
      <c r="DI102" s="442"/>
      <c r="DJ102" s="441"/>
      <c r="DK102" s="442"/>
      <c r="DL102" s="441"/>
      <c r="DM102" s="442"/>
      <c r="DN102" s="443"/>
      <c r="DO102" s="440"/>
      <c r="DP102" s="441"/>
      <c r="DQ102" s="442"/>
      <c r="DR102" s="441"/>
      <c r="DS102" s="442"/>
      <c r="DT102" s="441"/>
      <c r="DU102" s="442"/>
      <c r="DV102" s="443"/>
      <c r="DW102" s="479"/>
    </row>
    <row r="103" spans="1:127" s="303" customFormat="1" ht="40.5" customHeight="1">
      <c r="A103" s="643"/>
      <c r="B103" s="411"/>
      <c r="C103" s="644" t="s">
        <v>881</v>
      </c>
      <c r="D103" s="645"/>
      <c r="E103" s="646"/>
      <c r="F103" s="647"/>
      <c r="G103" s="646"/>
      <c r="H103" s="648"/>
      <c r="I103" s="649"/>
      <c r="J103" s="611"/>
      <c r="K103" s="612"/>
      <c r="L103" s="650"/>
      <c r="M103" s="650"/>
      <c r="N103" s="651"/>
      <c r="O103" s="652"/>
      <c r="P103" s="652"/>
      <c r="Q103" s="653">
        <f t="shared" si="5"/>
        <v>0</v>
      </c>
      <c r="R103" s="585"/>
      <c r="S103" s="585"/>
      <c r="T103" s="617"/>
      <c r="U103" s="618"/>
      <c r="V103" s="618"/>
      <c r="W103" s="618"/>
      <c r="X103" s="618"/>
      <c r="Y103" s="618"/>
      <c r="Z103" s="618"/>
      <c r="AA103" s="618"/>
      <c r="AB103" s="618"/>
      <c r="AC103" s="619"/>
      <c r="AD103" s="617"/>
      <c r="AE103" s="618"/>
      <c r="AF103" s="618"/>
      <c r="AG103" s="618"/>
      <c r="AH103" s="618"/>
      <c r="AI103" s="618"/>
      <c r="AJ103" s="618"/>
      <c r="AK103" s="619"/>
      <c r="AL103" s="617"/>
      <c r="AM103" s="618"/>
      <c r="AN103" s="618"/>
      <c r="AO103" s="618"/>
      <c r="AP103" s="618"/>
      <c r="AQ103" s="618"/>
      <c r="AR103" s="618"/>
      <c r="AS103" s="619"/>
      <c r="AT103" s="620"/>
      <c r="AU103" s="621"/>
      <c r="AV103" s="622"/>
      <c r="AW103" s="622"/>
      <c r="AX103" s="622"/>
      <c r="AY103" s="622"/>
      <c r="AZ103" s="622"/>
      <c r="BA103" s="622"/>
      <c r="BB103" s="622"/>
      <c r="BC103" s="622"/>
      <c r="BD103" s="623"/>
      <c r="BE103" s="621"/>
      <c r="BF103" s="622"/>
      <c r="BG103" s="622"/>
      <c r="BH103" s="622"/>
      <c r="BI103" s="622"/>
      <c r="BJ103" s="622"/>
      <c r="BK103" s="622"/>
      <c r="BL103" s="623"/>
      <c r="BM103" s="621"/>
      <c r="BN103" s="622"/>
      <c r="BO103" s="622"/>
      <c r="BP103" s="622"/>
      <c r="BQ103" s="622"/>
      <c r="BR103" s="622"/>
      <c r="BS103" s="622"/>
      <c r="BT103" s="623"/>
      <c r="BU103" s="620"/>
      <c r="BV103" s="624"/>
      <c r="BW103" s="625"/>
      <c r="BX103" s="625"/>
      <c r="BY103" s="625"/>
      <c r="BZ103" s="625"/>
      <c r="CA103" s="625"/>
      <c r="CB103" s="625"/>
      <c r="CC103" s="625"/>
      <c r="CD103" s="625"/>
      <c r="CE103" s="626"/>
      <c r="CF103" s="624"/>
      <c r="CG103" s="625"/>
      <c r="CH103" s="625"/>
      <c r="CI103" s="625"/>
      <c r="CJ103" s="625"/>
      <c r="CK103" s="625"/>
      <c r="CL103" s="625"/>
      <c r="CM103" s="626"/>
      <c r="CN103" s="624"/>
      <c r="CO103" s="625"/>
      <c r="CP103" s="625"/>
      <c r="CQ103" s="625"/>
      <c r="CR103" s="625"/>
      <c r="CS103" s="625"/>
      <c r="CT103" s="625"/>
      <c r="CU103" s="626"/>
      <c r="CV103" s="620"/>
      <c r="CW103" s="627"/>
      <c r="CX103" s="628"/>
      <c r="CY103" s="628"/>
      <c r="CZ103" s="628"/>
      <c r="DA103" s="628"/>
      <c r="DB103" s="628"/>
      <c r="DC103" s="628"/>
      <c r="DD103" s="628"/>
      <c r="DE103" s="628"/>
      <c r="DF103" s="629"/>
      <c r="DG103" s="627"/>
      <c r="DH103" s="628"/>
      <c r="DI103" s="628"/>
      <c r="DJ103" s="628"/>
      <c r="DK103" s="628"/>
      <c r="DL103" s="628"/>
      <c r="DM103" s="628"/>
      <c r="DN103" s="629"/>
      <c r="DO103" s="627"/>
      <c r="DP103" s="628"/>
      <c r="DQ103" s="628"/>
      <c r="DR103" s="628"/>
      <c r="DS103" s="628"/>
      <c r="DT103" s="628"/>
      <c r="DU103" s="628"/>
      <c r="DV103" s="629"/>
      <c r="DW103" s="516"/>
    </row>
    <row r="104" spans="1:127" ht="40.5" customHeight="1">
      <c r="A104" s="569">
        <v>1</v>
      </c>
      <c r="B104" s="411">
        <f>LARGE(B$101:B103,1)+1</f>
        <v>3</v>
      </c>
      <c r="C104" s="412" t="s">
        <v>882</v>
      </c>
      <c r="D104" s="413"/>
      <c r="E104" s="414"/>
      <c r="F104" s="415">
        <v>0</v>
      </c>
      <c r="G104" s="416" t="s">
        <v>841</v>
      </c>
      <c r="H104" s="654"/>
      <c r="I104" s="418" t="s">
        <v>386</v>
      </c>
      <c r="J104" s="655" t="s">
        <v>831</v>
      </c>
      <c r="K104" s="675"/>
      <c r="L104" s="444" t="s">
        <v>1038</v>
      </c>
      <c r="M104" s="444" t="s">
        <v>1039</v>
      </c>
      <c r="N104" s="445" t="s">
        <v>1040</v>
      </c>
      <c r="O104" s="446" t="s">
        <v>1041</v>
      </c>
      <c r="P104" s="571" t="s">
        <v>1042</v>
      </c>
      <c r="Q104" s="425">
        <f t="shared" si="5"/>
        <v>0</v>
      </c>
      <c r="R104" s="426"/>
      <c r="S104" s="448"/>
      <c r="T104" s="428"/>
      <c r="U104" s="429"/>
      <c r="V104" s="430"/>
      <c r="W104" s="429"/>
      <c r="X104" s="430"/>
      <c r="Y104" s="429"/>
      <c r="Z104" s="430"/>
      <c r="AA104" s="429"/>
      <c r="AB104" s="430"/>
      <c r="AC104" s="431"/>
      <c r="AD104" s="428"/>
      <c r="AE104" s="429"/>
      <c r="AF104" s="430"/>
      <c r="AG104" s="429"/>
      <c r="AH104" s="430"/>
      <c r="AI104" s="429"/>
      <c r="AJ104" s="430"/>
      <c r="AK104" s="431"/>
      <c r="AL104" s="428"/>
      <c r="AM104" s="429"/>
      <c r="AN104" s="430"/>
      <c r="AO104" s="429"/>
      <c r="AP104" s="430"/>
      <c r="AQ104" s="429"/>
      <c r="AR104" s="430"/>
      <c r="AS104" s="431"/>
      <c r="AT104" s="272"/>
      <c r="AU104" s="432"/>
      <c r="AV104" s="433"/>
      <c r="AW104" s="434"/>
      <c r="AX104" s="433"/>
      <c r="AY104" s="434"/>
      <c r="AZ104" s="433"/>
      <c r="BA104" s="434"/>
      <c r="BB104" s="433"/>
      <c r="BC104" s="434"/>
      <c r="BD104" s="435"/>
      <c r="BE104" s="432"/>
      <c r="BF104" s="433"/>
      <c r="BG104" s="434"/>
      <c r="BH104" s="433"/>
      <c r="BI104" s="434"/>
      <c r="BJ104" s="433"/>
      <c r="BK104" s="434"/>
      <c r="BL104" s="435"/>
      <c r="BM104" s="432"/>
      <c r="BN104" s="433"/>
      <c r="BO104" s="434"/>
      <c r="BP104" s="433"/>
      <c r="BQ104" s="434"/>
      <c r="BR104" s="433"/>
      <c r="BS104" s="434"/>
      <c r="BT104" s="435"/>
      <c r="BU104" s="272"/>
      <c r="BV104" s="436"/>
      <c r="BW104" s="437"/>
      <c r="BX104" s="438"/>
      <c r="BY104" s="437"/>
      <c r="BZ104" s="438"/>
      <c r="CA104" s="437"/>
      <c r="CB104" s="438"/>
      <c r="CC104" s="437"/>
      <c r="CD104" s="438"/>
      <c r="CE104" s="439"/>
      <c r="CF104" s="436"/>
      <c r="CG104" s="437"/>
      <c r="CH104" s="438"/>
      <c r="CI104" s="437"/>
      <c r="CJ104" s="438"/>
      <c r="CK104" s="437"/>
      <c r="CL104" s="438"/>
      <c r="CM104" s="439"/>
      <c r="CN104" s="436"/>
      <c r="CO104" s="437"/>
      <c r="CP104" s="438"/>
      <c r="CQ104" s="437"/>
      <c r="CR104" s="438"/>
      <c r="CS104" s="437"/>
      <c r="CT104" s="438"/>
      <c r="CU104" s="439"/>
      <c r="CV104" s="272"/>
      <c r="CW104" s="440"/>
      <c r="CX104" s="441"/>
      <c r="CY104" s="442"/>
      <c r="CZ104" s="441"/>
      <c r="DA104" s="442"/>
      <c r="DB104" s="441"/>
      <c r="DC104" s="442"/>
      <c r="DD104" s="441"/>
      <c r="DE104" s="442"/>
      <c r="DF104" s="443"/>
      <c r="DG104" s="440"/>
      <c r="DH104" s="441"/>
      <c r="DI104" s="442"/>
      <c r="DJ104" s="441"/>
      <c r="DK104" s="442"/>
      <c r="DL104" s="441"/>
      <c r="DM104" s="442"/>
      <c r="DN104" s="443"/>
      <c r="DO104" s="440"/>
      <c r="DP104" s="441"/>
      <c r="DQ104" s="442"/>
      <c r="DR104" s="441"/>
      <c r="DS104" s="442"/>
      <c r="DT104" s="441"/>
      <c r="DU104" s="442"/>
      <c r="DV104" s="443"/>
      <c r="DW104" s="272"/>
    </row>
    <row r="105" spans="1:127" ht="40.5" customHeight="1">
      <c r="A105" s="569">
        <v>1</v>
      </c>
      <c r="B105" s="411">
        <f>LARGE(B$101:B104,1)+1</f>
        <v>4</v>
      </c>
      <c r="C105" s="412" t="s">
        <v>883</v>
      </c>
      <c r="D105" s="413"/>
      <c r="E105" s="414"/>
      <c r="F105" s="415">
        <v>0</v>
      </c>
      <c r="G105" s="416" t="s">
        <v>841</v>
      </c>
      <c r="H105" s="654"/>
      <c r="I105" s="418" t="s">
        <v>386</v>
      </c>
      <c r="J105" s="655" t="s">
        <v>831</v>
      </c>
      <c r="K105" s="675"/>
      <c r="L105" s="444" t="s">
        <v>1038</v>
      </c>
      <c r="M105" s="444" t="s">
        <v>1039</v>
      </c>
      <c r="N105" s="445" t="s">
        <v>1040</v>
      </c>
      <c r="O105" s="446" t="s">
        <v>1041</v>
      </c>
      <c r="P105" s="571" t="s">
        <v>1042</v>
      </c>
      <c r="Q105" s="425">
        <f t="shared" si="5"/>
        <v>0</v>
      </c>
      <c r="R105" s="426"/>
      <c r="S105" s="448"/>
      <c r="T105" s="428"/>
      <c r="U105" s="429"/>
      <c r="V105" s="430"/>
      <c r="W105" s="429"/>
      <c r="X105" s="430"/>
      <c r="Y105" s="429"/>
      <c r="Z105" s="430"/>
      <c r="AA105" s="429"/>
      <c r="AB105" s="430"/>
      <c r="AC105" s="431"/>
      <c r="AD105" s="428"/>
      <c r="AE105" s="429"/>
      <c r="AF105" s="430"/>
      <c r="AG105" s="429"/>
      <c r="AH105" s="430"/>
      <c r="AI105" s="429"/>
      <c r="AJ105" s="430"/>
      <c r="AK105" s="431"/>
      <c r="AL105" s="428"/>
      <c r="AM105" s="429"/>
      <c r="AN105" s="430"/>
      <c r="AO105" s="429"/>
      <c r="AP105" s="430"/>
      <c r="AQ105" s="429"/>
      <c r="AR105" s="430"/>
      <c r="AS105" s="431"/>
      <c r="AT105" s="272"/>
      <c r="AU105" s="432"/>
      <c r="AV105" s="433"/>
      <c r="AW105" s="434"/>
      <c r="AX105" s="433"/>
      <c r="AY105" s="434"/>
      <c r="AZ105" s="433"/>
      <c r="BA105" s="434"/>
      <c r="BB105" s="433"/>
      <c r="BC105" s="434"/>
      <c r="BD105" s="435"/>
      <c r="BE105" s="432"/>
      <c r="BF105" s="433"/>
      <c r="BG105" s="434"/>
      <c r="BH105" s="433"/>
      <c r="BI105" s="434"/>
      <c r="BJ105" s="433"/>
      <c r="BK105" s="434"/>
      <c r="BL105" s="435"/>
      <c r="BM105" s="432"/>
      <c r="BN105" s="433"/>
      <c r="BO105" s="434"/>
      <c r="BP105" s="433"/>
      <c r="BQ105" s="434"/>
      <c r="BR105" s="433"/>
      <c r="BS105" s="434"/>
      <c r="BT105" s="435"/>
      <c r="BU105" s="272"/>
      <c r="BV105" s="436"/>
      <c r="BW105" s="437"/>
      <c r="BX105" s="438"/>
      <c r="BY105" s="437"/>
      <c r="BZ105" s="438"/>
      <c r="CA105" s="437"/>
      <c r="CB105" s="438"/>
      <c r="CC105" s="437"/>
      <c r="CD105" s="438"/>
      <c r="CE105" s="439"/>
      <c r="CF105" s="436"/>
      <c r="CG105" s="437"/>
      <c r="CH105" s="438"/>
      <c r="CI105" s="437"/>
      <c r="CJ105" s="438"/>
      <c r="CK105" s="437"/>
      <c r="CL105" s="438"/>
      <c r="CM105" s="439"/>
      <c r="CN105" s="436"/>
      <c r="CO105" s="437"/>
      <c r="CP105" s="438"/>
      <c r="CQ105" s="437"/>
      <c r="CR105" s="438"/>
      <c r="CS105" s="437"/>
      <c r="CT105" s="438"/>
      <c r="CU105" s="439"/>
      <c r="CV105" s="272"/>
      <c r="CW105" s="440"/>
      <c r="CX105" s="441"/>
      <c r="CY105" s="442"/>
      <c r="CZ105" s="441"/>
      <c r="DA105" s="442"/>
      <c r="DB105" s="441"/>
      <c r="DC105" s="442"/>
      <c r="DD105" s="441"/>
      <c r="DE105" s="442"/>
      <c r="DF105" s="443"/>
      <c r="DG105" s="440"/>
      <c r="DH105" s="441"/>
      <c r="DI105" s="442"/>
      <c r="DJ105" s="441"/>
      <c r="DK105" s="442"/>
      <c r="DL105" s="441"/>
      <c r="DM105" s="442"/>
      <c r="DN105" s="443"/>
      <c r="DO105" s="440"/>
      <c r="DP105" s="441"/>
      <c r="DQ105" s="442"/>
      <c r="DR105" s="441"/>
      <c r="DS105" s="442"/>
      <c r="DT105" s="441"/>
      <c r="DU105" s="442"/>
      <c r="DV105" s="443"/>
      <c r="DW105" s="272"/>
    </row>
    <row r="106" spans="1:127" ht="40.5" customHeight="1">
      <c r="A106" s="569">
        <v>1</v>
      </c>
      <c r="B106" s="411">
        <f>LARGE(B$101:B105,1)+1</f>
        <v>5</v>
      </c>
      <c r="C106" s="412" t="s">
        <v>884</v>
      </c>
      <c r="D106" s="413"/>
      <c r="E106" s="414"/>
      <c r="F106" s="415">
        <v>0</v>
      </c>
      <c r="G106" s="416" t="s">
        <v>841</v>
      </c>
      <c r="H106" s="654"/>
      <c r="I106" s="418" t="s">
        <v>386</v>
      </c>
      <c r="J106" s="655" t="s">
        <v>831</v>
      </c>
      <c r="K106" s="675"/>
      <c r="L106" s="444" t="s">
        <v>1038</v>
      </c>
      <c r="M106" s="444" t="s">
        <v>1039</v>
      </c>
      <c r="N106" s="445" t="s">
        <v>1040</v>
      </c>
      <c r="O106" s="446" t="s">
        <v>1041</v>
      </c>
      <c r="P106" s="571" t="s">
        <v>1042</v>
      </c>
      <c r="Q106" s="425">
        <f t="shared" si="5"/>
        <v>0</v>
      </c>
      <c r="R106" s="426"/>
      <c r="S106" s="448"/>
      <c r="T106" s="428"/>
      <c r="U106" s="429"/>
      <c r="V106" s="430"/>
      <c r="W106" s="429"/>
      <c r="X106" s="430"/>
      <c r="Y106" s="429"/>
      <c r="Z106" s="430"/>
      <c r="AA106" s="429"/>
      <c r="AB106" s="430"/>
      <c r="AC106" s="431"/>
      <c r="AD106" s="428"/>
      <c r="AE106" s="429"/>
      <c r="AF106" s="430"/>
      <c r="AG106" s="429"/>
      <c r="AH106" s="430"/>
      <c r="AI106" s="429"/>
      <c r="AJ106" s="430"/>
      <c r="AK106" s="431"/>
      <c r="AL106" s="428"/>
      <c r="AM106" s="429"/>
      <c r="AN106" s="430"/>
      <c r="AO106" s="429"/>
      <c r="AP106" s="430"/>
      <c r="AQ106" s="429"/>
      <c r="AR106" s="430"/>
      <c r="AS106" s="431"/>
      <c r="AT106" s="272"/>
      <c r="AU106" s="432"/>
      <c r="AV106" s="433"/>
      <c r="AW106" s="434"/>
      <c r="AX106" s="433"/>
      <c r="AY106" s="434"/>
      <c r="AZ106" s="433"/>
      <c r="BA106" s="434"/>
      <c r="BB106" s="433"/>
      <c r="BC106" s="434"/>
      <c r="BD106" s="435"/>
      <c r="BE106" s="432"/>
      <c r="BF106" s="433"/>
      <c r="BG106" s="434"/>
      <c r="BH106" s="433"/>
      <c r="BI106" s="434"/>
      <c r="BJ106" s="433"/>
      <c r="BK106" s="434"/>
      <c r="BL106" s="435"/>
      <c r="BM106" s="432"/>
      <c r="BN106" s="433"/>
      <c r="BO106" s="434"/>
      <c r="BP106" s="433"/>
      <c r="BQ106" s="434"/>
      <c r="BR106" s="433"/>
      <c r="BS106" s="434"/>
      <c r="BT106" s="435"/>
      <c r="BU106" s="272"/>
      <c r="BV106" s="436"/>
      <c r="BW106" s="437"/>
      <c r="BX106" s="438"/>
      <c r="BY106" s="437"/>
      <c r="BZ106" s="438"/>
      <c r="CA106" s="437"/>
      <c r="CB106" s="438"/>
      <c r="CC106" s="437"/>
      <c r="CD106" s="438"/>
      <c r="CE106" s="439"/>
      <c r="CF106" s="436"/>
      <c r="CG106" s="437"/>
      <c r="CH106" s="438"/>
      <c r="CI106" s="437"/>
      <c r="CJ106" s="438"/>
      <c r="CK106" s="437"/>
      <c r="CL106" s="438"/>
      <c r="CM106" s="439"/>
      <c r="CN106" s="436"/>
      <c r="CO106" s="437"/>
      <c r="CP106" s="438"/>
      <c r="CQ106" s="437"/>
      <c r="CR106" s="438"/>
      <c r="CS106" s="437"/>
      <c r="CT106" s="438"/>
      <c r="CU106" s="439"/>
      <c r="CV106" s="272"/>
      <c r="CW106" s="440"/>
      <c r="CX106" s="441"/>
      <c r="CY106" s="442"/>
      <c r="CZ106" s="441"/>
      <c r="DA106" s="442"/>
      <c r="DB106" s="441"/>
      <c r="DC106" s="442"/>
      <c r="DD106" s="441"/>
      <c r="DE106" s="442"/>
      <c r="DF106" s="443"/>
      <c r="DG106" s="440"/>
      <c r="DH106" s="441"/>
      <c r="DI106" s="442"/>
      <c r="DJ106" s="441"/>
      <c r="DK106" s="442"/>
      <c r="DL106" s="441"/>
      <c r="DM106" s="442"/>
      <c r="DN106" s="443"/>
      <c r="DO106" s="440"/>
      <c r="DP106" s="441"/>
      <c r="DQ106" s="442"/>
      <c r="DR106" s="441"/>
      <c r="DS106" s="442"/>
      <c r="DT106" s="441"/>
      <c r="DU106" s="442"/>
      <c r="DV106" s="443"/>
      <c r="DW106" s="272"/>
    </row>
    <row r="107" spans="1:127" ht="40.5" customHeight="1">
      <c r="A107" s="569">
        <v>1</v>
      </c>
      <c r="B107" s="411">
        <f>LARGE(B$101:B106,1)+1</f>
        <v>6</v>
      </c>
      <c r="C107" s="412" t="s">
        <v>885</v>
      </c>
      <c r="D107" s="413"/>
      <c r="E107" s="414"/>
      <c r="F107" s="415">
        <v>0</v>
      </c>
      <c r="G107" s="416" t="s">
        <v>841</v>
      </c>
      <c r="H107" s="654"/>
      <c r="I107" s="418" t="s">
        <v>386</v>
      </c>
      <c r="J107" s="655" t="s">
        <v>831</v>
      </c>
      <c r="K107" s="675"/>
      <c r="L107" s="444" t="s">
        <v>1038</v>
      </c>
      <c r="M107" s="444" t="s">
        <v>1039</v>
      </c>
      <c r="N107" s="445" t="s">
        <v>1040</v>
      </c>
      <c r="O107" s="446" t="s">
        <v>1041</v>
      </c>
      <c r="P107" s="571" t="s">
        <v>1042</v>
      </c>
      <c r="Q107" s="425">
        <f t="shared" si="5"/>
        <v>0</v>
      </c>
      <c r="R107" s="426"/>
      <c r="S107" s="448"/>
      <c r="T107" s="428"/>
      <c r="U107" s="429"/>
      <c r="V107" s="430"/>
      <c r="W107" s="429"/>
      <c r="X107" s="430"/>
      <c r="Y107" s="429"/>
      <c r="Z107" s="430"/>
      <c r="AA107" s="429"/>
      <c r="AB107" s="430"/>
      <c r="AC107" s="431"/>
      <c r="AD107" s="428"/>
      <c r="AE107" s="429"/>
      <c r="AF107" s="430"/>
      <c r="AG107" s="429"/>
      <c r="AH107" s="430"/>
      <c r="AI107" s="429"/>
      <c r="AJ107" s="430"/>
      <c r="AK107" s="431"/>
      <c r="AL107" s="428"/>
      <c r="AM107" s="429"/>
      <c r="AN107" s="430"/>
      <c r="AO107" s="429"/>
      <c r="AP107" s="430"/>
      <c r="AQ107" s="429"/>
      <c r="AR107" s="430"/>
      <c r="AS107" s="431"/>
      <c r="AT107" s="272"/>
      <c r="AU107" s="432"/>
      <c r="AV107" s="433"/>
      <c r="AW107" s="434"/>
      <c r="AX107" s="433"/>
      <c r="AY107" s="434"/>
      <c r="AZ107" s="433"/>
      <c r="BA107" s="434"/>
      <c r="BB107" s="433"/>
      <c r="BC107" s="434"/>
      <c r="BD107" s="435"/>
      <c r="BE107" s="432"/>
      <c r="BF107" s="433"/>
      <c r="BG107" s="434"/>
      <c r="BH107" s="433"/>
      <c r="BI107" s="434"/>
      <c r="BJ107" s="433"/>
      <c r="BK107" s="434"/>
      <c r="BL107" s="435"/>
      <c r="BM107" s="432"/>
      <c r="BN107" s="433"/>
      <c r="BO107" s="434"/>
      <c r="BP107" s="433"/>
      <c r="BQ107" s="434"/>
      <c r="BR107" s="433"/>
      <c r="BS107" s="434"/>
      <c r="BT107" s="435"/>
      <c r="BU107" s="272"/>
      <c r="BV107" s="436"/>
      <c r="BW107" s="437"/>
      <c r="BX107" s="438"/>
      <c r="BY107" s="437"/>
      <c r="BZ107" s="438"/>
      <c r="CA107" s="437"/>
      <c r="CB107" s="438"/>
      <c r="CC107" s="437"/>
      <c r="CD107" s="438"/>
      <c r="CE107" s="439"/>
      <c r="CF107" s="436"/>
      <c r="CG107" s="437"/>
      <c r="CH107" s="438"/>
      <c r="CI107" s="437"/>
      <c r="CJ107" s="438"/>
      <c r="CK107" s="437"/>
      <c r="CL107" s="438"/>
      <c r="CM107" s="439"/>
      <c r="CN107" s="436"/>
      <c r="CO107" s="437"/>
      <c r="CP107" s="438"/>
      <c r="CQ107" s="437"/>
      <c r="CR107" s="438"/>
      <c r="CS107" s="437"/>
      <c r="CT107" s="438"/>
      <c r="CU107" s="439"/>
      <c r="CV107" s="272"/>
      <c r="CW107" s="440"/>
      <c r="CX107" s="441"/>
      <c r="CY107" s="442"/>
      <c r="CZ107" s="441"/>
      <c r="DA107" s="442"/>
      <c r="DB107" s="441"/>
      <c r="DC107" s="442"/>
      <c r="DD107" s="441"/>
      <c r="DE107" s="442"/>
      <c r="DF107" s="443"/>
      <c r="DG107" s="440"/>
      <c r="DH107" s="441"/>
      <c r="DI107" s="442"/>
      <c r="DJ107" s="441"/>
      <c r="DK107" s="442"/>
      <c r="DL107" s="441"/>
      <c r="DM107" s="442"/>
      <c r="DN107" s="443"/>
      <c r="DO107" s="440"/>
      <c r="DP107" s="441"/>
      <c r="DQ107" s="442"/>
      <c r="DR107" s="441"/>
      <c r="DS107" s="442"/>
      <c r="DT107" s="441"/>
      <c r="DU107" s="442"/>
      <c r="DV107" s="443"/>
      <c r="DW107" s="272"/>
    </row>
    <row r="108" spans="1:127" s="303" customFormat="1" ht="40.5" customHeight="1">
      <c r="A108" s="569"/>
      <c r="B108" s="411">
        <f>LARGE(B$101:B107,1)+1</f>
        <v>7</v>
      </c>
      <c r="C108" s="412" t="s">
        <v>886</v>
      </c>
      <c r="D108" s="413"/>
      <c r="E108" s="414"/>
      <c r="F108" s="415">
        <v>0</v>
      </c>
      <c r="G108" s="416" t="s">
        <v>841</v>
      </c>
      <c r="H108" s="654"/>
      <c r="I108" s="418" t="s">
        <v>386</v>
      </c>
      <c r="J108" s="655" t="s">
        <v>831</v>
      </c>
      <c r="K108" s="675"/>
      <c r="L108" s="444" t="s">
        <v>1038</v>
      </c>
      <c r="M108" s="444" t="s">
        <v>1039</v>
      </c>
      <c r="N108" s="445" t="s">
        <v>1040</v>
      </c>
      <c r="O108" s="446" t="s">
        <v>1041</v>
      </c>
      <c r="P108" s="571" t="s">
        <v>1042</v>
      </c>
      <c r="Q108" s="425">
        <f t="shared" si="5"/>
        <v>0</v>
      </c>
      <c r="R108" s="426"/>
      <c r="S108" s="448"/>
      <c r="T108" s="428"/>
      <c r="U108" s="429"/>
      <c r="V108" s="430"/>
      <c r="W108" s="429"/>
      <c r="X108" s="430"/>
      <c r="Y108" s="429"/>
      <c r="Z108" s="430"/>
      <c r="AA108" s="429"/>
      <c r="AB108" s="430"/>
      <c r="AC108" s="431"/>
      <c r="AD108" s="428"/>
      <c r="AE108" s="429"/>
      <c r="AF108" s="430"/>
      <c r="AG108" s="429"/>
      <c r="AH108" s="430"/>
      <c r="AI108" s="429"/>
      <c r="AJ108" s="430"/>
      <c r="AK108" s="431"/>
      <c r="AL108" s="428"/>
      <c r="AM108" s="429"/>
      <c r="AN108" s="430"/>
      <c r="AO108" s="429"/>
      <c r="AP108" s="430"/>
      <c r="AQ108" s="429"/>
      <c r="AR108" s="430"/>
      <c r="AS108" s="431"/>
      <c r="AT108" s="272"/>
      <c r="AU108" s="432"/>
      <c r="AV108" s="433"/>
      <c r="AW108" s="434"/>
      <c r="AX108" s="433"/>
      <c r="AY108" s="434"/>
      <c r="AZ108" s="433"/>
      <c r="BA108" s="434"/>
      <c r="BB108" s="433"/>
      <c r="BC108" s="434"/>
      <c r="BD108" s="435"/>
      <c r="BE108" s="432"/>
      <c r="BF108" s="433"/>
      <c r="BG108" s="434"/>
      <c r="BH108" s="433"/>
      <c r="BI108" s="434"/>
      <c r="BJ108" s="433"/>
      <c r="BK108" s="434"/>
      <c r="BL108" s="435"/>
      <c r="BM108" s="432"/>
      <c r="BN108" s="433"/>
      <c r="BO108" s="434"/>
      <c r="BP108" s="433"/>
      <c r="BQ108" s="434"/>
      <c r="BR108" s="433"/>
      <c r="BS108" s="434"/>
      <c r="BT108" s="435"/>
      <c r="BU108" s="272"/>
      <c r="BV108" s="436"/>
      <c r="BW108" s="437"/>
      <c r="BX108" s="438"/>
      <c r="BY108" s="437"/>
      <c r="BZ108" s="438"/>
      <c r="CA108" s="437"/>
      <c r="CB108" s="438"/>
      <c r="CC108" s="437"/>
      <c r="CD108" s="438"/>
      <c r="CE108" s="439"/>
      <c r="CF108" s="436"/>
      <c r="CG108" s="437"/>
      <c r="CH108" s="438"/>
      <c r="CI108" s="437"/>
      <c r="CJ108" s="438"/>
      <c r="CK108" s="437"/>
      <c r="CL108" s="438"/>
      <c r="CM108" s="439"/>
      <c r="CN108" s="436"/>
      <c r="CO108" s="437"/>
      <c r="CP108" s="438"/>
      <c r="CQ108" s="437"/>
      <c r="CR108" s="438"/>
      <c r="CS108" s="437"/>
      <c r="CT108" s="438"/>
      <c r="CU108" s="439"/>
      <c r="CV108" s="272"/>
      <c r="CW108" s="440"/>
      <c r="CX108" s="441"/>
      <c r="CY108" s="442"/>
      <c r="CZ108" s="441"/>
      <c r="DA108" s="442"/>
      <c r="DB108" s="441"/>
      <c r="DC108" s="442"/>
      <c r="DD108" s="441"/>
      <c r="DE108" s="442"/>
      <c r="DF108" s="443"/>
      <c r="DG108" s="440"/>
      <c r="DH108" s="441"/>
      <c r="DI108" s="442"/>
      <c r="DJ108" s="441"/>
      <c r="DK108" s="442"/>
      <c r="DL108" s="441"/>
      <c r="DM108" s="442"/>
      <c r="DN108" s="443"/>
      <c r="DO108" s="440"/>
      <c r="DP108" s="441"/>
      <c r="DQ108" s="442"/>
      <c r="DR108" s="441"/>
      <c r="DS108" s="442"/>
      <c r="DT108" s="441"/>
      <c r="DU108" s="442"/>
      <c r="DV108" s="443"/>
      <c r="DW108" s="272"/>
    </row>
    <row r="109" spans="1:127" ht="40.5" customHeight="1">
      <c r="A109" s="569"/>
      <c r="B109" s="411">
        <f>LARGE(B$101:B108,1)+1</f>
        <v>8</v>
      </c>
      <c r="C109" s="412" t="s">
        <v>887</v>
      </c>
      <c r="D109" s="413"/>
      <c r="E109" s="414"/>
      <c r="F109" s="415">
        <v>0</v>
      </c>
      <c r="G109" s="416" t="s">
        <v>841</v>
      </c>
      <c r="H109" s="654"/>
      <c r="I109" s="418" t="s">
        <v>386</v>
      </c>
      <c r="J109" s="655" t="s">
        <v>831</v>
      </c>
      <c r="K109" s="675"/>
      <c r="L109" s="444" t="s">
        <v>1038</v>
      </c>
      <c r="M109" s="444" t="s">
        <v>1039</v>
      </c>
      <c r="N109" s="445" t="s">
        <v>1040</v>
      </c>
      <c r="O109" s="446" t="s">
        <v>1041</v>
      </c>
      <c r="P109" s="571" t="s">
        <v>1042</v>
      </c>
      <c r="Q109" s="425">
        <f t="shared" si="5"/>
        <v>0</v>
      </c>
      <c r="R109" s="426"/>
      <c r="S109" s="448"/>
      <c r="T109" s="428"/>
      <c r="U109" s="429"/>
      <c r="V109" s="430"/>
      <c r="W109" s="429"/>
      <c r="X109" s="430"/>
      <c r="Y109" s="429"/>
      <c r="Z109" s="430"/>
      <c r="AA109" s="429"/>
      <c r="AB109" s="430"/>
      <c r="AC109" s="431"/>
      <c r="AD109" s="428"/>
      <c r="AE109" s="429"/>
      <c r="AF109" s="430"/>
      <c r="AG109" s="429"/>
      <c r="AH109" s="430"/>
      <c r="AI109" s="429"/>
      <c r="AJ109" s="430"/>
      <c r="AK109" s="431"/>
      <c r="AL109" s="428"/>
      <c r="AM109" s="429"/>
      <c r="AN109" s="430"/>
      <c r="AO109" s="429"/>
      <c r="AP109" s="430"/>
      <c r="AQ109" s="429"/>
      <c r="AR109" s="430"/>
      <c r="AS109" s="431"/>
      <c r="AT109" s="272"/>
      <c r="AU109" s="432"/>
      <c r="AV109" s="433"/>
      <c r="AW109" s="434"/>
      <c r="AX109" s="433"/>
      <c r="AY109" s="434"/>
      <c r="AZ109" s="433"/>
      <c r="BA109" s="434"/>
      <c r="BB109" s="433"/>
      <c r="BC109" s="434"/>
      <c r="BD109" s="435"/>
      <c r="BE109" s="432"/>
      <c r="BF109" s="433"/>
      <c r="BG109" s="434"/>
      <c r="BH109" s="433"/>
      <c r="BI109" s="434"/>
      <c r="BJ109" s="433"/>
      <c r="BK109" s="434"/>
      <c r="BL109" s="435"/>
      <c r="BM109" s="432"/>
      <c r="BN109" s="433"/>
      <c r="BO109" s="434"/>
      <c r="BP109" s="433"/>
      <c r="BQ109" s="434"/>
      <c r="BR109" s="433"/>
      <c r="BS109" s="434"/>
      <c r="BT109" s="435"/>
      <c r="BU109" s="272"/>
      <c r="BV109" s="436"/>
      <c r="BW109" s="437"/>
      <c r="BX109" s="438"/>
      <c r="BY109" s="437"/>
      <c r="BZ109" s="438"/>
      <c r="CA109" s="437"/>
      <c r="CB109" s="438"/>
      <c r="CC109" s="437"/>
      <c r="CD109" s="438"/>
      <c r="CE109" s="439"/>
      <c r="CF109" s="436"/>
      <c r="CG109" s="437"/>
      <c r="CH109" s="438"/>
      <c r="CI109" s="437"/>
      <c r="CJ109" s="438"/>
      <c r="CK109" s="437"/>
      <c r="CL109" s="438"/>
      <c r="CM109" s="439"/>
      <c r="CN109" s="436"/>
      <c r="CO109" s="437"/>
      <c r="CP109" s="438"/>
      <c r="CQ109" s="437"/>
      <c r="CR109" s="438"/>
      <c r="CS109" s="437"/>
      <c r="CT109" s="438"/>
      <c r="CU109" s="439"/>
      <c r="CV109" s="272"/>
      <c r="CW109" s="440"/>
      <c r="CX109" s="441"/>
      <c r="CY109" s="442"/>
      <c r="CZ109" s="441"/>
      <c r="DA109" s="442"/>
      <c r="DB109" s="441"/>
      <c r="DC109" s="442"/>
      <c r="DD109" s="441"/>
      <c r="DE109" s="442"/>
      <c r="DF109" s="443"/>
      <c r="DG109" s="440"/>
      <c r="DH109" s="441"/>
      <c r="DI109" s="442"/>
      <c r="DJ109" s="441"/>
      <c r="DK109" s="442"/>
      <c r="DL109" s="441"/>
      <c r="DM109" s="442"/>
      <c r="DN109" s="443"/>
      <c r="DO109" s="440"/>
      <c r="DP109" s="441"/>
      <c r="DQ109" s="442"/>
      <c r="DR109" s="441"/>
      <c r="DS109" s="442"/>
      <c r="DT109" s="441"/>
      <c r="DU109" s="442"/>
      <c r="DV109" s="443"/>
      <c r="DW109" s="465"/>
    </row>
    <row r="110" spans="1:127" ht="40.5" customHeight="1">
      <c r="A110" s="569"/>
      <c r="B110" s="411">
        <f>LARGE(B$101:B109,1)+1</f>
        <v>9</v>
      </c>
      <c r="C110" s="412" t="s">
        <v>888</v>
      </c>
      <c r="D110" s="413"/>
      <c r="E110" s="414"/>
      <c r="F110" s="415">
        <v>0</v>
      </c>
      <c r="G110" s="416" t="s">
        <v>841</v>
      </c>
      <c r="H110" s="654"/>
      <c r="I110" s="418" t="s">
        <v>386</v>
      </c>
      <c r="J110" s="655" t="s">
        <v>831</v>
      </c>
      <c r="K110" s="675"/>
      <c r="L110" s="444" t="s">
        <v>1038</v>
      </c>
      <c r="M110" s="444" t="s">
        <v>1039</v>
      </c>
      <c r="N110" s="445" t="s">
        <v>1040</v>
      </c>
      <c r="O110" s="446" t="s">
        <v>1041</v>
      </c>
      <c r="P110" s="571" t="s">
        <v>1042</v>
      </c>
      <c r="Q110" s="425">
        <f t="shared" si="5"/>
        <v>0</v>
      </c>
      <c r="R110" s="426"/>
      <c r="S110" s="448"/>
      <c r="T110" s="428"/>
      <c r="U110" s="429"/>
      <c r="V110" s="430"/>
      <c r="W110" s="429"/>
      <c r="X110" s="430"/>
      <c r="Y110" s="429"/>
      <c r="Z110" s="430"/>
      <c r="AA110" s="429"/>
      <c r="AB110" s="430"/>
      <c r="AC110" s="431"/>
      <c r="AD110" s="428"/>
      <c r="AE110" s="429"/>
      <c r="AF110" s="430"/>
      <c r="AG110" s="429"/>
      <c r="AH110" s="430"/>
      <c r="AI110" s="429"/>
      <c r="AJ110" s="430"/>
      <c r="AK110" s="431"/>
      <c r="AL110" s="428"/>
      <c r="AM110" s="429"/>
      <c r="AN110" s="430"/>
      <c r="AO110" s="429"/>
      <c r="AP110" s="430"/>
      <c r="AQ110" s="429"/>
      <c r="AR110" s="430"/>
      <c r="AS110" s="431"/>
      <c r="AT110" s="272"/>
      <c r="AU110" s="432"/>
      <c r="AV110" s="433"/>
      <c r="AW110" s="434"/>
      <c r="AX110" s="433"/>
      <c r="AY110" s="434"/>
      <c r="AZ110" s="433"/>
      <c r="BA110" s="434"/>
      <c r="BB110" s="433"/>
      <c r="BC110" s="434"/>
      <c r="BD110" s="435"/>
      <c r="BE110" s="432"/>
      <c r="BF110" s="433"/>
      <c r="BG110" s="434"/>
      <c r="BH110" s="433"/>
      <c r="BI110" s="434"/>
      <c r="BJ110" s="433"/>
      <c r="BK110" s="434"/>
      <c r="BL110" s="435"/>
      <c r="BM110" s="432"/>
      <c r="BN110" s="433"/>
      <c r="BO110" s="434"/>
      <c r="BP110" s="433"/>
      <c r="BQ110" s="434"/>
      <c r="BR110" s="433"/>
      <c r="BS110" s="434"/>
      <c r="BT110" s="435"/>
      <c r="BU110" s="272"/>
      <c r="BV110" s="436"/>
      <c r="BW110" s="437"/>
      <c r="BX110" s="438"/>
      <c r="BY110" s="437"/>
      <c r="BZ110" s="438"/>
      <c r="CA110" s="437"/>
      <c r="CB110" s="438"/>
      <c r="CC110" s="437"/>
      <c r="CD110" s="438"/>
      <c r="CE110" s="439"/>
      <c r="CF110" s="436"/>
      <c r="CG110" s="437"/>
      <c r="CH110" s="438"/>
      <c r="CI110" s="437"/>
      <c r="CJ110" s="438"/>
      <c r="CK110" s="437"/>
      <c r="CL110" s="438"/>
      <c r="CM110" s="439"/>
      <c r="CN110" s="436"/>
      <c r="CO110" s="437"/>
      <c r="CP110" s="438"/>
      <c r="CQ110" s="437"/>
      <c r="CR110" s="438"/>
      <c r="CS110" s="437"/>
      <c r="CT110" s="438"/>
      <c r="CU110" s="439"/>
      <c r="CV110" s="272"/>
      <c r="CW110" s="440"/>
      <c r="CX110" s="441"/>
      <c r="CY110" s="442"/>
      <c r="CZ110" s="441"/>
      <c r="DA110" s="442"/>
      <c r="DB110" s="441"/>
      <c r="DC110" s="442"/>
      <c r="DD110" s="441"/>
      <c r="DE110" s="442"/>
      <c r="DF110" s="443"/>
      <c r="DG110" s="440"/>
      <c r="DH110" s="441"/>
      <c r="DI110" s="442"/>
      <c r="DJ110" s="441"/>
      <c r="DK110" s="442"/>
      <c r="DL110" s="441"/>
      <c r="DM110" s="442"/>
      <c r="DN110" s="443"/>
      <c r="DO110" s="440"/>
      <c r="DP110" s="441"/>
      <c r="DQ110" s="442"/>
      <c r="DR110" s="441"/>
      <c r="DS110" s="442"/>
      <c r="DT110" s="441"/>
      <c r="DU110" s="442"/>
      <c r="DV110" s="443"/>
      <c r="DW110" s="479"/>
    </row>
    <row r="111" spans="1:127" ht="40.5" customHeight="1">
      <c r="A111" s="569">
        <v>1</v>
      </c>
      <c r="B111" s="411">
        <f>LARGE(B$101:B110,1)+1</f>
        <v>10</v>
      </c>
      <c r="C111" s="412" t="s">
        <v>889</v>
      </c>
      <c r="D111" s="413"/>
      <c r="E111" s="414"/>
      <c r="F111" s="415">
        <v>0</v>
      </c>
      <c r="G111" s="416" t="s">
        <v>841</v>
      </c>
      <c r="H111" s="654"/>
      <c r="I111" s="418" t="s">
        <v>386</v>
      </c>
      <c r="J111" s="655"/>
      <c r="K111" s="675"/>
      <c r="L111" s="706"/>
      <c r="M111" s="706"/>
      <c r="N111" s="706"/>
      <c r="O111" s="706"/>
      <c r="P111" s="707"/>
      <c r="Q111" s="425">
        <f t="shared" si="5"/>
        <v>0</v>
      </c>
      <c r="R111" s="426"/>
      <c r="S111" s="448"/>
      <c r="T111" s="428"/>
      <c r="U111" s="429"/>
      <c r="V111" s="430"/>
      <c r="W111" s="429"/>
      <c r="X111" s="430"/>
      <c r="Y111" s="429"/>
      <c r="Z111" s="430"/>
      <c r="AA111" s="429"/>
      <c r="AB111" s="430"/>
      <c r="AC111" s="431"/>
      <c r="AD111" s="428"/>
      <c r="AE111" s="429"/>
      <c r="AF111" s="430"/>
      <c r="AG111" s="429"/>
      <c r="AH111" s="430"/>
      <c r="AI111" s="429"/>
      <c r="AJ111" s="430"/>
      <c r="AK111" s="431"/>
      <c r="AL111" s="428"/>
      <c r="AM111" s="429"/>
      <c r="AN111" s="430"/>
      <c r="AO111" s="429"/>
      <c r="AP111" s="430"/>
      <c r="AQ111" s="429"/>
      <c r="AR111" s="430"/>
      <c r="AS111" s="431"/>
      <c r="AT111" s="272"/>
      <c r="AU111" s="432"/>
      <c r="AV111" s="433"/>
      <c r="AW111" s="434"/>
      <c r="AX111" s="433"/>
      <c r="AY111" s="434"/>
      <c r="AZ111" s="433"/>
      <c r="BA111" s="434"/>
      <c r="BB111" s="433"/>
      <c r="BC111" s="434"/>
      <c r="BD111" s="435"/>
      <c r="BE111" s="432"/>
      <c r="BF111" s="433"/>
      <c r="BG111" s="434"/>
      <c r="BH111" s="433"/>
      <c r="BI111" s="434"/>
      <c r="BJ111" s="433"/>
      <c r="BK111" s="434"/>
      <c r="BL111" s="435"/>
      <c r="BM111" s="432"/>
      <c r="BN111" s="433"/>
      <c r="BO111" s="434"/>
      <c r="BP111" s="433"/>
      <c r="BQ111" s="434"/>
      <c r="BR111" s="433"/>
      <c r="BS111" s="434"/>
      <c r="BT111" s="435"/>
      <c r="BU111" s="272"/>
      <c r="BV111" s="436"/>
      <c r="BW111" s="437"/>
      <c r="BX111" s="438"/>
      <c r="BY111" s="437"/>
      <c r="BZ111" s="438"/>
      <c r="CA111" s="437"/>
      <c r="CB111" s="438"/>
      <c r="CC111" s="437"/>
      <c r="CD111" s="438"/>
      <c r="CE111" s="439"/>
      <c r="CF111" s="436"/>
      <c r="CG111" s="437"/>
      <c r="CH111" s="438"/>
      <c r="CI111" s="437"/>
      <c r="CJ111" s="438"/>
      <c r="CK111" s="437"/>
      <c r="CL111" s="438"/>
      <c r="CM111" s="439"/>
      <c r="CN111" s="436"/>
      <c r="CO111" s="437"/>
      <c r="CP111" s="438"/>
      <c r="CQ111" s="437"/>
      <c r="CR111" s="438"/>
      <c r="CS111" s="437"/>
      <c r="CT111" s="438"/>
      <c r="CU111" s="439"/>
      <c r="CV111" s="272"/>
      <c r="CW111" s="440"/>
      <c r="CX111" s="441"/>
      <c r="CY111" s="442"/>
      <c r="CZ111" s="441"/>
      <c r="DA111" s="442"/>
      <c r="DB111" s="441"/>
      <c r="DC111" s="442"/>
      <c r="DD111" s="441"/>
      <c r="DE111" s="442"/>
      <c r="DF111" s="443"/>
      <c r="DG111" s="440"/>
      <c r="DH111" s="441"/>
      <c r="DI111" s="442"/>
      <c r="DJ111" s="441"/>
      <c r="DK111" s="442"/>
      <c r="DL111" s="441"/>
      <c r="DM111" s="442"/>
      <c r="DN111" s="443"/>
      <c r="DO111" s="440"/>
      <c r="DP111" s="441"/>
      <c r="DQ111" s="442"/>
      <c r="DR111" s="441"/>
      <c r="DS111" s="442"/>
      <c r="DT111" s="441"/>
      <c r="DU111" s="442"/>
      <c r="DV111" s="443"/>
      <c r="DW111" s="272"/>
    </row>
    <row r="112" spans="1:127" s="303" customFormat="1" ht="40.5" customHeight="1">
      <c r="A112" s="643">
        <v>1</v>
      </c>
      <c r="B112" s="411"/>
      <c r="C112" s="644" t="s">
        <v>890</v>
      </c>
      <c r="D112" s="645"/>
      <c r="E112" s="646"/>
      <c r="F112" s="647">
        <v>0</v>
      </c>
      <c r="G112" s="646"/>
      <c r="H112" s="648"/>
      <c r="I112" s="649"/>
      <c r="J112" s="611"/>
      <c r="K112" s="612"/>
      <c r="L112" s="650"/>
      <c r="M112" s="650"/>
      <c r="N112" s="651"/>
      <c r="O112" s="652"/>
      <c r="P112" s="652"/>
      <c r="Q112" s="653">
        <f t="shared" si="5"/>
        <v>0</v>
      </c>
      <c r="R112" s="585"/>
      <c r="S112" s="585"/>
      <c r="T112" s="617"/>
      <c r="U112" s="618"/>
      <c r="V112" s="618"/>
      <c r="W112" s="618"/>
      <c r="X112" s="618"/>
      <c r="Y112" s="618"/>
      <c r="Z112" s="618"/>
      <c r="AA112" s="618"/>
      <c r="AB112" s="618"/>
      <c r="AC112" s="619"/>
      <c r="AD112" s="617"/>
      <c r="AE112" s="618"/>
      <c r="AF112" s="618"/>
      <c r="AG112" s="618"/>
      <c r="AH112" s="618"/>
      <c r="AI112" s="618"/>
      <c r="AJ112" s="618"/>
      <c r="AK112" s="619"/>
      <c r="AL112" s="617"/>
      <c r="AM112" s="618"/>
      <c r="AN112" s="618"/>
      <c r="AO112" s="618"/>
      <c r="AP112" s="618"/>
      <c r="AQ112" s="618"/>
      <c r="AR112" s="618"/>
      <c r="AS112" s="619"/>
      <c r="AT112" s="620"/>
      <c r="AU112" s="621"/>
      <c r="AV112" s="622"/>
      <c r="AW112" s="622"/>
      <c r="AX112" s="622"/>
      <c r="AY112" s="622"/>
      <c r="AZ112" s="622"/>
      <c r="BA112" s="622"/>
      <c r="BB112" s="622"/>
      <c r="BC112" s="622"/>
      <c r="BD112" s="623"/>
      <c r="BE112" s="621"/>
      <c r="BF112" s="622"/>
      <c r="BG112" s="622"/>
      <c r="BH112" s="622"/>
      <c r="BI112" s="622"/>
      <c r="BJ112" s="622"/>
      <c r="BK112" s="622"/>
      <c r="BL112" s="623"/>
      <c r="BM112" s="621"/>
      <c r="BN112" s="622"/>
      <c r="BO112" s="622"/>
      <c r="BP112" s="622"/>
      <c r="BQ112" s="622"/>
      <c r="BR112" s="622"/>
      <c r="BS112" s="622"/>
      <c r="BT112" s="623"/>
      <c r="BU112" s="620"/>
      <c r="BV112" s="624"/>
      <c r="BW112" s="625"/>
      <c r="BX112" s="625"/>
      <c r="BY112" s="625"/>
      <c r="BZ112" s="625"/>
      <c r="CA112" s="625"/>
      <c r="CB112" s="625"/>
      <c r="CC112" s="625"/>
      <c r="CD112" s="625"/>
      <c r="CE112" s="626"/>
      <c r="CF112" s="624"/>
      <c r="CG112" s="625"/>
      <c r="CH112" s="625"/>
      <c r="CI112" s="625"/>
      <c r="CJ112" s="625"/>
      <c r="CK112" s="625"/>
      <c r="CL112" s="625"/>
      <c r="CM112" s="626"/>
      <c r="CN112" s="624"/>
      <c r="CO112" s="625"/>
      <c r="CP112" s="625"/>
      <c r="CQ112" s="625"/>
      <c r="CR112" s="625"/>
      <c r="CS112" s="625"/>
      <c r="CT112" s="625"/>
      <c r="CU112" s="626"/>
      <c r="CV112" s="620"/>
      <c r="CW112" s="627"/>
      <c r="CX112" s="628"/>
      <c r="CY112" s="628"/>
      <c r="CZ112" s="628"/>
      <c r="DA112" s="628"/>
      <c r="DB112" s="628"/>
      <c r="DC112" s="628"/>
      <c r="DD112" s="628"/>
      <c r="DE112" s="628"/>
      <c r="DF112" s="629"/>
      <c r="DG112" s="627"/>
      <c r="DH112" s="628"/>
      <c r="DI112" s="628"/>
      <c r="DJ112" s="628"/>
      <c r="DK112" s="628"/>
      <c r="DL112" s="628"/>
      <c r="DM112" s="628"/>
      <c r="DN112" s="629"/>
      <c r="DO112" s="627"/>
      <c r="DP112" s="628"/>
      <c r="DQ112" s="628"/>
      <c r="DR112" s="628"/>
      <c r="DS112" s="628"/>
      <c r="DT112" s="628"/>
      <c r="DU112" s="628"/>
      <c r="DV112" s="629"/>
      <c r="DW112" s="516"/>
    </row>
    <row r="113" spans="1:127" ht="40.5" customHeight="1">
      <c r="A113" s="569"/>
      <c r="B113" s="411">
        <f>LARGE(B$101:B112,1)+1</f>
        <v>11</v>
      </c>
      <c r="C113" s="412" t="s">
        <v>832</v>
      </c>
      <c r="D113" s="413"/>
      <c r="E113" s="414"/>
      <c r="F113" s="415">
        <v>0</v>
      </c>
      <c r="G113" s="416" t="s">
        <v>841</v>
      </c>
      <c r="H113" s="654"/>
      <c r="I113" s="418" t="s">
        <v>386</v>
      </c>
      <c r="J113" s="655" t="s">
        <v>831</v>
      </c>
      <c r="K113" s="675"/>
      <c r="L113" s="444"/>
      <c r="M113" s="444"/>
      <c r="N113" s="445" t="s">
        <v>1040</v>
      </c>
      <c r="O113" s="446" t="s">
        <v>1041</v>
      </c>
      <c r="P113" s="571" t="s">
        <v>1042</v>
      </c>
      <c r="Q113" s="425">
        <f t="shared" si="5"/>
        <v>0</v>
      </c>
      <c r="R113" s="426"/>
      <c r="S113" s="448"/>
      <c r="T113" s="428"/>
      <c r="U113" s="429"/>
      <c r="V113" s="430"/>
      <c r="W113" s="429"/>
      <c r="X113" s="430"/>
      <c r="Y113" s="429"/>
      <c r="Z113" s="430"/>
      <c r="AA113" s="429"/>
      <c r="AB113" s="430"/>
      <c r="AC113" s="431"/>
      <c r="AD113" s="428"/>
      <c r="AE113" s="429"/>
      <c r="AF113" s="430"/>
      <c r="AG113" s="429"/>
      <c r="AH113" s="430"/>
      <c r="AI113" s="429"/>
      <c r="AJ113" s="430"/>
      <c r="AK113" s="431"/>
      <c r="AL113" s="428"/>
      <c r="AM113" s="429"/>
      <c r="AN113" s="430"/>
      <c r="AO113" s="429"/>
      <c r="AP113" s="430"/>
      <c r="AQ113" s="429"/>
      <c r="AR113" s="430"/>
      <c r="AS113" s="431"/>
      <c r="AT113" s="272"/>
      <c r="AU113" s="432"/>
      <c r="AV113" s="433"/>
      <c r="AW113" s="434"/>
      <c r="AX113" s="433"/>
      <c r="AY113" s="434"/>
      <c r="AZ113" s="433"/>
      <c r="BA113" s="434"/>
      <c r="BB113" s="433"/>
      <c r="BC113" s="434"/>
      <c r="BD113" s="435"/>
      <c r="BE113" s="432"/>
      <c r="BF113" s="433"/>
      <c r="BG113" s="434"/>
      <c r="BH113" s="433"/>
      <c r="BI113" s="434"/>
      <c r="BJ113" s="433"/>
      <c r="BK113" s="434"/>
      <c r="BL113" s="435"/>
      <c r="BM113" s="432"/>
      <c r="BN113" s="433"/>
      <c r="BO113" s="434"/>
      <c r="BP113" s="433"/>
      <c r="BQ113" s="434"/>
      <c r="BR113" s="433"/>
      <c r="BS113" s="434"/>
      <c r="BT113" s="435"/>
      <c r="BU113" s="272"/>
      <c r="BV113" s="436"/>
      <c r="BW113" s="437"/>
      <c r="BX113" s="438"/>
      <c r="BY113" s="437"/>
      <c r="BZ113" s="438"/>
      <c r="CA113" s="437"/>
      <c r="CB113" s="438"/>
      <c r="CC113" s="437"/>
      <c r="CD113" s="438"/>
      <c r="CE113" s="439"/>
      <c r="CF113" s="436"/>
      <c r="CG113" s="437"/>
      <c r="CH113" s="438"/>
      <c r="CI113" s="437"/>
      <c r="CJ113" s="438"/>
      <c r="CK113" s="437"/>
      <c r="CL113" s="438"/>
      <c r="CM113" s="439"/>
      <c r="CN113" s="436"/>
      <c r="CO113" s="437"/>
      <c r="CP113" s="438"/>
      <c r="CQ113" s="437"/>
      <c r="CR113" s="438"/>
      <c r="CS113" s="437"/>
      <c r="CT113" s="438"/>
      <c r="CU113" s="439"/>
      <c r="CV113" s="272"/>
      <c r="CW113" s="440"/>
      <c r="CX113" s="441"/>
      <c r="CY113" s="442"/>
      <c r="CZ113" s="441"/>
      <c r="DA113" s="442"/>
      <c r="DB113" s="441"/>
      <c r="DC113" s="442"/>
      <c r="DD113" s="441"/>
      <c r="DE113" s="442"/>
      <c r="DF113" s="443"/>
      <c r="DG113" s="440"/>
      <c r="DH113" s="441"/>
      <c r="DI113" s="442"/>
      <c r="DJ113" s="441"/>
      <c r="DK113" s="442"/>
      <c r="DL113" s="441"/>
      <c r="DM113" s="442"/>
      <c r="DN113" s="443"/>
      <c r="DO113" s="440"/>
      <c r="DP113" s="441"/>
      <c r="DQ113" s="442"/>
      <c r="DR113" s="441"/>
      <c r="DS113" s="442"/>
      <c r="DT113" s="441"/>
      <c r="DU113" s="442"/>
      <c r="DV113" s="443"/>
      <c r="DW113" s="272"/>
    </row>
    <row r="114" spans="1:127" s="303" customFormat="1" ht="40.5" customHeight="1">
      <c r="A114" s="569"/>
      <c r="B114" s="411">
        <f>LARGE(B$101:B113,1)+1</f>
        <v>12</v>
      </c>
      <c r="C114" s="412" t="s">
        <v>840</v>
      </c>
      <c r="D114" s="413"/>
      <c r="E114" s="414"/>
      <c r="F114" s="415">
        <v>0</v>
      </c>
      <c r="G114" s="416" t="s">
        <v>841</v>
      </c>
      <c r="H114" s="654"/>
      <c r="I114" s="418" t="s">
        <v>386</v>
      </c>
      <c r="J114" s="655" t="s">
        <v>831</v>
      </c>
      <c r="K114" s="675"/>
      <c r="L114" s="444"/>
      <c r="M114" s="444"/>
      <c r="N114" s="445" t="s">
        <v>1040</v>
      </c>
      <c r="O114" s="446" t="s">
        <v>1041</v>
      </c>
      <c r="P114" s="571" t="s">
        <v>1042</v>
      </c>
      <c r="Q114" s="425">
        <f t="shared" si="5"/>
        <v>0</v>
      </c>
      <c r="R114" s="426"/>
      <c r="S114" s="448"/>
      <c r="T114" s="428"/>
      <c r="U114" s="429"/>
      <c r="V114" s="430"/>
      <c r="W114" s="429"/>
      <c r="X114" s="430"/>
      <c r="Y114" s="429"/>
      <c r="Z114" s="430"/>
      <c r="AA114" s="429"/>
      <c r="AB114" s="430"/>
      <c r="AC114" s="431"/>
      <c r="AD114" s="428"/>
      <c r="AE114" s="429"/>
      <c r="AF114" s="430"/>
      <c r="AG114" s="429"/>
      <c r="AH114" s="430"/>
      <c r="AI114" s="429"/>
      <c r="AJ114" s="430"/>
      <c r="AK114" s="431"/>
      <c r="AL114" s="428"/>
      <c r="AM114" s="429"/>
      <c r="AN114" s="430"/>
      <c r="AO114" s="429"/>
      <c r="AP114" s="430"/>
      <c r="AQ114" s="429"/>
      <c r="AR114" s="430"/>
      <c r="AS114" s="431"/>
      <c r="AT114" s="272"/>
      <c r="AU114" s="432"/>
      <c r="AV114" s="433"/>
      <c r="AW114" s="434"/>
      <c r="AX114" s="433"/>
      <c r="AY114" s="434"/>
      <c r="AZ114" s="433"/>
      <c r="BA114" s="434"/>
      <c r="BB114" s="433"/>
      <c r="BC114" s="434"/>
      <c r="BD114" s="435"/>
      <c r="BE114" s="432"/>
      <c r="BF114" s="433"/>
      <c r="BG114" s="434"/>
      <c r="BH114" s="433"/>
      <c r="BI114" s="434"/>
      <c r="BJ114" s="433"/>
      <c r="BK114" s="434"/>
      <c r="BL114" s="435"/>
      <c r="BM114" s="432"/>
      <c r="BN114" s="433"/>
      <c r="BO114" s="434"/>
      <c r="BP114" s="433"/>
      <c r="BQ114" s="434"/>
      <c r="BR114" s="433"/>
      <c r="BS114" s="434"/>
      <c r="BT114" s="435"/>
      <c r="BU114" s="272"/>
      <c r="BV114" s="436"/>
      <c r="BW114" s="437"/>
      <c r="BX114" s="438"/>
      <c r="BY114" s="437"/>
      <c r="BZ114" s="438"/>
      <c r="CA114" s="437"/>
      <c r="CB114" s="438"/>
      <c r="CC114" s="437"/>
      <c r="CD114" s="438"/>
      <c r="CE114" s="439"/>
      <c r="CF114" s="436"/>
      <c r="CG114" s="437"/>
      <c r="CH114" s="438"/>
      <c r="CI114" s="437"/>
      <c r="CJ114" s="438"/>
      <c r="CK114" s="437"/>
      <c r="CL114" s="438"/>
      <c r="CM114" s="439"/>
      <c r="CN114" s="436"/>
      <c r="CO114" s="437"/>
      <c r="CP114" s="438"/>
      <c r="CQ114" s="437"/>
      <c r="CR114" s="438"/>
      <c r="CS114" s="437"/>
      <c r="CT114" s="438"/>
      <c r="CU114" s="439"/>
      <c r="CV114" s="272"/>
      <c r="CW114" s="440"/>
      <c r="CX114" s="441"/>
      <c r="CY114" s="442"/>
      <c r="CZ114" s="441"/>
      <c r="DA114" s="442"/>
      <c r="DB114" s="441"/>
      <c r="DC114" s="442"/>
      <c r="DD114" s="441"/>
      <c r="DE114" s="442"/>
      <c r="DF114" s="443"/>
      <c r="DG114" s="440"/>
      <c r="DH114" s="441"/>
      <c r="DI114" s="442"/>
      <c r="DJ114" s="441"/>
      <c r="DK114" s="442"/>
      <c r="DL114" s="441"/>
      <c r="DM114" s="442"/>
      <c r="DN114" s="443"/>
      <c r="DO114" s="440"/>
      <c r="DP114" s="441"/>
      <c r="DQ114" s="442"/>
      <c r="DR114" s="441"/>
      <c r="DS114" s="442"/>
      <c r="DT114" s="441"/>
      <c r="DU114" s="442"/>
      <c r="DV114" s="443"/>
      <c r="DW114" s="272"/>
    </row>
    <row r="115" spans="1:127" ht="40.5" customHeight="1">
      <c r="A115" s="569">
        <v>1</v>
      </c>
      <c r="B115" s="411">
        <f>LARGE(B$101:B114,1)+1</f>
        <v>13</v>
      </c>
      <c r="C115" s="412" t="s">
        <v>845</v>
      </c>
      <c r="D115" s="413"/>
      <c r="E115" s="414"/>
      <c r="F115" s="415">
        <v>0</v>
      </c>
      <c r="G115" s="416" t="s">
        <v>841</v>
      </c>
      <c r="H115" s="654"/>
      <c r="I115" s="418" t="s">
        <v>386</v>
      </c>
      <c r="J115" s="655" t="s">
        <v>831</v>
      </c>
      <c r="K115" s="675"/>
      <c r="L115" s="444" t="s">
        <v>1038</v>
      </c>
      <c r="M115" s="444" t="s">
        <v>1039</v>
      </c>
      <c r="N115" s="445" t="s">
        <v>1040</v>
      </c>
      <c r="O115" s="446" t="s">
        <v>1041</v>
      </c>
      <c r="P115" s="571" t="s">
        <v>1042</v>
      </c>
      <c r="Q115" s="425">
        <f t="shared" si="5"/>
        <v>0</v>
      </c>
      <c r="R115" s="426"/>
      <c r="S115" s="448"/>
      <c r="T115" s="428"/>
      <c r="U115" s="429"/>
      <c r="V115" s="430"/>
      <c r="W115" s="429"/>
      <c r="X115" s="430"/>
      <c r="Y115" s="429"/>
      <c r="Z115" s="430"/>
      <c r="AA115" s="429"/>
      <c r="AB115" s="430"/>
      <c r="AC115" s="431"/>
      <c r="AD115" s="428"/>
      <c r="AE115" s="429"/>
      <c r="AF115" s="430"/>
      <c r="AG115" s="429"/>
      <c r="AH115" s="430"/>
      <c r="AI115" s="429"/>
      <c r="AJ115" s="430"/>
      <c r="AK115" s="431"/>
      <c r="AL115" s="428"/>
      <c r="AM115" s="429"/>
      <c r="AN115" s="430"/>
      <c r="AO115" s="429"/>
      <c r="AP115" s="430"/>
      <c r="AQ115" s="429"/>
      <c r="AR115" s="430"/>
      <c r="AS115" s="431"/>
      <c r="AT115" s="272"/>
      <c r="AU115" s="432"/>
      <c r="AV115" s="433"/>
      <c r="AW115" s="434"/>
      <c r="AX115" s="433"/>
      <c r="AY115" s="434"/>
      <c r="AZ115" s="433"/>
      <c r="BA115" s="434"/>
      <c r="BB115" s="433"/>
      <c r="BC115" s="434"/>
      <c r="BD115" s="435"/>
      <c r="BE115" s="432"/>
      <c r="BF115" s="433"/>
      <c r="BG115" s="434"/>
      <c r="BH115" s="433"/>
      <c r="BI115" s="434"/>
      <c r="BJ115" s="433"/>
      <c r="BK115" s="434"/>
      <c r="BL115" s="435"/>
      <c r="BM115" s="432"/>
      <c r="BN115" s="433"/>
      <c r="BO115" s="434"/>
      <c r="BP115" s="433"/>
      <c r="BQ115" s="434"/>
      <c r="BR115" s="433"/>
      <c r="BS115" s="434"/>
      <c r="BT115" s="435"/>
      <c r="BU115" s="272"/>
      <c r="BV115" s="436"/>
      <c r="BW115" s="437"/>
      <c r="BX115" s="438"/>
      <c r="BY115" s="437"/>
      <c r="BZ115" s="438"/>
      <c r="CA115" s="437"/>
      <c r="CB115" s="438"/>
      <c r="CC115" s="437"/>
      <c r="CD115" s="438"/>
      <c r="CE115" s="439"/>
      <c r="CF115" s="436"/>
      <c r="CG115" s="437"/>
      <c r="CH115" s="438"/>
      <c r="CI115" s="437"/>
      <c r="CJ115" s="438"/>
      <c r="CK115" s="437"/>
      <c r="CL115" s="438"/>
      <c r="CM115" s="439"/>
      <c r="CN115" s="436"/>
      <c r="CO115" s="437"/>
      <c r="CP115" s="438"/>
      <c r="CQ115" s="437"/>
      <c r="CR115" s="438"/>
      <c r="CS115" s="437"/>
      <c r="CT115" s="438"/>
      <c r="CU115" s="439"/>
      <c r="CV115" s="272"/>
      <c r="CW115" s="440"/>
      <c r="CX115" s="441"/>
      <c r="CY115" s="442"/>
      <c r="CZ115" s="441"/>
      <c r="DA115" s="442"/>
      <c r="DB115" s="441"/>
      <c r="DC115" s="442"/>
      <c r="DD115" s="441"/>
      <c r="DE115" s="442"/>
      <c r="DF115" s="443"/>
      <c r="DG115" s="440"/>
      <c r="DH115" s="441"/>
      <c r="DI115" s="442"/>
      <c r="DJ115" s="441"/>
      <c r="DK115" s="442"/>
      <c r="DL115" s="441"/>
      <c r="DM115" s="442"/>
      <c r="DN115" s="443"/>
      <c r="DO115" s="440"/>
      <c r="DP115" s="441"/>
      <c r="DQ115" s="442"/>
      <c r="DR115" s="441"/>
      <c r="DS115" s="442"/>
      <c r="DT115" s="441"/>
      <c r="DU115" s="442"/>
      <c r="DV115" s="443"/>
      <c r="DW115" s="272"/>
    </row>
    <row r="116" spans="1:127" ht="40.5" customHeight="1">
      <c r="A116" s="569">
        <v>1</v>
      </c>
      <c r="B116" s="411">
        <f>LARGE(B$101:B115,1)+1</f>
        <v>14</v>
      </c>
      <c r="C116" s="412" t="s">
        <v>857</v>
      </c>
      <c r="D116" s="413"/>
      <c r="E116" s="414"/>
      <c r="F116" s="415">
        <v>0</v>
      </c>
      <c r="G116" s="416" t="s">
        <v>841</v>
      </c>
      <c r="H116" s="654"/>
      <c r="I116" s="418" t="s">
        <v>386</v>
      </c>
      <c r="J116" s="655" t="s">
        <v>831</v>
      </c>
      <c r="K116" s="675"/>
      <c r="L116" s="444" t="s">
        <v>1038</v>
      </c>
      <c r="M116" s="444" t="s">
        <v>1039</v>
      </c>
      <c r="N116" s="445" t="s">
        <v>1040</v>
      </c>
      <c r="O116" s="446" t="s">
        <v>1041</v>
      </c>
      <c r="P116" s="571" t="s">
        <v>1042</v>
      </c>
      <c r="Q116" s="425">
        <f t="shared" si="5"/>
        <v>0</v>
      </c>
      <c r="R116" s="426"/>
      <c r="S116" s="448"/>
      <c r="T116" s="428"/>
      <c r="U116" s="429"/>
      <c r="V116" s="430"/>
      <c r="W116" s="429"/>
      <c r="X116" s="430"/>
      <c r="Y116" s="429"/>
      <c r="Z116" s="430"/>
      <c r="AA116" s="429"/>
      <c r="AB116" s="430"/>
      <c r="AC116" s="431"/>
      <c r="AD116" s="428"/>
      <c r="AE116" s="429"/>
      <c r="AF116" s="430"/>
      <c r="AG116" s="429"/>
      <c r="AH116" s="430"/>
      <c r="AI116" s="429"/>
      <c r="AJ116" s="430"/>
      <c r="AK116" s="431"/>
      <c r="AL116" s="428"/>
      <c r="AM116" s="429"/>
      <c r="AN116" s="430"/>
      <c r="AO116" s="429"/>
      <c r="AP116" s="430"/>
      <c r="AQ116" s="429"/>
      <c r="AR116" s="430"/>
      <c r="AS116" s="431"/>
      <c r="AT116" s="272"/>
      <c r="AU116" s="432"/>
      <c r="AV116" s="433"/>
      <c r="AW116" s="434"/>
      <c r="AX116" s="433"/>
      <c r="AY116" s="434"/>
      <c r="AZ116" s="433"/>
      <c r="BA116" s="434"/>
      <c r="BB116" s="433"/>
      <c r="BC116" s="434"/>
      <c r="BD116" s="435"/>
      <c r="BE116" s="432"/>
      <c r="BF116" s="433"/>
      <c r="BG116" s="434"/>
      <c r="BH116" s="433"/>
      <c r="BI116" s="434"/>
      <c r="BJ116" s="433"/>
      <c r="BK116" s="434"/>
      <c r="BL116" s="435"/>
      <c r="BM116" s="432"/>
      <c r="BN116" s="433"/>
      <c r="BO116" s="434"/>
      <c r="BP116" s="433"/>
      <c r="BQ116" s="434"/>
      <c r="BR116" s="433"/>
      <c r="BS116" s="434"/>
      <c r="BT116" s="435"/>
      <c r="BU116" s="272"/>
      <c r="BV116" s="436"/>
      <c r="BW116" s="437"/>
      <c r="BX116" s="438"/>
      <c r="BY116" s="437"/>
      <c r="BZ116" s="438"/>
      <c r="CA116" s="437"/>
      <c r="CB116" s="438"/>
      <c r="CC116" s="437"/>
      <c r="CD116" s="438"/>
      <c r="CE116" s="439"/>
      <c r="CF116" s="436"/>
      <c r="CG116" s="437"/>
      <c r="CH116" s="438"/>
      <c r="CI116" s="437"/>
      <c r="CJ116" s="438"/>
      <c r="CK116" s="437"/>
      <c r="CL116" s="438"/>
      <c r="CM116" s="439"/>
      <c r="CN116" s="436"/>
      <c r="CO116" s="437"/>
      <c r="CP116" s="438"/>
      <c r="CQ116" s="437"/>
      <c r="CR116" s="438"/>
      <c r="CS116" s="437"/>
      <c r="CT116" s="438"/>
      <c r="CU116" s="439"/>
      <c r="CV116" s="272"/>
      <c r="CW116" s="440"/>
      <c r="CX116" s="441"/>
      <c r="CY116" s="442"/>
      <c r="CZ116" s="441"/>
      <c r="DA116" s="442"/>
      <c r="DB116" s="441"/>
      <c r="DC116" s="442"/>
      <c r="DD116" s="441"/>
      <c r="DE116" s="442"/>
      <c r="DF116" s="443"/>
      <c r="DG116" s="440"/>
      <c r="DH116" s="441"/>
      <c r="DI116" s="442"/>
      <c r="DJ116" s="441"/>
      <c r="DK116" s="442"/>
      <c r="DL116" s="441"/>
      <c r="DM116" s="442"/>
      <c r="DN116" s="443"/>
      <c r="DO116" s="440"/>
      <c r="DP116" s="441"/>
      <c r="DQ116" s="442"/>
      <c r="DR116" s="441"/>
      <c r="DS116" s="442"/>
      <c r="DT116" s="441"/>
      <c r="DU116" s="442"/>
      <c r="DV116" s="443"/>
      <c r="DW116" s="272"/>
    </row>
    <row r="117" spans="1:127" s="303" customFormat="1" ht="40.5" customHeight="1">
      <c r="A117" s="569"/>
      <c r="B117" s="411">
        <f>LARGE(B$101:B116,1)+1</f>
        <v>15</v>
      </c>
      <c r="C117" s="412" t="s">
        <v>891</v>
      </c>
      <c r="D117" s="413"/>
      <c r="E117" s="414"/>
      <c r="F117" s="415">
        <v>0</v>
      </c>
      <c r="G117" s="416" t="s">
        <v>841</v>
      </c>
      <c r="H117" s="654"/>
      <c r="I117" s="418" t="s">
        <v>386</v>
      </c>
      <c r="J117" s="655" t="s">
        <v>831</v>
      </c>
      <c r="K117" s="675"/>
      <c r="L117" s="444" t="s">
        <v>1038</v>
      </c>
      <c r="M117" s="444" t="s">
        <v>1039</v>
      </c>
      <c r="N117" s="445" t="s">
        <v>1040</v>
      </c>
      <c r="O117" s="446" t="s">
        <v>1041</v>
      </c>
      <c r="P117" s="571" t="s">
        <v>1042</v>
      </c>
      <c r="Q117" s="425">
        <f t="shared" si="5"/>
        <v>0</v>
      </c>
      <c r="R117" s="426"/>
      <c r="S117" s="448"/>
      <c r="T117" s="428"/>
      <c r="U117" s="429"/>
      <c r="V117" s="430"/>
      <c r="W117" s="429"/>
      <c r="X117" s="430"/>
      <c r="Y117" s="429"/>
      <c r="Z117" s="430"/>
      <c r="AA117" s="429"/>
      <c r="AB117" s="430"/>
      <c r="AC117" s="431"/>
      <c r="AD117" s="428"/>
      <c r="AE117" s="429"/>
      <c r="AF117" s="430"/>
      <c r="AG117" s="429"/>
      <c r="AH117" s="430"/>
      <c r="AI117" s="429"/>
      <c r="AJ117" s="430"/>
      <c r="AK117" s="431"/>
      <c r="AL117" s="428"/>
      <c r="AM117" s="429"/>
      <c r="AN117" s="430"/>
      <c r="AO117" s="429"/>
      <c r="AP117" s="430"/>
      <c r="AQ117" s="429"/>
      <c r="AR117" s="430"/>
      <c r="AS117" s="431"/>
      <c r="AT117" s="272"/>
      <c r="AU117" s="432"/>
      <c r="AV117" s="433"/>
      <c r="AW117" s="434"/>
      <c r="AX117" s="433"/>
      <c r="AY117" s="434"/>
      <c r="AZ117" s="433"/>
      <c r="BA117" s="434"/>
      <c r="BB117" s="433"/>
      <c r="BC117" s="434"/>
      <c r="BD117" s="435"/>
      <c r="BE117" s="432"/>
      <c r="BF117" s="433"/>
      <c r="BG117" s="434"/>
      <c r="BH117" s="433"/>
      <c r="BI117" s="434"/>
      <c r="BJ117" s="433"/>
      <c r="BK117" s="434"/>
      <c r="BL117" s="435"/>
      <c r="BM117" s="432"/>
      <c r="BN117" s="433"/>
      <c r="BO117" s="434"/>
      <c r="BP117" s="433"/>
      <c r="BQ117" s="434"/>
      <c r="BR117" s="433"/>
      <c r="BS117" s="434"/>
      <c r="BT117" s="435"/>
      <c r="BU117" s="272"/>
      <c r="BV117" s="436"/>
      <c r="BW117" s="437"/>
      <c r="BX117" s="438"/>
      <c r="BY117" s="437"/>
      <c r="BZ117" s="438"/>
      <c r="CA117" s="437"/>
      <c r="CB117" s="438"/>
      <c r="CC117" s="437"/>
      <c r="CD117" s="438"/>
      <c r="CE117" s="439"/>
      <c r="CF117" s="436"/>
      <c r="CG117" s="437"/>
      <c r="CH117" s="438"/>
      <c r="CI117" s="437"/>
      <c r="CJ117" s="438"/>
      <c r="CK117" s="437"/>
      <c r="CL117" s="438"/>
      <c r="CM117" s="439"/>
      <c r="CN117" s="436"/>
      <c r="CO117" s="437"/>
      <c r="CP117" s="438"/>
      <c r="CQ117" s="437"/>
      <c r="CR117" s="438"/>
      <c r="CS117" s="437"/>
      <c r="CT117" s="438"/>
      <c r="CU117" s="439"/>
      <c r="CV117" s="272"/>
      <c r="CW117" s="440"/>
      <c r="CX117" s="441"/>
      <c r="CY117" s="442"/>
      <c r="CZ117" s="441"/>
      <c r="DA117" s="442"/>
      <c r="DB117" s="441"/>
      <c r="DC117" s="442"/>
      <c r="DD117" s="441"/>
      <c r="DE117" s="442"/>
      <c r="DF117" s="443"/>
      <c r="DG117" s="440"/>
      <c r="DH117" s="441"/>
      <c r="DI117" s="442"/>
      <c r="DJ117" s="441"/>
      <c r="DK117" s="442"/>
      <c r="DL117" s="441"/>
      <c r="DM117" s="442"/>
      <c r="DN117" s="443"/>
      <c r="DO117" s="440"/>
      <c r="DP117" s="441"/>
      <c r="DQ117" s="442"/>
      <c r="DR117" s="441"/>
      <c r="DS117" s="442"/>
      <c r="DT117" s="441"/>
      <c r="DU117" s="442"/>
      <c r="DV117" s="443"/>
      <c r="DW117" s="272"/>
    </row>
    <row r="118" spans="1:127" ht="40.5" customHeight="1">
      <c r="A118" s="677"/>
      <c r="B118" s="411">
        <f>LARGE(B$101:B117,1)+1</f>
        <v>16</v>
      </c>
      <c r="C118" s="412" t="s">
        <v>892</v>
      </c>
      <c r="D118" s="413"/>
      <c r="E118" s="414"/>
      <c r="F118" s="415">
        <v>0</v>
      </c>
      <c r="G118" s="416" t="s">
        <v>841</v>
      </c>
      <c r="H118" s="654"/>
      <c r="I118" s="418" t="s">
        <v>386</v>
      </c>
      <c r="J118" s="655" t="s">
        <v>831</v>
      </c>
      <c r="K118" s="675"/>
      <c r="L118" s="444"/>
      <c r="M118" s="444"/>
      <c r="N118" s="445" t="s">
        <v>1040</v>
      </c>
      <c r="O118" s="446" t="s">
        <v>1041</v>
      </c>
      <c r="P118" s="571" t="s">
        <v>1042</v>
      </c>
      <c r="Q118" s="425">
        <f t="shared" si="5"/>
        <v>0</v>
      </c>
      <c r="R118" s="426"/>
      <c r="S118" s="448"/>
      <c r="T118" s="428"/>
      <c r="U118" s="429"/>
      <c r="V118" s="430"/>
      <c r="W118" s="429"/>
      <c r="X118" s="430"/>
      <c r="Y118" s="429"/>
      <c r="Z118" s="430"/>
      <c r="AA118" s="429"/>
      <c r="AB118" s="430"/>
      <c r="AC118" s="431"/>
      <c r="AD118" s="428"/>
      <c r="AE118" s="429"/>
      <c r="AF118" s="430"/>
      <c r="AG118" s="429"/>
      <c r="AH118" s="430"/>
      <c r="AI118" s="429"/>
      <c r="AJ118" s="430"/>
      <c r="AK118" s="431"/>
      <c r="AL118" s="428"/>
      <c r="AM118" s="429"/>
      <c r="AN118" s="430"/>
      <c r="AO118" s="429"/>
      <c r="AP118" s="430"/>
      <c r="AQ118" s="429"/>
      <c r="AR118" s="430"/>
      <c r="AS118" s="431"/>
      <c r="AT118" s="272"/>
      <c r="AU118" s="432"/>
      <c r="AV118" s="433"/>
      <c r="AW118" s="434"/>
      <c r="AX118" s="433"/>
      <c r="AY118" s="434"/>
      <c r="AZ118" s="433"/>
      <c r="BA118" s="434"/>
      <c r="BB118" s="433"/>
      <c r="BC118" s="434"/>
      <c r="BD118" s="435"/>
      <c r="BE118" s="432"/>
      <c r="BF118" s="433"/>
      <c r="BG118" s="434"/>
      <c r="BH118" s="433"/>
      <c r="BI118" s="434"/>
      <c r="BJ118" s="433"/>
      <c r="BK118" s="434"/>
      <c r="BL118" s="435"/>
      <c r="BM118" s="432"/>
      <c r="BN118" s="433"/>
      <c r="BO118" s="434"/>
      <c r="BP118" s="433"/>
      <c r="BQ118" s="434"/>
      <c r="BR118" s="433"/>
      <c r="BS118" s="434"/>
      <c r="BT118" s="435"/>
      <c r="BU118" s="272"/>
      <c r="BV118" s="436"/>
      <c r="BW118" s="437"/>
      <c r="BX118" s="438"/>
      <c r="BY118" s="437"/>
      <c r="BZ118" s="438"/>
      <c r="CA118" s="437"/>
      <c r="CB118" s="438"/>
      <c r="CC118" s="437"/>
      <c r="CD118" s="438"/>
      <c r="CE118" s="439"/>
      <c r="CF118" s="436"/>
      <c r="CG118" s="437"/>
      <c r="CH118" s="438"/>
      <c r="CI118" s="437"/>
      <c r="CJ118" s="438"/>
      <c r="CK118" s="437"/>
      <c r="CL118" s="438"/>
      <c r="CM118" s="439"/>
      <c r="CN118" s="436"/>
      <c r="CO118" s="437"/>
      <c r="CP118" s="438"/>
      <c r="CQ118" s="437"/>
      <c r="CR118" s="438"/>
      <c r="CS118" s="437"/>
      <c r="CT118" s="438"/>
      <c r="CU118" s="439"/>
      <c r="CV118" s="272"/>
      <c r="CW118" s="440"/>
      <c r="CX118" s="441"/>
      <c r="CY118" s="442"/>
      <c r="CZ118" s="441"/>
      <c r="DA118" s="442"/>
      <c r="DB118" s="441"/>
      <c r="DC118" s="442"/>
      <c r="DD118" s="441"/>
      <c r="DE118" s="442"/>
      <c r="DF118" s="443"/>
      <c r="DG118" s="440"/>
      <c r="DH118" s="441"/>
      <c r="DI118" s="442"/>
      <c r="DJ118" s="441"/>
      <c r="DK118" s="442"/>
      <c r="DL118" s="441"/>
      <c r="DM118" s="442"/>
      <c r="DN118" s="443"/>
      <c r="DO118" s="440"/>
      <c r="DP118" s="441"/>
      <c r="DQ118" s="442"/>
      <c r="DR118" s="441"/>
      <c r="DS118" s="442"/>
      <c r="DT118" s="441"/>
      <c r="DU118" s="442"/>
      <c r="DV118" s="443"/>
      <c r="DW118" s="272"/>
    </row>
    <row r="119" spans="1:127" s="303" customFormat="1" ht="40.5" customHeight="1">
      <c r="A119" s="569"/>
      <c r="B119" s="411">
        <f>LARGE(B$101:B118,1)+1</f>
        <v>17</v>
      </c>
      <c r="C119" s="412" t="s">
        <v>889</v>
      </c>
      <c r="D119" s="413"/>
      <c r="E119" s="414"/>
      <c r="F119" s="415">
        <v>0</v>
      </c>
      <c r="G119" s="416" t="s">
        <v>841</v>
      </c>
      <c r="H119" s="654"/>
      <c r="I119" s="418" t="s">
        <v>386</v>
      </c>
      <c r="J119" s="655"/>
      <c r="K119" s="675"/>
      <c r="L119" s="706"/>
      <c r="M119" s="706"/>
      <c r="N119" s="706"/>
      <c r="O119" s="706"/>
      <c r="P119" s="707"/>
      <c r="Q119" s="425">
        <f t="shared" si="5"/>
        <v>0</v>
      </c>
      <c r="R119" s="426"/>
      <c r="S119" s="448"/>
      <c r="T119" s="428"/>
      <c r="U119" s="429"/>
      <c r="V119" s="430"/>
      <c r="W119" s="429"/>
      <c r="X119" s="430"/>
      <c r="Y119" s="429"/>
      <c r="Z119" s="430"/>
      <c r="AA119" s="429"/>
      <c r="AB119" s="430"/>
      <c r="AC119" s="431"/>
      <c r="AD119" s="428"/>
      <c r="AE119" s="429"/>
      <c r="AF119" s="430"/>
      <c r="AG119" s="429"/>
      <c r="AH119" s="430"/>
      <c r="AI119" s="429"/>
      <c r="AJ119" s="430"/>
      <c r="AK119" s="431"/>
      <c r="AL119" s="428"/>
      <c r="AM119" s="429"/>
      <c r="AN119" s="430"/>
      <c r="AO119" s="429"/>
      <c r="AP119" s="430"/>
      <c r="AQ119" s="429"/>
      <c r="AR119" s="430"/>
      <c r="AS119" s="431"/>
      <c r="AT119" s="272"/>
      <c r="AU119" s="432"/>
      <c r="AV119" s="433"/>
      <c r="AW119" s="434"/>
      <c r="AX119" s="433"/>
      <c r="AY119" s="434"/>
      <c r="AZ119" s="433"/>
      <c r="BA119" s="434"/>
      <c r="BB119" s="433"/>
      <c r="BC119" s="434"/>
      <c r="BD119" s="435"/>
      <c r="BE119" s="432"/>
      <c r="BF119" s="433"/>
      <c r="BG119" s="434"/>
      <c r="BH119" s="433"/>
      <c r="BI119" s="434"/>
      <c r="BJ119" s="433"/>
      <c r="BK119" s="434"/>
      <c r="BL119" s="435"/>
      <c r="BM119" s="432"/>
      <c r="BN119" s="433"/>
      <c r="BO119" s="434"/>
      <c r="BP119" s="433"/>
      <c r="BQ119" s="434"/>
      <c r="BR119" s="433"/>
      <c r="BS119" s="434"/>
      <c r="BT119" s="435"/>
      <c r="BU119" s="272"/>
      <c r="BV119" s="436"/>
      <c r="BW119" s="437"/>
      <c r="BX119" s="438"/>
      <c r="BY119" s="437"/>
      <c r="BZ119" s="438"/>
      <c r="CA119" s="437"/>
      <c r="CB119" s="438"/>
      <c r="CC119" s="437"/>
      <c r="CD119" s="438"/>
      <c r="CE119" s="439"/>
      <c r="CF119" s="436"/>
      <c r="CG119" s="437"/>
      <c r="CH119" s="438"/>
      <c r="CI119" s="437"/>
      <c r="CJ119" s="438"/>
      <c r="CK119" s="437"/>
      <c r="CL119" s="438"/>
      <c r="CM119" s="439"/>
      <c r="CN119" s="436"/>
      <c r="CO119" s="437"/>
      <c r="CP119" s="438"/>
      <c r="CQ119" s="437"/>
      <c r="CR119" s="438"/>
      <c r="CS119" s="437"/>
      <c r="CT119" s="438"/>
      <c r="CU119" s="439"/>
      <c r="CV119" s="272"/>
      <c r="CW119" s="440"/>
      <c r="CX119" s="441"/>
      <c r="CY119" s="442"/>
      <c r="CZ119" s="441"/>
      <c r="DA119" s="442"/>
      <c r="DB119" s="441"/>
      <c r="DC119" s="442"/>
      <c r="DD119" s="441"/>
      <c r="DE119" s="442"/>
      <c r="DF119" s="443"/>
      <c r="DG119" s="440"/>
      <c r="DH119" s="441"/>
      <c r="DI119" s="442"/>
      <c r="DJ119" s="441"/>
      <c r="DK119" s="442"/>
      <c r="DL119" s="441"/>
      <c r="DM119" s="442"/>
      <c r="DN119" s="443"/>
      <c r="DO119" s="440"/>
      <c r="DP119" s="441"/>
      <c r="DQ119" s="442"/>
      <c r="DR119" s="441"/>
      <c r="DS119" s="442"/>
      <c r="DT119" s="441"/>
      <c r="DU119" s="442"/>
      <c r="DV119" s="443"/>
      <c r="DW119" s="272"/>
    </row>
    <row r="120" spans="1:127" ht="40.5" customHeight="1">
      <c r="A120" s="677"/>
      <c r="B120" s="708"/>
      <c r="C120" s="708"/>
      <c r="D120" s="709"/>
      <c r="E120" s="710"/>
      <c r="F120" s="710"/>
      <c r="G120" s="710"/>
      <c r="H120" s="710"/>
      <c r="I120" s="710"/>
      <c r="J120" s="710"/>
      <c r="K120" s="711"/>
      <c r="L120" s="712"/>
      <c r="M120" s="713"/>
      <c r="N120" s="714"/>
      <c r="O120" s="714"/>
      <c r="P120" s="715"/>
      <c r="Q120" s="425">
        <f t="shared" si="5"/>
        <v>0</v>
      </c>
      <c r="R120" s="426"/>
      <c r="S120" s="448"/>
      <c r="T120" s="428"/>
      <c r="U120" s="429"/>
      <c r="V120" s="430"/>
      <c r="W120" s="429"/>
      <c r="X120" s="430"/>
      <c r="Y120" s="429"/>
      <c r="Z120" s="430"/>
      <c r="AA120" s="429"/>
      <c r="AB120" s="430"/>
      <c r="AC120" s="431"/>
      <c r="AD120" s="428"/>
      <c r="AE120" s="429"/>
      <c r="AF120" s="430"/>
      <c r="AG120" s="429"/>
      <c r="AH120" s="430"/>
      <c r="AI120" s="429"/>
      <c r="AJ120" s="430"/>
      <c r="AK120" s="431"/>
      <c r="AL120" s="428"/>
      <c r="AM120" s="429"/>
      <c r="AN120" s="430"/>
      <c r="AO120" s="429"/>
      <c r="AP120" s="430"/>
      <c r="AQ120" s="429"/>
      <c r="AR120" s="430"/>
      <c r="AS120" s="431"/>
      <c r="AT120" s="272"/>
      <c r="AU120" s="432"/>
      <c r="AV120" s="433"/>
      <c r="AW120" s="434"/>
      <c r="AX120" s="433"/>
      <c r="AY120" s="434"/>
      <c r="AZ120" s="433"/>
      <c r="BA120" s="434"/>
      <c r="BB120" s="433"/>
      <c r="BC120" s="434"/>
      <c r="BD120" s="435"/>
      <c r="BE120" s="432"/>
      <c r="BF120" s="433"/>
      <c r="BG120" s="434"/>
      <c r="BH120" s="433"/>
      <c r="BI120" s="434"/>
      <c r="BJ120" s="433"/>
      <c r="BK120" s="434"/>
      <c r="BL120" s="435"/>
      <c r="BM120" s="432"/>
      <c r="BN120" s="433"/>
      <c r="BO120" s="434"/>
      <c r="BP120" s="433"/>
      <c r="BQ120" s="434"/>
      <c r="BR120" s="433"/>
      <c r="BS120" s="434"/>
      <c r="BT120" s="435"/>
      <c r="BU120" s="272"/>
      <c r="BV120" s="436"/>
      <c r="BW120" s="437"/>
      <c r="BX120" s="438"/>
      <c r="BY120" s="437"/>
      <c r="BZ120" s="438"/>
      <c r="CA120" s="437"/>
      <c r="CB120" s="438"/>
      <c r="CC120" s="437"/>
      <c r="CD120" s="438"/>
      <c r="CE120" s="439"/>
      <c r="CF120" s="436"/>
      <c r="CG120" s="437"/>
      <c r="CH120" s="438"/>
      <c r="CI120" s="437"/>
      <c r="CJ120" s="438"/>
      <c r="CK120" s="437"/>
      <c r="CL120" s="438"/>
      <c r="CM120" s="439"/>
      <c r="CN120" s="436"/>
      <c r="CO120" s="437"/>
      <c r="CP120" s="438"/>
      <c r="CQ120" s="437"/>
      <c r="CR120" s="438"/>
      <c r="CS120" s="437"/>
      <c r="CT120" s="438"/>
      <c r="CU120" s="439"/>
      <c r="CV120" s="272"/>
      <c r="CW120" s="440"/>
      <c r="CX120" s="441"/>
      <c r="CY120" s="442"/>
      <c r="CZ120" s="441"/>
      <c r="DA120" s="442"/>
      <c r="DB120" s="441"/>
      <c r="DC120" s="442"/>
      <c r="DD120" s="441"/>
      <c r="DE120" s="442"/>
      <c r="DF120" s="443"/>
      <c r="DG120" s="440"/>
      <c r="DH120" s="441"/>
      <c r="DI120" s="442"/>
      <c r="DJ120" s="441"/>
      <c r="DK120" s="442"/>
      <c r="DL120" s="441"/>
      <c r="DM120" s="442"/>
      <c r="DN120" s="443"/>
      <c r="DO120" s="440"/>
      <c r="DP120" s="441"/>
      <c r="DQ120" s="442"/>
      <c r="DR120" s="441"/>
      <c r="DS120" s="442"/>
      <c r="DT120" s="441"/>
      <c r="DU120" s="442"/>
      <c r="DV120" s="443"/>
      <c r="DW120" s="272"/>
    </row>
    <row r="121" spans="1:127" ht="30" customHeight="1">
      <c r="B121" s="543"/>
      <c r="C121" s="544">
        <v>164.43</v>
      </c>
      <c r="D121" s="545">
        <v>20</v>
      </c>
      <c r="E121" s="545">
        <v>22.86</v>
      </c>
      <c r="F121" s="545">
        <v>23.86</v>
      </c>
      <c r="G121" s="546">
        <v>40</v>
      </c>
      <c r="H121" s="545">
        <v>20.43</v>
      </c>
      <c r="I121" s="547">
        <v>40</v>
      </c>
      <c r="J121" s="548">
        <v>24.43</v>
      </c>
      <c r="K121" s="548">
        <v>23.86</v>
      </c>
      <c r="L121" s="549">
        <v>18</v>
      </c>
      <c r="M121" s="549">
        <v>18</v>
      </c>
      <c r="N121" s="549">
        <v>18</v>
      </c>
      <c r="O121" s="549">
        <v>18</v>
      </c>
      <c r="P121" s="549">
        <v>18</v>
      </c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0"/>
      <c r="AC121" s="550"/>
      <c r="AD121" s="550"/>
      <c r="AE121" s="550"/>
      <c r="AF121" s="550"/>
      <c r="AG121" s="550"/>
      <c r="AH121" s="550"/>
      <c r="AI121" s="550"/>
      <c r="AJ121" s="550"/>
      <c r="AK121" s="550"/>
      <c r="AL121" s="550"/>
      <c r="AM121" s="550"/>
      <c r="AN121" s="550"/>
      <c r="AO121" s="550"/>
      <c r="AP121" s="550"/>
      <c r="AQ121" s="550"/>
      <c r="AR121" s="550"/>
      <c r="AS121" s="550"/>
      <c r="AT121" s="550"/>
      <c r="AU121" s="550"/>
      <c r="AV121" s="550"/>
      <c r="AW121" s="550"/>
      <c r="AX121" s="550"/>
      <c r="AY121" s="550"/>
      <c r="AZ121" s="550"/>
      <c r="BA121" s="550"/>
      <c r="BB121" s="550"/>
      <c r="BC121" s="550"/>
      <c r="BD121" s="550"/>
      <c r="BE121" s="550"/>
      <c r="BF121" s="550"/>
      <c r="BG121" s="550"/>
      <c r="BH121" s="550"/>
      <c r="BI121" s="550"/>
      <c r="BJ121" s="550"/>
      <c r="BK121" s="550"/>
      <c r="BL121" s="550"/>
      <c r="BM121" s="550"/>
      <c r="BN121" s="550"/>
      <c r="BO121" s="550"/>
      <c r="BP121" s="550"/>
      <c r="BQ121" s="550"/>
      <c r="BR121" s="550"/>
      <c r="BS121" s="550"/>
      <c r="BT121" s="550"/>
      <c r="BU121" s="550"/>
      <c r="BV121" s="550"/>
      <c r="BW121" s="550"/>
      <c r="BX121" s="550"/>
      <c r="BY121" s="550"/>
      <c r="BZ121" s="550"/>
      <c r="CA121" s="550"/>
      <c r="CB121" s="550"/>
      <c r="CC121" s="550"/>
      <c r="CD121" s="550"/>
      <c r="CE121" s="550"/>
      <c r="CF121" s="550"/>
      <c r="CG121" s="550"/>
      <c r="CH121" s="550"/>
      <c r="CI121" s="550"/>
      <c r="CJ121" s="550"/>
      <c r="CK121" s="550"/>
      <c r="CL121" s="550"/>
      <c r="CM121" s="550"/>
      <c r="CN121" s="550"/>
      <c r="CO121" s="550"/>
      <c r="CP121" s="550"/>
      <c r="CQ121" s="550"/>
      <c r="CR121" s="550"/>
      <c r="CS121" s="550"/>
      <c r="CT121" s="550"/>
      <c r="CU121" s="550"/>
      <c r="CV121" s="550"/>
      <c r="CW121" s="550"/>
      <c r="CX121" s="550"/>
      <c r="CY121" s="550"/>
      <c r="CZ121" s="550"/>
      <c r="DA121" s="550"/>
      <c r="DB121" s="550"/>
      <c r="DC121" s="550"/>
      <c r="DD121" s="550"/>
      <c r="DE121" s="550"/>
      <c r="DF121" s="550"/>
      <c r="DG121" s="550"/>
      <c r="DH121" s="550"/>
      <c r="DI121" s="550"/>
      <c r="DJ121" s="550"/>
      <c r="DK121" s="550"/>
      <c r="DL121" s="550"/>
      <c r="DM121" s="550"/>
      <c r="DN121" s="550"/>
      <c r="DO121" s="550"/>
      <c r="DP121" s="550"/>
      <c r="DQ121" s="550"/>
      <c r="DR121" s="550"/>
      <c r="DS121" s="550"/>
      <c r="DT121" s="550"/>
      <c r="DU121" s="550"/>
      <c r="DV121" s="550"/>
      <c r="DW121" s="391"/>
    </row>
  </sheetData>
  <mergeCells count="40">
    <mergeCell ref="R11:R12"/>
    <mergeCell ref="S11:S12"/>
    <mergeCell ref="R99:R100"/>
    <mergeCell ref="S99:S100"/>
    <mergeCell ref="Q58:Q59"/>
    <mergeCell ref="R58:R59"/>
    <mergeCell ref="S58:S59"/>
    <mergeCell ref="Q67:Q68"/>
    <mergeCell ref="R67:R68"/>
    <mergeCell ref="S67:S68"/>
    <mergeCell ref="Q99:Q100"/>
    <mergeCell ref="Q54:Q55"/>
    <mergeCell ref="R54:R55"/>
    <mergeCell ref="S54:S55"/>
    <mergeCell ref="Q7:S8"/>
    <mergeCell ref="Q41:Q42"/>
    <mergeCell ref="R41:R42"/>
    <mergeCell ref="S41:S42"/>
    <mergeCell ref="L3:S3"/>
    <mergeCell ref="L4:R4"/>
    <mergeCell ref="Q5:Q6"/>
    <mergeCell ref="R5:R6"/>
    <mergeCell ref="S5:S6"/>
    <mergeCell ref="Q22:Q23"/>
    <mergeCell ref="R22:R23"/>
    <mergeCell ref="S22:S23"/>
    <mergeCell ref="Q31:Q32"/>
    <mergeCell ref="R31:R32"/>
    <mergeCell ref="S31:S32"/>
    <mergeCell ref="Q11:Q12"/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B5:B6"/>
  </mergeCells>
  <phoneticPr fontId="2" type="noConversion"/>
  <printOptions horizontalCentered="1"/>
  <pageMargins left="0.19685039370078741" right="0" top="0.19685039370078741" bottom="0" header="0" footer="0"/>
  <pageSetup paperSize="9" scale="26" orientation="landscape" verticalDpi="300" r:id="rId1"/>
  <headerFooter alignWithMargins="0"/>
  <rowBreaks count="2" manualBreakCount="2">
    <brk id="53" max="126" man="1"/>
    <brk id="98" max="126" man="1"/>
  </rowBreaks>
  <colBreaks count="3" manualBreakCount="3">
    <brk id="46" max="140" man="1"/>
    <brk id="73" max="140" man="1"/>
    <brk id="100" max="1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DW96"/>
  <sheetViews>
    <sheetView showZeros="0" zoomScale="75" zoomScaleNormal="75" workbookViewId="0">
      <selection activeCell="C11" sqref="C11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30.85546875" style="238" customWidth="1"/>
    <col min="4" max="4" width="8.28515625" style="239" customWidth="1"/>
    <col min="5" max="5" width="9" style="240" customWidth="1"/>
    <col min="6" max="6" width="11.5703125" style="240" customWidth="1"/>
    <col min="7" max="7" width="22.7109375" style="241" customWidth="1"/>
    <col min="8" max="8" width="11" style="240" customWidth="1"/>
    <col min="9" max="9" width="22.42578125" style="241" customWidth="1"/>
    <col min="10" max="10" width="18.5703125" style="240" customWidth="1"/>
    <col min="11" max="11" width="9.42578125" style="240" customWidth="1"/>
    <col min="12" max="12" width="7" style="241" customWidth="1"/>
    <col min="13" max="13" width="10.5703125" style="242" customWidth="1"/>
    <col min="14" max="14" width="7" style="241" customWidth="1"/>
    <col min="15" max="15" width="8.5703125" style="241" customWidth="1"/>
    <col min="16" max="16" width="7" style="241" customWidth="1"/>
    <col min="17" max="17" width="10.28515625" style="237" customWidth="1"/>
    <col min="18" max="18" width="10.5703125" style="237" customWidth="1"/>
    <col min="19" max="19" width="21.7109375" style="237" customWidth="1"/>
    <col min="20" max="45" width="8.7109375" style="244" customWidth="1"/>
    <col min="46" max="46" width="3" style="285" customWidth="1"/>
    <col min="47" max="72" width="8.7109375" style="244" customWidth="1"/>
    <col min="73" max="73" width="3" style="285" customWidth="1"/>
    <col min="74" max="99" width="8.7109375" style="244" customWidth="1"/>
    <col min="100" max="100" width="3" style="285" customWidth="1"/>
    <col min="101" max="126" width="8.7109375" style="244" customWidth="1"/>
    <col min="127" max="127" width="3" style="285" customWidth="1"/>
    <col min="128" max="16384" width="10.28515625" style="285"/>
  </cols>
  <sheetData>
    <row r="1" spans="1:127" s="247" customFormat="1" ht="6" customHeight="1" thickBot="1">
      <c r="B1" s="237"/>
      <c r="C1" s="238"/>
      <c r="D1" s="239"/>
      <c r="E1" s="240"/>
      <c r="F1" s="240"/>
      <c r="G1" s="241"/>
      <c r="H1" s="240"/>
      <c r="I1" s="241"/>
      <c r="J1" s="240"/>
      <c r="K1" s="240"/>
      <c r="L1" s="241"/>
      <c r="M1" s="242"/>
      <c r="N1" s="241"/>
      <c r="O1" s="241"/>
      <c r="P1" s="241"/>
      <c r="Q1" s="243"/>
      <c r="R1" s="243"/>
      <c r="S1" s="243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5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5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5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5"/>
    </row>
    <row r="2" spans="1:127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49"/>
      <c r="K2" s="665"/>
      <c r="L2" s="666"/>
      <c r="M2" s="666"/>
      <c r="N2" s="666"/>
      <c r="O2" s="666"/>
      <c r="P2" s="666"/>
      <c r="Q2" s="250"/>
      <c r="R2" s="250"/>
      <c r="S2" s="250"/>
      <c r="T2" s="251" t="s">
        <v>1433</v>
      </c>
      <c r="U2" s="252"/>
      <c r="V2" s="252"/>
      <c r="W2" s="252"/>
      <c r="X2" s="252"/>
      <c r="Y2" s="252"/>
      <c r="Z2" s="252"/>
      <c r="AA2" s="252"/>
      <c r="AB2" s="252"/>
      <c r="AC2" s="253"/>
      <c r="AD2" s="254"/>
      <c r="AE2" s="252"/>
      <c r="AF2" s="252"/>
      <c r="AG2" s="252"/>
      <c r="AH2" s="252"/>
      <c r="AI2" s="252"/>
      <c r="AJ2" s="252"/>
      <c r="AK2" s="253"/>
      <c r="AL2" s="254"/>
      <c r="AM2" s="252"/>
      <c r="AN2" s="252"/>
      <c r="AO2" s="252"/>
      <c r="AP2" s="252"/>
      <c r="AQ2" s="252"/>
      <c r="AR2" s="252"/>
      <c r="AS2" s="255"/>
      <c r="AT2" s="245"/>
      <c r="AU2" s="256" t="s">
        <v>1434</v>
      </c>
      <c r="AV2" s="257"/>
      <c r="AW2" s="257"/>
      <c r="AX2" s="257"/>
      <c r="AY2" s="257"/>
      <c r="AZ2" s="257"/>
      <c r="BA2" s="257"/>
      <c r="BB2" s="257"/>
      <c r="BC2" s="257"/>
      <c r="BD2" s="258"/>
      <c r="BE2" s="259"/>
      <c r="BF2" s="257"/>
      <c r="BG2" s="257"/>
      <c r="BH2" s="257"/>
      <c r="BI2" s="257"/>
      <c r="BJ2" s="257"/>
      <c r="BK2" s="257"/>
      <c r="BL2" s="258"/>
      <c r="BM2" s="259"/>
      <c r="BN2" s="257"/>
      <c r="BO2" s="257"/>
      <c r="BP2" s="257"/>
      <c r="BQ2" s="257"/>
      <c r="BR2" s="257"/>
      <c r="BS2" s="257"/>
      <c r="BT2" s="258"/>
      <c r="BU2" s="245"/>
      <c r="BV2" s="260" t="s">
        <v>1435</v>
      </c>
      <c r="BW2" s="261"/>
      <c r="BX2" s="261"/>
      <c r="BY2" s="261"/>
      <c r="BZ2" s="261"/>
      <c r="CA2" s="261"/>
      <c r="CB2" s="261"/>
      <c r="CC2" s="261"/>
      <c r="CD2" s="261"/>
      <c r="CE2" s="262"/>
      <c r="CF2" s="263"/>
      <c r="CG2" s="261"/>
      <c r="CH2" s="261"/>
      <c r="CI2" s="261"/>
      <c r="CJ2" s="261"/>
      <c r="CK2" s="261"/>
      <c r="CL2" s="261"/>
      <c r="CM2" s="262"/>
      <c r="CN2" s="263"/>
      <c r="CO2" s="261"/>
      <c r="CP2" s="261"/>
      <c r="CQ2" s="261"/>
      <c r="CR2" s="261"/>
      <c r="CS2" s="261"/>
      <c r="CT2" s="261"/>
      <c r="CU2" s="262"/>
      <c r="CV2" s="245"/>
      <c r="CW2" s="264" t="s">
        <v>1436</v>
      </c>
      <c r="CX2" s="265"/>
      <c r="CY2" s="265"/>
      <c r="CZ2" s="265"/>
      <c r="DA2" s="265"/>
      <c r="DB2" s="265"/>
      <c r="DC2" s="265"/>
      <c r="DD2" s="265"/>
      <c r="DE2" s="265"/>
      <c r="DF2" s="266"/>
      <c r="DG2" s="267"/>
      <c r="DH2" s="265"/>
      <c r="DI2" s="265"/>
      <c r="DJ2" s="265"/>
      <c r="DK2" s="265"/>
      <c r="DL2" s="265"/>
      <c r="DM2" s="265"/>
      <c r="DN2" s="266"/>
      <c r="DO2" s="267"/>
      <c r="DP2" s="265"/>
      <c r="DQ2" s="265"/>
      <c r="DR2" s="265"/>
      <c r="DS2" s="265"/>
      <c r="DT2" s="265"/>
      <c r="DU2" s="265"/>
      <c r="DV2" s="266"/>
      <c r="DW2" s="245"/>
    </row>
    <row r="3" spans="1:127" ht="42" customHeight="1">
      <c r="B3" s="1338" t="s">
        <v>373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54" t="s">
        <v>1321</v>
      </c>
      <c r="M3" s="1355"/>
      <c r="N3" s="1355"/>
      <c r="O3" s="1355"/>
      <c r="P3" s="1355"/>
      <c r="Q3" s="1355"/>
      <c r="R3" s="1355"/>
      <c r="S3" s="1356"/>
      <c r="T3" s="268">
        <f t="shared" ref="T3:AY3" si="0">+COUNTA(T9:T96)</f>
        <v>1</v>
      </c>
      <c r="U3" s="269">
        <f t="shared" si="0"/>
        <v>0</v>
      </c>
      <c r="V3" s="270">
        <f t="shared" si="0"/>
        <v>0</v>
      </c>
      <c r="W3" s="269">
        <f t="shared" si="0"/>
        <v>1</v>
      </c>
      <c r="X3" s="270">
        <f t="shared" si="0"/>
        <v>0</v>
      </c>
      <c r="Y3" s="269">
        <f t="shared" si="0"/>
        <v>0</v>
      </c>
      <c r="Z3" s="270">
        <f t="shared" si="0"/>
        <v>1</v>
      </c>
      <c r="AA3" s="269">
        <f t="shared" si="0"/>
        <v>0</v>
      </c>
      <c r="AB3" s="270">
        <f t="shared" si="0"/>
        <v>0</v>
      </c>
      <c r="AC3" s="271">
        <f t="shared" si="0"/>
        <v>0</v>
      </c>
      <c r="AD3" s="268">
        <f t="shared" si="0"/>
        <v>0</v>
      </c>
      <c r="AE3" s="269">
        <f t="shared" si="0"/>
        <v>0</v>
      </c>
      <c r="AF3" s="270">
        <f t="shared" si="0"/>
        <v>0</v>
      </c>
      <c r="AG3" s="269">
        <f t="shared" si="0"/>
        <v>0</v>
      </c>
      <c r="AH3" s="270">
        <f t="shared" si="0"/>
        <v>0</v>
      </c>
      <c r="AI3" s="269">
        <f t="shared" si="0"/>
        <v>0</v>
      </c>
      <c r="AJ3" s="270">
        <f t="shared" si="0"/>
        <v>0</v>
      </c>
      <c r="AK3" s="271">
        <f t="shared" si="0"/>
        <v>0</v>
      </c>
      <c r="AL3" s="268">
        <f t="shared" si="0"/>
        <v>0</v>
      </c>
      <c r="AM3" s="269">
        <f t="shared" si="0"/>
        <v>0</v>
      </c>
      <c r="AN3" s="270">
        <f t="shared" si="0"/>
        <v>0</v>
      </c>
      <c r="AO3" s="269">
        <f t="shared" si="0"/>
        <v>0</v>
      </c>
      <c r="AP3" s="270">
        <f t="shared" si="0"/>
        <v>0</v>
      </c>
      <c r="AQ3" s="269">
        <f t="shared" si="0"/>
        <v>0</v>
      </c>
      <c r="AR3" s="270">
        <f t="shared" si="0"/>
        <v>0</v>
      </c>
      <c r="AS3" s="271">
        <f t="shared" si="0"/>
        <v>0</v>
      </c>
      <c r="AT3" s="272">
        <f t="shared" si="0"/>
        <v>0</v>
      </c>
      <c r="AU3" s="273">
        <f t="shared" si="0"/>
        <v>0</v>
      </c>
      <c r="AV3" s="274">
        <f t="shared" si="0"/>
        <v>0</v>
      </c>
      <c r="AW3" s="275">
        <f t="shared" si="0"/>
        <v>0</v>
      </c>
      <c r="AX3" s="274">
        <f t="shared" si="0"/>
        <v>0</v>
      </c>
      <c r="AY3" s="275">
        <f t="shared" si="0"/>
        <v>0</v>
      </c>
      <c r="AZ3" s="274">
        <f t="shared" ref="AZ3:CE3" si="1">+COUNTA(AZ9:AZ96)</f>
        <v>0</v>
      </c>
      <c r="BA3" s="275">
        <f t="shared" si="1"/>
        <v>0</v>
      </c>
      <c r="BB3" s="274">
        <f t="shared" si="1"/>
        <v>0</v>
      </c>
      <c r="BC3" s="275">
        <f t="shared" si="1"/>
        <v>0</v>
      </c>
      <c r="BD3" s="276">
        <f t="shared" si="1"/>
        <v>0</v>
      </c>
      <c r="BE3" s="273">
        <f t="shared" si="1"/>
        <v>0</v>
      </c>
      <c r="BF3" s="274">
        <f t="shared" si="1"/>
        <v>0</v>
      </c>
      <c r="BG3" s="275">
        <f t="shared" si="1"/>
        <v>0</v>
      </c>
      <c r="BH3" s="274">
        <f t="shared" si="1"/>
        <v>0</v>
      </c>
      <c r="BI3" s="275">
        <f t="shared" si="1"/>
        <v>0</v>
      </c>
      <c r="BJ3" s="274">
        <f t="shared" si="1"/>
        <v>0</v>
      </c>
      <c r="BK3" s="275">
        <f t="shared" si="1"/>
        <v>0</v>
      </c>
      <c r="BL3" s="276">
        <f t="shared" si="1"/>
        <v>0</v>
      </c>
      <c r="BM3" s="273">
        <f t="shared" si="1"/>
        <v>0</v>
      </c>
      <c r="BN3" s="274">
        <f t="shared" si="1"/>
        <v>0</v>
      </c>
      <c r="BO3" s="275">
        <f t="shared" si="1"/>
        <v>0</v>
      </c>
      <c r="BP3" s="274">
        <f t="shared" si="1"/>
        <v>0</v>
      </c>
      <c r="BQ3" s="275">
        <f t="shared" si="1"/>
        <v>0</v>
      </c>
      <c r="BR3" s="274">
        <f t="shared" si="1"/>
        <v>0</v>
      </c>
      <c r="BS3" s="275">
        <f t="shared" si="1"/>
        <v>0</v>
      </c>
      <c r="BT3" s="276">
        <f t="shared" si="1"/>
        <v>0</v>
      </c>
      <c r="BU3" s="272">
        <f t="shared" si="1"/>
        <v>0</v>
      </c>
      <c r="BV3" s="277">
        <f t="shared" si="1"/>
        <v>0</v>
      </c>
      <c r="BW3" s="278">
        <f t="shared" si="1"/>
        <v>0</v>
      </c>
      <c r="BX3" s="279">
        <f t="shared" si="1"/>
        <v>0</v>
      </c>
      <c r="BY3" s="278">
        <f t="shared" si="1"/>
        <v>0</v>
      </c>
      <c r="BZ3" s="279">
        <f t="shared" si="1"/>
        <v>0</v>
      </c>
      <c r="CA3" s="278">
        <f t="shared" si="1"/>
        <v>0</v>
      </c>
      <c r="CB3" s="279">
        <f t="shared" si="1"/>
        <v>0</v>
      </c>
      <c r="CC3" s="278">
        <f t="shared" si="1"/>
        <v>0</v>
      </c>
      <c r="CD3" s="279">
        <f t="shared" si="1"/>
        <v>0</v>
      </c>
      <c r="CE3" s="280">
        <f t="shared" si="1"/>
        <v>0</v>
      </c>
      <c r="CF3" s="277">
        <f t="shared" ref="CF3:DK3" si="2">+COUNTA(CF9:CF96)</f>
        <v>0</v>
      </c>
      <c r="CG3" s="278">
        <f t="shared" si="2"/>
        <v>0</v>
      </c>
      <c r="CH3" s="279">
        <f t="shared" si="2"/>
        <v>0</v>
      </c>
      <c r="CI3" s="278">
        <f t="shared" si="2"/>
        <v>0</v>
      </c>
      <c r="CJ3" s="279">
        <f t="shared" si="2"/>
        <v>0</v>
      </c>
      <c r="CK3" s="278">
        <f t="shared" si="2"/>
        <v>0</v>
      </c>
      <c r="CL3" s="279">
        <f t="shared" si="2"/>
        <v>0</v>
      </c>
      <c r="CM3" s="280">
        <f t="shared" si="2"/>
        <v>0</v>
      </c>
      <c r="CN3" s="277">
        <f t="shared" si="2"/>
        <v>0</v>
      </c>
      <c r="CO3" s="278">
        <f t="shared" si="2"/>
        <v>0</v>
      </c>
      <c r="CP3" s="279">
        <f t="shared" si="2"/>
        <v>0</v>
      </c>
      <c r="CQ3" s="278">
        <f t="shared" si="2"/>
        <v>0</v>
      </c>
      <c r="CR3" s="279">
        <f t="shared" si="2"/>
        <v>0</v>
      </c>
      <c r="CS3" s="278">
        <f t="shared" si="2"/>
        <v>0</v>
      </c>
      <c r="CT3" s="279">
        <f t="shared" si="2"/>
        <v>0</v>
      </c>
      <c r="CU3" s="280">
        <f t="shared" si="2"/>
        <v>0</v>
      </c>
      <c r="CV3" s="272">
        <f t="shared" si="2"/>
        <v>0</v>
      </c>
      <c r="CW3" s="281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si="2"/>
        <v>0</v>
      </c>
      <c r="DA3" s="283">
        <f t="shared" si="2"/>
        <v>0</v>
      </c>
      <c r="DB3" s="282">
        <f t="shared" si="2"/>
        <v>0</v>
      </c>
      <c r="DC3" s="283">
        <f t="shared" si="2"/>
        <v>0</v>
      </c>
      <c r="DD3" s="282">
        <f t="shared" si="2"/>
        <v>0</v>
      </c>
      <c r="DE3" s="283">
        <f t="shared" si="2"/>
        <v>0</v>
      </c>
      <c r="DF3" s="284">
        <f t="shared" si="2"/>
        <v>0</v>
      </c>
      <c r="DG3" s="281">
        <f t="shared" si="2"/>
        <v>0</v>
      </c>
      <c r="DH3" s="282">
        <f t="shared" si="2"/>
        <v>0</v>
      </c>
      <c r="DI3" s="283">
        <f t="shared" si="2"/>
        <v>0</v>
      </c>
      <c r="DJ3" s="282">
        <f t="shared" si="2"/>
        <v>0</v>
      </c>
      <c r="DK3" s="283">
        <f t="shared" si="2"/>
        <v>0</v>
      </c>
      <c r="DL3" s="282">
        <f t="shared" ref="DL3:DV3" si="3">+COUNTA(DL9:DL96)</f>
        <v>0</v>
      </c>
      <c r="DM3" s="283">
        <f t="shared" si="3"/>
        <v>0</v>
      </c>
      <c r="DN3" s="284">
        <f t="shared" si="3"/>
        <v>0</v>
      </c>
      <c r="DO3" s="281">
        <f t="shared" si="3"/>
        <v>0</v>
      </c>
      <c r="DP3" s="282">
        <f t="shared" si="3"/>
        <v>0</v>
      </c>
      <c r="DQ3" s="283">
        <f t="shared" si="3"/>
        <v>0</v>
      </c>
      <c r="DR3" s="282">
        <f t="shared" si="3"/>
        <v>0</v>
      </c>
      <c r="DS3" s="283">
        <f t="shared" si="3"/>
        <v>0</v>
      </c>
      <c r="DT3" s="282">
        <f t="shared" si="3"/>
        <v>0</v>
      </c>
      <c r="DU3" s="283">
        <f t="shared" si="3"/>
        <v>0</v>
      </c>
      <c r="DV3" s="284">
        <f t="shared" si="3"/>
        <v>0</v>
      </c>
      <c r="DW3" s="245"/>
    </row>
    <row r="4" spans="1:127" s="303" customFormat="1" ht="39.75" customHeight="1">
      <c r="B4" s="1338"/>
      <c r="C4" s="1339"/>
      <c r="D4" s="1339"/>
      <c r="E4" s="1339"/>
      <c r="F4" s="1339"/>
      <c r="G4" s="1339"/>
      <c r="H4" s="1339"/>
      <c r="I4" s="1339"/>
      <c r="J4" s="1339"/>
      <c r="K4" s="1339"/>
      <c r="L4" s="1357">
        <v>2008</v>
      </c>
      <c r="M4" s="1358"/>
      <c r="N4" s="1358"/>
      <c r="O4" s="1358"/>
      <c r="P4" s="1358"/>
      <c r="Q4" s="1358"/>
      <c r="R4" s="1358"/>
      <c r="S4" s="286" t="s">
        <v>3</v>
      </c>
      <c r="T4" s="287">
        <f>DATE(L4,1,1)</f>
        <v>39448</v>
      </c>
      <c r="U4" s="288"/>
      <c r="V4" s="288"/>
      <c r="W4" s="288"/>
      <c r="X4" s="288"/>
      <c r="Y4" s="289"/>
      <c r="Z4" s="289"/>
      <c r="AA4" s="289"/>
      <c r="AB4" s="289"/>
      <c r="AC4" s="290"/>
      <c r="AD4" s="287">
        <f>DATE(L4,2,1)</f>
        <v>39479</v>
      </c>
      <c r="AE4" s="289"/>
      <c r="AF4" s="289"/>
      <c r="AG4" s="289"/>
      <c r="AH4" s="289"/>
      <c r="AI4" s="289"/>
      <c r="AJ4" s="289"/>
      <c r="AK4" s="290"/>
      <c r="AL4" s="287">
        <f>DATE(L4,3,1)</f>
        <v>39508</v>
      </c>
      <c r="AM4" s="289"/>
      <c r="AN4" s="289"/>
      <c r="AO4" s="289"/>
      <c r="AP4" s="289"/>
      <c r="AQ4" s="289"/>
      <c r="AR4" s="289"/>
      <c r="AS4" s="290"/>
      <c r="AT4" s="245"/>
      <c r="AU4" s="291">
        <f>DATE(L4,4,1)</f>
        <v>39539</v>
      </c>
      <c r="AV4" s="292"/>
      <c r="AW4" s="292"/>
      <c r="AX4" s="292"/>
      <c r="AY4" s="292"/>
      <c r="AZ4" s="293"/>
      <c r="BA4" s="293"/>
      <c r="BB4" s="293"/>
      <c r="BC4" s="293"/>
      <c r="BD4" s="294"/>
      <c r="BE4" s="291">
        <f>DATE(L4,5,1)</f>
        <v>39569</v>
      </c>
      <c r="BF4" s="293"/>
      <c r="BG4" s="293"/>
      <c r="BH4" s="293"/>
      <c r="BI4" s="293"/>
      <c r="BJ4" s="293"/>
      <c r="BK4" s="293"/>
      <c r="BL4" s="294"/>
      <c r="BM4" s="291">
        <f>DATE(L4,6,1)</f>
        <v>39600</v>
      </c>
      <c r="BN4" s="293"/>
      <c r="BO4" s="293"/>
      <c r="BP4" s="293"/>
      <c r="BQ4" s="293"/>
      <c r="BR4" s="293"/>
      <c r="BS4" s="293"/>
      <c r="BT4" s="294"/>
      <c r="BU4" s="245"/>
      <c r="BV4" s="295">
        <f>DATE(L4,7,1)</f>
        <v>39630</v>
      </c>
      <c r="BW4" s="296"/>
      <c r="BX4" s="296"/>
      <c r="BY4" s="296"/>
      <c r="BZ4" s="296"/>
      <c r="CA4" s="297"/>
      <c r="CB4" s="297"/>
      <c r="CC4" s="297"/>
      <c r="CD4" s="297"/>
      <c r="CE4" s="298"/>
      <c r="CF4" s="295">
        <f>DATE(L4,8,1)</f>
        <v>39661</v>
      </c>
      <c r="CG4" s="297"/>
      <c r="CH4" s="297"/>
      <c r="CI4" s="297"/>
      <c r="CJ4" s="297"/>
      <c r="CK4" s="297"/>
      <c r="CL4" s="297"/>
      <c r="CM4" s="298"/>
      <c r="CN4" s="295">
        <f>DATE(L4,9,1)</f>
        <v>39692</v>
      </c>
      <c r="CO4" s="297"/>
      <c r="CP4" s="297"/>
      <c r="CQ4" s="297"/>
      <c r="CR4" s="297"/>
      <c r="CS4" s="297"/>
      <c r="CT4" s="297"/>
      <c r="CU4" s="298"/>
      <c r="CV4" s="245"/>
      <c r="CW4" s="299">
        <f>DATE(L4,10,1)</f>
        <v>39722</v>
      </c>
      <c r="CX4" s="300"/>
      <c r="CY4" s="300"/>
      <c r="CZ4" s="300"/>
      <c r="DA4" s="300"/>
      <c r="DB4" s="301"/>
      <c r="DC4" s="301"/>
      <c r="DD4" s="301"/>
      <c r="DE4" s="301"/>
      <c r="DF4" s="302"/>
      <c r="DG4" s="299">
        <f>DATE(L4,11,1)</f>
        <v>39753</v>
      </c>
      <c r="DH4" s="301"/>
      <c r="DI4" s="301"/>
      <c r="DJ4" s="301"/>
      <c r="DK4" s="301"/>
      <c r="DL4" s="301"/>
      <c r="DM4" s="301"/>
      <c r="DN4" s="302"/>
      <c r="DO4" s="299">
        <f>DATE(L4,12,1)</f>
        <v>39783</v>
      </c>
      <c r="DP4" s="301"/>
      <c r="DQ4" s="301"/>
      <c r="DR4" s="301"/>
      <c r="DS4" s="301"/>
      <c r="DT4" s="301"/>
      <c r="DU4" s="301"/>
      <c r="DV4" s="302"/>
      <c r="DW4" s="245"/>
    </row>
    <row r="5" spans="1:127" s="303" customFormat="1" ht="39.75" customHeight="1">
      <c r="B5" s="1348" t="s">
        <v>993</v>
      </c>
      <c r="C5" s="304" t="s">
        <v>374</v>
      </c>
      <c r="D5" s="1344" t="s">
        <v>985</v>
      </c>
      <c r="E5" s="1346" t="s">
        <v>986</v>
      </c>
      <c r="F5" s="1340" t="s">
        <v>987</v>
      </c>
      <c r="G5" s="1340" t="s">
        <v>988</v>
      </c>
      <c r="H5" s="1340" t="s">
        <v>989</v>
      </c>
      <c r="I5" s="1342" t="s">
        <v>990</v>
      </c>
      <c r="J5" s="1340" t="s">
        <v>991</v>
      </c>
      <c r="K5" s="1342" t="s">
        <v>992</v>
      </c>
      <c r="L5" s="305" t="s">
        <v>383</v>
      </c>
      <c r="M5" s="306"/>
      <c r="N5" s="306"/>
      <c r="O5" s="306"/>
      <c r="P5" s="307"/>
      <c r="Q5" s="1350" t="s">
        <v>1323</v>
      </c>
      <c r="R5" s="1352" t="s">
        <v>1324</v>
      </c>
      <c r="S5" s="1336" t="s">
        <v>1325</v>
      </c>
      <c r="T5" s="308" t="s">
        <v>1326</v>
      </c>
      <c r="U5" s="309"/>
      <c r="V5" s="310" t="s">
        <v>1327</v>
      </c>
      <c r="W5" s="309"/>
      <c r="X5" s="310" t="s">
        <v>1328</v>
      </c>
      <c r="Y5" s="309"/>
      <c r="Z5" s="310" t="s">
        <v>1329</v>
      </c>
      <c r="AA5" s="309"/>
      <c r="AB5" s="310" t="s">
        <v>1330</v>
      </c>
      <c r="AC5" s="311"/>
      <c r="AD5" s="312" t="s">
        <v>1331</v>
      </c>
      <c r="AE5" s="309"/>
      <c r="AF5" s="310" t="s">
        <v>1332</v>
      </c>
      <c r="AG5" s="309"/>
      <c r="AH5" s="310" t="s">
        <v>1333</v>
      </c>
      <c r="AI5" s="313"/>
      <c r="AJ5" s="314" t="s">
        <v>1334</v>
      </c>
      <c r="AK5" s="315"/>
      <c r="AL5" s="316" t="s">
        <v>995</v>
      </c>
      <c r="AM5" s="315"/>
      <c r="AN5" s="317" t="s">
        <v>996</v>
      </c>
      <c r="AO5" s="315"/>
      <c r="AP5" s="317" t="s">
        <v>997</v>
      </c>
      <c r="AQ5" s="315"/>
      <c r="AR5" s="318" t="s">
        <v>998</v>
      </c>
      <c r="AS5" s="319"/>
      <c r="AT5" s="245"/>
      <c r="AU5" s="320" t="s">
        <v>999</v>
      </c>
      <c r="AV5" s="321"/>
      <c r="AW5" s="321" t="s">
        <v>1000</v>
      </c>
      <c r="AX5" s="321"/>
      <c r="AY5" s="321" t="s">
        <v>1001</v>
      </c>
      <c r="AZ5" s="321"/>
      <c r="BA5" s="322" t="s">
        <v>1002</v>
      </c>
      <c r="BB5" s="321"/>
      <c r="BC5" s="321" t="s">
        <v>1003</v>
      </c>
      <c r="BD5" s="323"/>
      <c r="BE5" s="324" t="s">
        <v>1004</v>
      </c>
      <c r="BF5" s="325"/>
      <c r="BG5" s="326" t="s">
        <v>1005</v>
      </c>
      <c r="BH5" s="325"/>
      <c r="BI5" s="326" t="s">
        <v>1006</v>
      </c>
      <c r="BJ5" s="325"/>
      <c r="BK5" s="327" t="s">
        <v>1007</v>
      </c>
      <c r="BL5" s="328"/>
      <c r="BM5" s="324" t="s">
        <v>1008</v>
      </c>
      <c r="BN5" s="325"/>
      <c r="BO5" s="326" t="s">
        <v>1009</v>
      </c>
      <c r="BP5" s="325"/>
      <c r="BQ5" s="326" t="s">
        <v>1010</v>
      </c>
      <c r="BR5" s="325"/>
      <c r="BS5" s="327"/>
      <c r="BT5" s="328" t="s">
        <v>1011</v>
      </c>
      <c r="BU5" s="245"/>
      <c r="BV5" s="329" t="s">
        <v>1012</v>
      </c>
      <c r="BW5" s="330"/>
      <c r="BX5" s="330" t="s">
        <v>1013</v>
      </c>
      <c r="BY5" s="330"/>
      <c r="BZ5" s="330" t="s">
        <v>1014</v>
      </c>
      <c r="CA5" s="330"/>
      <c r="CB5" s="330" t="s">
        <v>1015</v>
      </c>
      <c r="CC5" s="330"/>
      <c r="CD5" s="330" t="s">
        <v>1016</v>
      </c>
      <c r="CE5" s="331"/>
      <c r="CF5" s="332" t="s">
        <v>1017</v>
      </c>
      <c r="CG5" s="333"/>
      <c r="CH5" s="334" t="s">
        <v>1018</v>
      </c>
      <c r="CI5" s="333"/>
      <c r="CJ5" s="334" t="s">
        <v>1019</v>
      </c>
      <c r="CK5" s="333"/>
      <c r="CL5" s="335" t="s">
        <v>1020</v>
      </c>
      <c r="CM5" s="336"/>
      <c r="CN5" s="337" t="s">
        <v>1021</v>
      </c>
      <c r="CO5" s="333"/>
      <c r="CP5" s="334" t="s">
        <v>1022</v>
      </c>
      <c r="CQ5" s="333"/>
      <c r="CR5" s="334" t="s">
        <v>1023</v>
      </c>
      <c r="CS5" s="333"/>
      <c r="CT5" s="335"/>
      <c r="CU5" s="336" t="s">
        <v>1024</v>
      </c>
      <c r="CV5" s="245"/>
      <c r="CW5" s="338" t="s">
        <v>1025</v>
      </c>
      <c r="CX5" s="339"/>
      <c r="CY5" s="339" t="s">
        <v>1026</v>
      </c>
      <c r="CZ5" s="339"/>
      <c r="DA5" s="339" t="s">
        <v>1027</v>
      </c>
      <c r="DB5" s="339"/>
      <c r="DC5" s="339" t="s">
        <v>1028</v>
      </c>
      <c r="DD5" s="339"/>
      <c r="DE5" s="339" t="s">
        <v>1029</v>
      </c>
      <c r="DF5" s="340"/>
      <c r="DG5" s="341" t="s">
        <v>1030</v>
      </c>
      <c r="DH5" s="342"/>
      <c r="DI5" s="343" t="s">
        <v>1031</v>
      </c>
      <c r="DJ5" s="342"/>
      <c r="DK5" s="343" t="s">
        <v>1032</v>
      </c>
      <c r="DL5" s="342"/>
      <c r="DM5" s="344" t="s">
        <v>1033</v>
      </c>
      <c r="DN5" s="345"/>
      <c r="DO5" s="346" t="s">
        <v>1034</v>
      </c>
      <c r="DP5" s="342"/>
      <c r="DQ5" s="343" t="s">
        <v>1035</v>
      </c>
      <c r="DR5" s="342"/>
      <c r="DS5" s="343" t="s">
        <v>1036</v>
      </c>
      <c r="DT5" s="342"/>
      <c r="DU5" s="344"/>
      <c r="DV5" s="345" t="s">
        <v>1037</v>
      </c>
      <c r="DW5" s="272"/>
    </row>
    <row r="6" spans="1:127" s="370" customFormat="1" ht="30.75" customHeight="1">
      <c r="A6" s="553"/>
      <c r="B6" s="1349"/>
      <c r="C6" s="347">
        <f>D8+D14+D21+D29+D36+D46+D55+D83</f>
        <v>73</v>
      </c>
      <c r="D6" s="1345"/>
      <c r="E6" s="1347"/>
      <c r="F6" s="1341"/>
      <c r="G6" s="1341"/>
      <c r="H6" s="1341"/>
      <c r="I6" s="1343"/>
      <c r="J6" s="1341"/>
      <c r="K6" s="1343"/>
      <c r="L6" s="348" t="s">
        <v>1038</v>
      </c>
      <c r="M6" s="349" t="s">
        <v>1039</v>
      </c>
      <c r="N6" s="350" t="s">
        <v>1040</v>
      </c>
      <c r="O6" s="351" t="s">
        <v>1041</v>
      </c>
      <c r="P6" s="352" t="s">
        <v>1042</v>
      </c>
      <c r="Q6" s="1351"/>
      <c r="R6" s="1353"/>
      <c r="S6" s="1337"/>
      <c r="T6" s="353" t="s">
        <v>1043</v>
      </c>
      <c r="U6" s="354" t="s">
        <v>1044</v>
      </c>
      <c r="V6" s="355" t="s">
        <v>1043</v>
      </c>
      <c r="W6" s="354" t="s">
        <v>1044</v>
      </c>
      <c r="X6" s="355" t="s">
        <v>1043</v>
      </c>
      <c r="Y6" s="354" t="s">
        <v>1044</v>
      </c>
      <c r="Z6" s="355" t="s">
        <v>1043</v>
      </c>
      <c r="AA6" s="354" t="s">
        <v>1044</v>
      </c>
      <c r="AB6" s="356" t="s">
        <v>1043</v>
      </c>
      <c r="AC6" s="357" t="s">
        <v>1044</v>
      </c>
      <c r="AD6" s="353" t="s">
        <v>1043</v>
      </c>
      <c r="AE6" s="354" t="s">
        <v>1044</v>
      </c>
      <c r="AF6" s="356" t="s">
        <v>1043</v>
      </c>
      <c r="AG6" s="354" t="s">
        <v>1044</v>
      </c>
      <c r="AH6" s="356" t="s">
        <v>1043</v>
      </c>
      <c r="AI6" s="354" t="s">
        <v>1044</v>
      </c>
      <c r="AJ6" s="356" t="s">
        <v>1043</v>
      </c>
      <c r="AK6" s="357" t="s">
        <v>1044</v>
      </c>
      <c r="AL6" s="353" t="s">
        <v>1043</v>
      </c>
      <c r="AM6" s="354" t="s">
        <v>1044</v>
      </c>
      <c r="AN6" s="356" t="s">
        <v>1043</v>
      </c>
      <c r="AO6" s="354" t="s">
        <v>1044</v>
      </c>
      <c r="AP6" s="356" t="s">
        <v>1043</v>
      </c>
      <c r="AQ6" s="354" t="s">
        <v>1044</v>
      </c>
      <c r="AR6" s="356" t="s">
        <v>1043</v>
      </c>
      <c r="AS6" s="357" t="s">
        <v>1044</v>
      </c>
      <c r="AT6" s="245"/>
      <c r="AU6" s="358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59" t="s">
        <v>1044</v>
      </c>
      <c r="BA6" s="360" t="s">
        <v>1043</v>
      </c>
      <c r="BB6" s="359" t="s">
        <v>1044</v>
      </c>
      <c r="BC6" s="360" t="s">
        <v>1043</v>
      </c>
      <c r="BD6" s="361" t="s">
        <v>1044</v>
      </c>
      <c r="BE6" s="358" t="s">
        <v>1043</v>
      </c>
      <c r="BF6" s="359" t="s">
        <v>1044</v>
      </c>
      <c r="BG6" s="360" t="s">
        <v>1043</v>
      </c>
      <c r="BH6" s="359" t="s">
        <v>1044</v>
      </c>
      <c r="BI6" s="360" t="s">
        <v>1043</v>
      </c>
      <c r="BJ6" s="359" t="s">
        <v>1044</v>
      </c>
      <c r="BK6" s="360" t="s">
        <v>1043</v>
      </c>
      <c r="BL6" s="361" t="s">
        <v>1044</v>
      </c>
      <c r="BM6" s="358" t="s">
        <v>1043</v>
      </c>
      <c r="BN6" s="359" t="s">
        <v>1044</v>
      </c>
      <c r="BO6" s="360" t="s">
        <v>1043</v>
      </c>
      <c r="BP6" s="359" t="s">
        <v>1044</v>
      </c>
      <c r="BQ6" s="360" t="s">
        <v>1043</v>
      </c>
      <c r="BR6" s="359" t="s">
        <v>1044</v>
      </c>
      <c r="BS6" s="360" t="s">
        <v>1043</v>
      </c>
      <c r="BT6" s="361" t="s">
        <v>1044</v>
      </c>
      <c r="BU6" s="245"/>
      <c r="BV6" s="362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3" t="s">
        <v>1044</v>
      </c>
      <c r="CB6" s="364" t="s">
        <v>1043</v>
      </c>
      <c r="CC6" s="363" t="s">
        <v>1044</v>
      </c>
      <c r="CD6" s="364" t="s">
        <v>1043</v>
      </c>
      <c r="CE6" s="365" t="s">
        <v>1044</v>
      </c>
      <c r="CF6" s="362" t="s">
        <v>1043</v>
      </c>
      <c r="CG6" s="363" t="s">
        <v>1044</v>
      </c>
      <c r="CH6" s="364" t="s">
        <v>1043</v>
      </c>
      <c r="CI6" s="363" t="s">
        <v>1044</v>
      </c>
      <c r="CJ6" s="364" t="s">
        <v>1043</v>
      </c>
      <c r="CK6" s="363" t="s">
        <v>1044</v>
      </c>
      <c r="CL6" s="364" t="s">
        <v>1043</v>
      </c>
      <c r="CM6" s="365" t="s">
        <v>1044</v>
      </c>
      <c r="CN6" s="362" t="s">
        <v>1043</v>
      </c>
      <c r="CO6" s="363" t="s">
        <v>1044</v>
      </c>
      <c r="CP6" s="364" t="s">
        <v>1043</v>
      </c>
      <c r="CQ6" s="363" t="s">
        <v>1044</v>
      </c>
      <c r="CR6" s="364" t="s">
        <v>1043</v>
      </c>
      <c r="CS6" s="363" t="s">
        <v>1044</v>
      </c>
      <c r="CT6" s="364" t="s">
        <v>1043</v>
      </c>
      <c r="CU6" s="365" t="s">
        <v>1044</v>
      </c>
      <c r="CV6" s="245"/>
      <c r="CW6" s="366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7" t="s">
        <v>1044</v>
      </c>
      <c r="DC6" s="368" t="s">
        <v>1043</v>
      </c>
      <c r="DD6" s="367" t="s">
        <v>1044</v>
      </c>
      <c r="DE6" s="368" t="s">
        <v>1043</v>
      </c>
      <c r="DF6" s="369" t="s">
        <v>1044</v>
      </c>
      <c r="DG6" s="366" t="s">
        <v>1043</v>
      </c>
      <c r="DH6" s="367" t="s">
        <v>1044</v>
      </c>
      <c r="DI6" s="368" t="s">
        <v>1043</v>
      </c>
      <c r="DJ6" s="367" t="s">
        <v>1044</v>
      </c>
      <c r="DK6" s="368" t="s">
        <v>1043</v>
      </c>
      <c r="DL6" s="367" t="s">
        <v>1044</v>
      </c>
      <c r="DM6" s="368" t="s">
        <v>1043</v>
      </c>
      <c r="DN6" s="369" t="s">
        <v>1044</v>
      </c>
      <c r="DO6" s="366" t="s">
        <v>1043</v>
      </c>
      <c r="DP6" s="367" t="s">
        <v>1044</v>
      </c>
      <c r="DQ6" s="368" t="s">
        <v>1043</v>
      </c>
      <c r="DR6" s="367" t="s">
        <v>1044</v>
      </c>
      <c r="DS6" s="368" t="s">
        <v>1043</v>
      </c>
      <c r="DT6" s="367" t="s">
        <v>1044</v>
      </c>
      <c r="DU6" s="368" t="s">
        <v>1043</v>
      </c>
      <c r="DV6" s="369" t="s">
        <v>1044</v>
      </c>
      <c r="DW6" s="272"/>
    </row>
    <row r="7" spans="1:127" s="303" customFormat="1" ht="39.950000000000003" customHeight="1">
      <c r="B7" s="716">
        <v>1</v>
      </c>
      <c r="C7" s="717" t="s">
        <v>893</v>
      </c>
      <c r="D7" s="718"/>
      <c r="E7" s="719"/>
      <c r="F7" s="718"/>
      <c r="G7" s="720"/>
      <c r="H7" s="719"/>
      <c r="I7" s="721"/>
      <c r="J7" s="718"/>
      <c r="K7" s="718"/>
      <c r="L7" s="721"/>
      <c r="M7" s="721"/>
      <c r="N7" s="721"/>
      <c r="O7" s="721"/>
      <c r="P7" s="722"/>
      <c r="Q7" s="1359" t="str">
        <f ca="1">+CELL("nomfichier")</f>
        <v>E:\Joël Leboucher\Téléchargements\[me-cycles_produits_marches.xlsx]Cycle trimesriel sauces</v>
      </c>
      <c r="R7" s="1360"/>
      <c r="S7" s="1361"/>
      <c r="T7" s="378" t="s">
        <v>1336</v>
      </c>
      <c r="U7" s="379"/>
      <c r="V7" s="379"/>
      <c r="W7" s="379"/>
      <c r="X7" s="379"/>
      <c r="Y7" s="379"/>
      <c r="Z7" s="379"/>
      <c r="AA7" s="379"/>
      <c r="AB7" s="379"/>
      <c r="AC7" s="380"/>
      <c r="AD7" s="381"/>
      <c r="AE7" s="379"/>
      <c r="AF7" s="379"/>
      <c r="AG7" s="379"/>
      <c r="AH7" s="379"/>
      <c r="AI7" s="379"/>
      <c r="AJ7" s="379"/>
      <c r="AK7" s="380"/>
      <c r="AL7" s="381"/>
      <c r="AM7" s="379"/>
      <c r="AN7" s="379"/>
      <c r="AO7" s="379"/>
      <c r="AP7" s="379"/>
      <c r="AQ7" s="379"/>
      <c r="AR7" s="379"/>
      <c r="AS7" s="380"/>
      <c r="AT7" s="245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82"/>
      <c r="BF7" s="383"/>
      <c r="BG7" s="383"/>
      <c r="BH7" s="383"/>
      <c r="BI7" s="383"/>
      <c r="BJ7" s="383"/>
      <c r="BK7" s="383"/>
      <c r="BL7" s="384"/>
      <c r="BM7" s="382"/>
      <c r="BN7" s="383"/>
      <c r="BO7" s="383"/>
      <c r="BP7" s="383"/>
      <c r="BQ7" s="383"/>
      <c r="BR7" s="383"/>
      <c r="BS7" s="383"/>
      <c r="BT7" s="384"/>
      <c r="BU7" s="245"/>
      <c r="BV7" s="385"/>
      <c r="BW7" s="386"/>
      <c r="BX7" s="386"/>
      <c r="BY7" s="386"/>
      <c r="BZ7" s="386"/>
      <c r="CA7" s="386"/>
      <c r="CB7" s="386"/>
      <c r="CC7" s="386"/>
      <c r="CD7" s="386"/>
      <c r="CE7" s="387"/>
      <c r="CF7" s="385"/>
      <c r="CG7" s="386"/>
      <c r="CH7" s="386"/>
      <c r="CI7" s="386"/>
      <c r="CJ7" s="386"/>
      <c r="CK7" s="386"/>
      <c r="CL7" s="386"/>
      <c r="CM7" s="387"/>
      <c r="CN7" s="385"/>
      <c r="CO7" s="386"/>
      <c r="CP7" s="386"/>
      <c r="CQ7" s="386"/>
      <c r="CR7" s="386"/>
      <c r="CS7" s="386"/>
      <c r="CT7" s="386"/>
      <c r="CU7" s="387"/>
      <c r="CV7" s="245"/>
      <c r="CW7" s="388"/>
      <c r="CX7" s="389"/>
      <c r="CY7" s="389"/>
      <c r="CZ7" s="389"/>
      <c r="DA7" s="389"/>
      <c r="DB7" s="389"/>
      <c r="DC7" s="389"/>
      <c r="DD7" s="389"/>
      <c r="DE7" s="389"/>
      <c r="DF7" s="390"/>
      <c r="DG7" s="388"/>
      <c r="DH7" s="389"/>
      <c r="DI7" s="389"/>
      <c r="DJ7" s="389"/>
      <c r="DK7" s="389"/>
      <c r="DL7" s="389"/>
      <c r="DM7" s="389"/>
      <c r="DN7" s="390"/>
      <c r="DO7" s="388"/>
      <c r="DP7" s="389"/>
      <c r="DQ7" s="389"/>
      <c r="DR7" s="389"/>
      <c r="DS7" s="389"/>
      <c r="DT7" s="389"/>
      <c r="DU7" s="389"/>
      <c r="DV7" s="390"/>
      <c r="DW7" s="391"/>
    </row>
    <row r="8" spans="1:127" s="303" customFormat="1" ht="39.950000000000003" customHeight="1">
      <c r="B8" s="723"/>
      <c r="C8" s="393" t="s">
        <v>1048</v>
      </c>
      <c r="D8" s="394">
        <f>LARGE(B9:B12,1)</f>
        <v>4</v>
      </c>
      <c r="E8" s="604" t="s">
        <v>1049</v>
      </c>
      <c r="F8" s="394">
        <f>COUNTIF(L9:P12,E8)</f>
        <v>0</v>
      </c>
      <c r="G8" s="396" t="s">
        <v>1038</v>
      </c>
      <c r="H8" s="394">
        <f>COUNTIF(L9:P12,G8)</f>
        <v>4</v>
      </c>
      <c r="I8" s="396" t="s">
        <v>1039</v>
      </c>
      <c r="J8" s="394">
        <f>COUNTIF(L9:P12,I8)</f>
        <v>4</v>
      </c>
      <c r="K8" s="396" t="s">
        <v>1040</v>
      </c>
      <c r="L8" s="394">
        <f>COUNTIF(L9:P12,K8)</f>
        <v>4</v>
      </c>
      <c r="M8" s="396" t="s">
        <v>1041</v>
      </c>
      <c r="N8" s="394">
        <f>COUNTIF(L9:P12,M8)</f>
        <v>4</v>
      </c>
      <c r="O8" s="396" t="s">
        <v>1042</v>
      </c>
      <c r="P8" s="397">
        <f>COUNTIF(L9:P12,O8)</f>
        <v>3</v>
      </c>
      <c r="Q8" s="1362"/>
      <c r="R8" s="1363"/>
      <c r="S8" s="1364"/>
      <c r="T8" s="398" t="s">
        <v>1337</v>
      </c>
      <c r="U8" s="399"/>
      <c r="V8" s="399"/>
      <c r="W8" s="399"/>
      <c r="X8" s="399"/>
      <c r="Y8" s="399"/>
      <c r="Z8" s="399"/>
      <c r="AA8" s="399"/>
      <c r="AB8" s="399"/>
      <c r="AC8" s="400"/>
      <c r="AD8" s="401"/>
      <c r="AE8" s="399"/>
      <c r="AF8" s="399"/>
      <c r="AG8" s="399"/>
      <c r="AH8" s="399"/>
      <c r="AI8" s="399"/>
      <c r="AJ8" s="399"/>
      <c r="AK8" s="400"/>
      <c r="AL8" s="401"/>
      <c r="AM8" s="399"/>
      <c r="AN8" s="399"/>
      <c r="AO8" s="399"/>
      <c r="AP8" s="399"/>
      <c r="AQ8" s="399"/>
      <c r="AR8" s="399"/>
      <c r="AS8" s="400"/>
      <c r="AT8" s="245"/>
      <c r="AU8" s="402"/>
      <c r="AV8" s="403"/>
      <c r="AW8" s="403"/>
      <c r="AX8" s="403"/>
      <c r="AY8" s="403"/>
      <c r="AZ8" s="403"/>
      <c r="BA8" s="403"/>
      <c r="BB8" s="403"/>
      <c r="BC8" s="403"/>
      <c r="BD8" s="404"/>
      <c r="BE8" s="402"/>
      <c r="BF8" s="403"/>
      <c r="BG8" s="403"/>
      <c r="BH8" s="403"/>
      <c r="BI8" s="403"/>
      <c r="BJ8" s="403"/>
      <c r="BK8" s="403"/>
      <c r="BL8" s="404"/>
      <c r="BM8" s="402"/>
      <c r="BN8" s="403"/>
      <c r="BO8" s="403"/>
      <c r="BP8" s="403"/>
      <c r="BQ8" s="403"/>
      <c r="BR8" s="403"/>
      <c r="BS8" s="403"/>
      <c r="BT8" s="404"/>
      <c r="BU8" s="245"/>
      <c r="BV8" s="405"/>
      <c r="BW8" s="406"/>
      <c r="BX8" s="406"/>
      <c r="BY8" s="406"/>
      <c r="BZ8" s="406"/>
      <c r="CA8" s="406"/>
      <c r="CB8" s="406"/>
      <c r="CC8" s="406"/>
      <c r="CD8" s="406"/>
      <c r="CE8" s="407"/>
      <c r="CF8" s="405"/>
      <c r="CG8" s="406"/>
      <c r="CH8" s="406"/>
      <c r="CI8" s="406"/>
      <c r="CJ8" s="406"/>
      <c r="CK8" s="406"/>
      <c r="CL8" s="406"/>
      <c r="CM8" s="407"/>
      <c r="CN8" s="405"/>
      <c r="CO8" s="406"/>
      <c r="CP8" s="406"/>
      <c r="CQ8" s="406"/>
      <c r="CR8" s="406"/>
      <c r="CS8" s="406"/>
      <c r="CT8" s="406"/>
      <c r="CU8" s="407"/>
      <c r="CV8" s="245"/>
      <c r="CW8" s="408"/>
      <c r="CX8" s="409"/>
      <c r="CY8" s="409"/>
      <c r="CZ8" s="409"/>
      <c r="DA8" s="409"/>
      <c r="DB8" s="409"/>
      <c r="DC8" s="409"/>
      <c r="DD8" s="409"/>
      <c r="DE8" s="409"/>
      <c r="DF8" s="410"/>
      <c r="DG8" s="408"/>
      <c r="DH8" s="409"/>
      <c r="DI8" s="409"/>
      <c r="DJ8" s="409"/>
      <c r="DK8" s="409"/>
      <c r="DL8" s="409"/>
      <c r="DM8" s="409"/>
      <c r="DN8" s="410"/>
      <c r="DO8" s="408"/>
      <c r="DP8" s="409"/>
      <c r="DQ8" s="409"/>
      <c r="DR8" s="409"/>
      <c r="DS8" s="409"/>
      <c r="DT8" s="409"/>
      <c r="DU8" s="409"/>
      <c r="DV8" s="410"/>
      <c r="DW8" s="391"/>
    </row>
    <row r="9" spans="1:127" s="303" customFormat="1" ht="40.5" customHeight="1">
      <c r="A9" s="569">
        <v>1</v>
      </c>
      <c r="B9" s="411">
        <v>1</v>
      </c>
      <c r="C9" s="412" t="s">
        <v>894</v>
      </c>
      <c r="D9" s="413" t="s">
        <v>895</v>
      </c>
      <c r="E9" s="414" t="s">
        <v>1318</v>
      </c>
      <c r="F9" s="415">
        <v>0.16200000000000001</v>
      </c>
      <c r="G9" s="416" t="s">
        <v>841</v>
      </c>
      <c r="H9" s="654">
        <v>8404</v>
      </c>
      <c r="I9" s="418" t="s">
        <v>386</v>
      </c>
      <c r="J9" s="655"/>
      <c r="K9" s="488"/>
      <c r="L9" s="444" t="s">
        <v>1038</v>
      </c>
      <c r="M9" s="444" t="s">
        <v>1039</v>
      </c>
      <c r="N9" s="445" t="s">
        <v>1040</v>
      </c>
      <c r="O9" s="446" t="s">
        <v>1041</v>
      </c>
      <c r="P9" s="571" t="s">
        <v>1042</v>
      </c>
      <c r="Q9" s="425">
        <f>COUNTA(T9:DV9)</f>
        <v>0</v>
      </c>
      <c r="R9" s="426"/>
      <c r="S9" s="448"/>
      <c r="T9" s="428"/>
      <c r="U9" s="429"/>
      <c r="V9" s="430"/>
      <c r="W9" s="429"/>
      <c r="X9" s="430"/>
      <c r="Y9" s="429"/>
      <c r="Z9" s="430"/>
      <c r="AA9" s="429"/>
      <c r="AB9" s="430"/>
      <c r="AC9" s="431"/>
      <c r="AD9" s="428"/>
      <c r="AE9" s="429"/>
      <c r="AF9" s="430"/>
      <c r="AG9" s="429"/>
      <c r="AH9" s="430"/>
      <c r="AI9" s="429"/>
      <c r="AJ9" s="430"/>
      <c r="AK9" s="431"/>
      <c r="AL9" s="428"/>
      <c r="AM9" s="429"/>
      <c r="AN9" s="430"/>
      <c r="AO9" s="429"/>
      <c r="AP9" s="430"/>
      <c r="AQ9" s="429"/>
      <c r="AR9" s="430"/>
      <c r="AS9" s="431"/>
      <c r="AT9" s="272"/>
      <c r="AU9" s="432"/>
      <c r="AV9" s="433"/>
      <c r="AW9" s="434"/>
      <c r="AX9" s="433"/>
      <c r="AY9" s="434"/>
      <c r="AZ9" s="433"/>
      <c r="BA9" s="434"/>
      <c r="BB9" s="433"/>
      <c r="BC9" s="434"/>
      <c r="BD9" s="435"/>
      <c r="BE9" s="432"/>
      <c r="BF9" s="433"/>
      <c r="BG9" s="434"/>
      <c r="BH9" s="433"/>
      <c r="BI9" s="434"/>
      <c r="BJ9" s="433"/>
      <c r="BK9" s="434"/>
      <c r="BL9" s="435"/>
      <c r="BM9" s="432"/>
      <c r="BN9" s="433"/>
      <c r="BO9" s="434"/>
      <c r="BP9" s="433"/>
      <c r="BQ9" s="434"/>
      <c r="BR9" s="433"/>
      <c r="BS9" s="434"/>
      <c r="BT9" s="435"/>
      <c r="BU9" s="272"/>
      <c r="BV9" s="436"/>
      <c r="BW9" s="437"/>
      <c r="BX9" s="438"/>
      <c r="BY9" s="437"/>
      <c r="BZ9" s="438"/>
      <c r="CA9" s="437"/>
      <c r="CB9" s="438"/>
      <c r="CC9" s="437"/>
      <c r="CD9" s="438"/>
      <c r="CE9" s="439"/>
      <c r="CF9" s="436"/>
      <c r="CG9" s="437"/>
      <c r="CH9" s="438"/>
      <c r="CI9" s="437"/>
      <c r="CJ9" s="438"/>
      <c r="CK9" s="437"/>
      <c r="CL9" s="438"/>
      <c r="CM9" s="439"/>
      <c r="CN9" s="436"/>
      <c r="CO9" s="437"/>
      <c r="CP9" s="438"/>
      <c r="CQ9" s="437"/>
      <c r="CR9" s="438"/>
      <c r="CS9" s="437"/>
      <c r="CT9" s="438"/>
      <c r="CU9" s="439"/>
      <c r="CV9" s="272"/>
      <c r="CW9" s="440"/>
      <c r="CX9" s="441"/>
      <c r="CY9" s="442"/>
      <c r="CZ9" s="441"/>
      <c r="DA9" s="442"/>
      <c r="DB9" s="441"/>
      <c r="DC9" s="442"/>
      <c r="DD9" s="441"/>
      <c r="DE9" s="442"/>
      <c r="DF9" s="443"/>
      <c r="DG9" s="440"/>
      <c r="DH9" s="441"/>
      <c r="DI9" s="442"/>
      <c r="DJ9" s="441"/>
      <c r="DK9" s="442"/>
      <c r="DL9" s="441"/>
      <c r="DM9" s="442"/>
      <c r="DN9" s="443"/>
      <c r="DO9" s="440"/>
      <c r="DP9" s="441"/>
      <c r="DQ9" s="442"/>
      <c r="DR9" s="441"/>
      <c r="DS9" s="442"/>
      <c r="DT9" s="441"/>
      <c r="DU9" s="442"/>
      <c r="DV9" s="443"/>
      <c r="DW9" s="272"/>
    </row>
    <row r="10" spans="1:127" s="303" customFormat="1" ht="40.5" customHeight="1">
      <c r="A10" s="569">
        <v>1</v>
      </c>
      <c r="B10" s="411">
        <f>LARGE(B$9:B9,1)+1</f>
        <v>2</v>
      </c>
      <c r="C10" s="412" t="s">
        <v>896</v>
      </c>
      <c r="D10" s="413" t="s">
        <v>170</v>
      </c>
      <c r="E10" s="414" t="s">
        <v>1318</v>
      </c>
      <c r="F10" s="415">
        <v>0.106</v>
      </c>
      <c r="G10" s="416" t="s">
        <v>841</v>
      </c>
      <c r="H10" s="654">
        <v>8656</v>
      </c>
      <c r="I10" s="418" t="s">
        <v>386</v>
      </c>
      <c r="J10" s="655"/>
      <c r="K10" s="488"/>
      <c r="L10" s="444" t="s">
        <v>1038</v>
      </c>
      <c r="M10" s="444" t="s">
        <v>1039</v>
      </c>
      <c r="N10" s="445" t="s">
        <v>1040</v>
      </c>
      <c r="O10" s="446" t="s">
        <v>1041</v>
      </c>
      <c r="P10" s="571"/>
      <c r="Q10" s="425">
        <f>COUNTA(T10:DV10)</f>
        <v>3</v>
      </c>
      <c r="R10" s="426" t="s">
        <v>1327</v>
      </c>
      <c r="S10" s="427">
        <v>41207</v>
      </c>
      <c r="T10" s="428">
        <v>1200</v>
      </c>
      <c r="U10" s="429"/>
      <c r="V10" s="430"/>
      <c r="W10" s="429" t="s">
        <v>1339</v>
      </c>
      <c r="X10" s="430"/>
      <c r="Y10" s="429"/>
      <c r="Z10" s="430" t="s">
        <v>1339</v>
      </c>
      <c r="AA10" s="429"/>
      <c r="AB10" s="430"/>
      <c r="AC10" s="431"/>
      <c r="AD10" s="428"/>
      <c r="AE10" s="429"/>
      <c r="AF10" s="430"/>
      <c r="AG10" s="429"/>
      <c r="AH10" s="430"/>
      <c r="AI10" s="429"/>
      <c r="AJ10" s="430"/>
      <c r="AK10" s="431"/>
      <c r="AL10" s="428"/>
      <c r="AM10" s="429"/>
      <c r="AN10" s="430"/>
      <c r="AO10" s="429"/>
      <c r="AP10" s="430"/>
      <c r="AQ10" s="429"/>
      <c r="AR10" s="430"/>
      <c r="AS10" s="431"/>
      <c r="AT10" s="272"/>
      <c r="AU10" s="432"/>
      <c r="AV10" s="433"/>
      <c r="AW10" s="434"/>
      <c r="AX10" s="433"/>
      <c r="AY10" s="434"/>
      <c r="AZ10" s="433"/>
      <c r="BA10" s="434"/>
      <c r="BB10" s="433"/>
      <c r="BC10" s="434"/>
      <c r="BD10" s="435"/>
      <c r="BE10" s="432"/>
      <c r="BF10" s="433"/>
      <c r="BG10" s="434"/>
      <c r="BH10" s="433"/>
      <c r="BI10" s="434"/>
      <c r="BJ10" s="433"/>
      <c r="BK10" s="434"/>
      <c r="BL10" s="435"/>
      <c r="BM10" s="432"/>
      <c r="BN10" s="433"/>
      <c r="BO10" s="434"/>
      <c r="BP10" s="433"/>
      <c r="BQ10" s="434"/>
      <c r="BR10" s="433"/>
      <c r="BS10" s="434"/>
      <c r="BT10" s="435"/>
      <c r="BU10" s="272"/>
      <c r="BV10" s="436"/>
      <c r="BW10" s="437"/>
      <c r="BX10" s="438"/>
      <c r="BY10" s="437"/>
      <c r="BZ10" s="438"/>
      <c r="CA10" s="437"/>
      <c r="CB10" s="438"/>
      <c r="CC10" s="437"/>
      <c r="CD10" s="438"/>
      <c r="CE10" s="439"/>
      <c r="CF10" s="436"/>
      <c r="CG10" s="437"/>
      <c r="CH10" s="438"/>
      <c r="CI10" s="437"/>
      <c r="CJ10" s="438"/>
      <c r="CK10" s="437"/>
      <c r="CL10" s="438"/>
      <c r="CM10" s="439"/>
      <c r="CN10" s="436"/>
      <c r="CO10" s="437"/>
      <c r="CP10" s="438"/>
      <c r="CQ10" s="437"/>
      <c r="CR10" s="438"/>
      <c r="CS10" s="437"/>
      <c r="CT10" s="438"/>
      <c r="CU10" s="439"/>
      <c r="CV10" s="272"/>
      <c r="CW10" s="440"/>
      <c r="CX10" s="441"/>
      <c r="CY10" s="442"/>
      <c r="CZ10" s="441"/>
      <c r="DA10" s="442"/>
      <c r="DB10" s="441"/>
      <c r="DC10" s="442"/>
      <c r="DD10" s="441"/>
      <c r="DE10" s="442"/>
      <c r="DF10" s="443"/>
      <c r="DG10" s="440"/>
      <c r="DH10" s="441"/>
      <c r="DI10" s="442"/>
      <c r="DJ10" s="441"/>
      <c r="DK10" s="442"/>
      <c r="DL10" s="441"/>
      <c r="DM10" s="442"/>
      <c r="DN10" s="443"/>
      <c r="DO10" s="440"/>
      <c r="DP10" s="441"/>
      <c r="DQ10" s="442"/>
      <c r="DR10" s="441"/>
      <c r="DS10" s="442"/>
      <c r="DT10" s="441"/>
      <c r="DU10" s="442"/>
      <c r="DV10" s="443"/>
      <c r="DW10" s="272"/>
    </row>
    <row r="11" spans="1:127" s="303" customFormat="1" ht="40.5" customHeight="1">
      <c r="A11" s="569">
        <v>1</v>
      </c>
      <c r="B11" s="411">
        <f>LARGE(B$9:B10,1)+1</f>
        <v>3</v>
      </c>
      <c r="C11" s="412" t="s">
        <v>897</v>
      </c>
      <c r="D11" s="413" t="s">
        <v>170</v>
      </c>
      <c r="E11" s="414" t="s">
        <v>1318</v>
      </c>
      <c r="F11" s="415">
        <v>8.4000000000000005E-2</v>
      </c>
      <c r="G11" s="416" t="s">
        <v>841</v>
      </c>
      <c r="H11" s="654">
        <v>8202</v>
      </c>
      <c r="I11" s="418" t="s">
        <v>386</v>
      </c>
      <c r="J11" s="655"/>
      <c r="K11" s="488"/>
      <c r="L11" s="444" t="s">
        <v>1038</v>
      </c>
      <c r="M11" s="444" t="s">
        <v>1039</v>
      </c>
      <c r="N11" s="445" t="s">
        <v>1040</v>
      </c>
      <c r="O11" s="446" t="s">
        <v>1041</v>
      </c>
      <c r="P11" s="571" t="s">
        <v>1042</v>
      </c>
      <c r="Q11" s="425">
        <f>COUNTA(T11:DV11)</f>
        <v>0</v>
      </c>
      <c r="R11" s="426"/>
      <c r="S11" s="448"/>
      <c r="T11" s="428"/>
      <c r="U11" s="429"/>
      <c r="V11" s="430"/>
      <c r="W11" s="429"/>
      <c r="X11" s="430"/>
      <c r="Y11" s="429"/>
      <c r="Z11" s="430"/>
      <c r="AA11" s="429"/>
      <c r="AB11" s="430"/>
      <c r="AC11" s="431"/>
      <c r="AD11" s="428"/>
      <c r="AE11" s="429"/>
      <c r="AF11" s="430"/>
      <c r="AG11" s="429"/>
      <c r="AH11" s="430"/>
      <c r="AI11" s="429"/>
      <c r="AJ11" s="430"/>
      <c r="AK11" s="431"/>
      <c r="AL11" s="428"/>
      <c r="AM11" s="429"/>
      <c r="AN11" s="430"/>
      <c r="AO11" s="429"/>
      <c r="AP11" s="430"/>
      <c r="AQ11" s="429"/>
      <c r="AR11" s="430"/>
      <c r="AS11" s="431"/>
      <c r="AT11" s="272"/>
      <c r="AU11" s="432"/>
      <c r="AV11" s="433"/>
      <c r="AW11" s="434"/>
      <c r="AX11" s="433"/>
      <c r="AY11" s="434"/>
      <c r="AZ11" s="433"/>
      <c r="BA11" s="434"/>
      <c r="BB11" s="433"/>
      <c r="BC11" s="434"/>
      <c r="BD11" s="435"/>
      <c r="BE11" s="432"/>
      <c r="BF11" s="433"/>
      <c r="BG11" s="434"/>
      <c r="BH11" s="433"/>
      <c r="BI11" s="434"/>
      <c r="BJ11" s="433"/>
      <c r="BK11" s="434"/>
      <c r="BL11" s="435"/>
      <c r="BM11" s="432"/>
      <c r="BN11" s="433"/>
      <c r="BO11" s="434"/>
      <c r="BP11" s="433"/>
      <c r="BQ11" s="434"/>
      <c r="BR11" s="433"/>
      <c r="BS11" s="434"/>
      <c r="BT11" s="435"/>
      <c r="BU11" s="272"/>
      <c r="BV11" s="436"/>
      <c r="BW11" s="437"/>
      <c r="BX11" s="438"/>
      <c r="BY11" s="437"/>
      <c r="BZ11" s="438"/>
      <c r="CA11" s="437"/>
      <c r="CB11" s="438"/>
      <c r="CC11" s="437"/>
      <c r="CD11" s="438"/>
      <c r="CE11" s="439"/>
      <c r="CF11" s="436"/>
      <c r="CG11" s="437"/>
      <c r="CH11" s="438"/>
      <c r="CI11" s="437"/>
      <c r="CJ11" s="438"/>
      <c r="CK11" s="437"/>
      <c r="CL11" s="438"/>
      <c r="CM11" s="439"/>
      <c r="CN11" s="436"/>
      <c r="CO11" s="437"/>
      <c r="CP11" s="438"/>
      <c r="CQ11" s="437"/>
      <c r="CR11" s="438"/>
      <c r="CS11" s="437"/>
      <c r="CT11" s="438"/>
      <c r="CU11" s="439"/>
      <c r="CV11" s="272"/>
      <c r="CW11" s="440"/>
      <c r="CX11" s="441"/>
      <c r="CY11" s="442"/>
      <c r="CZ11" s="441"/>
      <c r="DA11" s="442"/>
      <c r="DB11" s="441"/>
      <c r="DC11" s="442"/>
      <c r="DD11" s="441"/>
      <c r="DE11" s="442"/>
      <c r="DF11" s="443"/>
      <c r="DG11" s="440"/>
      <c r="DH11" s="441"/>
      <c r="DI11" s="442"/>
      <c r="DJ11" s="441"/>
      <c r="DK11" s="442"/>
      <c r="DL11" s="441"/>
      <c r="DM11" s="442"/>
      <c r="DN11" s="443"/>
      <c r="DO11" s="440"/>
      <c r="DP11" s="441"/>
      <c r="DQ11" s="442"/>
      <c r="DR11" s="441"/>
      <c r="DS11" s="442"/>
      <c r="DT11" s="441"/>
      <c r="DU11" s="442"/>
      <c r="DV11" s="443"/>
      <c r="DW11" s="272"/>
    </row>
    <row r="12" spans="1:127" s="303" customFormat="1" ht="40.5" customHeight="1">
      <c r="A12" s="569">
        <v>1</v>
      </c>
      <c r="B12" s="411">
        <f>LARGE(B$9:B11,1)+1</f>
        <v>4</v>
      </c>
      <c r="C12" s="412" t="s">
        <v>898</v>
      </c>
      <c r="D12" s="413" t="s">
        <v>170</v>
      </c>
      <c r="E12" s="414" t="s">
        <v>1318</v>
      </c>
      <c r="F12" s="415">
        <v>0.20599999999999999</v>
      </c>
      <c r="G12" s="416" t="s">
        <v>841</v>
      </c>
      <c r="H12" s="654">
        <v>6779</v>
      </c>
      <c r="I12" s="418" t="s">
        <v>386</v>
      </c>
      <c r="J12" s="655"/>
      <c r="K12" s="488"/>
      <c r="L12" s="444" t="s">
        <v>1038</v>
      </c>
      <c r="M12" s="444" t="s">
        <v>1039</v>
      </c>
      <c r="N12" s="445" t="s">
        <v>1040</v>
      </c>
      <c r="O12" s="446" t="s">
        <v>1041</v>
      </c>
      <c r="P12" s="571" t="s">
        <v>1042</v>
      </c>
      <c r="Q12" s="425">
        <f>COUNTA(T12:DV12)</f>
        <v>0</v>
      </c>
      <c r="R12" s="426"/>
      <c r="S12" s="448"/>
      <c r="T12" s="428"/>
      <c r="U12" s="429"/>
      <c r="V12" s="430"/>
      <c r="W12" s="429"/>
      <c r="X12" s="430"/>
      <c r="Y12" s="429"/>
      <c r="Z12" s="430"/>
      <c r="AA12" s="429"/>
      <c r="AB12" s="430"/>
      <c r="AC12" s="431"/>
      <c r="AD12" s="428"/>
      <c r="AE12" s="429"/>
      <c r="AF12" s="430"/>
      <c r="AG12" s="429"/>
      <c r="AH12" s="430"/>
      <c r="AI12" s="429"/>
      <c r="AJ12" s="430"/>
      <c r="AK12" s="431"/>
      <c r="AL12" s="428"/>
      <c r="AM12" s="429"/>
      <c r="AN12" s="430"/>
      <c r="AO12" s="429"/>
      <c r="AP12" s="430"/>
      <c r="AQ12" s="429"/>
      <c r="AR12" s="430"/>
      <c r="AS12" s="431"/>
      <c r="AT12" s="272"/>
      <c r="AU12" s="432"/>
      <c r="AV12" s="433"/>
      <c r="AW12" s="434"/>
      <c r="AX12" s="433"/>
      <c r="AY12" s="434"/>
      <c r="AZ12" s="433"/>
      <c r="BA12" s="434"/>
      <c r="BB12" s="433"/>
      <c r="BC12" s="434"/>
      <c r="BD12" s="435"/>
      <c r="BE12" s="432"/>
      <c r="BF12" s="433"/>
      <c r="BG12" s="434"/>
      <c r="BH12" s="433"/>
      <c r="BI12" s="434"/>
      <c r="BJ12" s="433"/>
      <c r="BK12" s="434"/>
      <c r="BL12" s="435"/>
      <c r="BM12" s="432"/>
      <c r="BN12" s="433"/>
      <c r="BO12" s="434"/>
      <c r="BP12" s="433"/>
      <c r="BQ12" s="434"/>
      <c r="BR12" s="433"/>
      <c r="BS12" s="434"/>
      <c r="BT12" s="435"/>
      <c r="BU12" s="272"/>
      <c r="BV12" s="436"/>
      <c r="BW12" s="437"/>
      <c r="BX12" s="438"/>
      <c r="BY12" s="437"/>
      <c r="BZ12" s="438"/>
      <c r="CA12" s="437"/>
      <c r="CB12" s="438"/>
      <c r="CC12" s="437"/>
      <c r="CD12" s="438"/>
      <c r="CE12" s="439"/>
      <c r="CF12" s="436"/>
      <c r="CG12" s="437"/>
      <c r="CH12" s="438"/>
      <c r="CI12" s="437"/>
      <c r="CJ12" s="438"/>
      <c r="CK12" s="437"/>
      <c r="CL12" s="438"/>
      <c r="CM12" s="439"/>
      <c r="CN12" s="436"/>
      <c r="CO12" s="437"/>
      <c r="CP12" s="438"/>
      <c r="CQ12" s="437"/>
      <c r="CR12" s="438"/>
      <c r="CS12" s="437"/>
      <c r="CT12" s="438"/>
      <c r="CU12" s="439"/>
      <c r="CV12" s="272"/>
      <c r="CW12" s="440"/>
      <c r="CX12" s="441"/>
      <c r="CY12" s="442"/>
      <c r="CZ12" s="441"/>
      <c r="DA12" s="442"/>
      <c r="DB12" s="441"/>
      <c r="DC12" s="442"/>
      <c r="DD12" s="441"/>
      <c r="DE12" s="442"/>
      <c r="DF12" s="443"/>
      <c r="DG12" s="440"/>
      <c r="DH12" s="441"/>
      <c r="DI12" s="442"/>
      <c r="DJ12" s="441"/>
      <c r="DK12" s="442"/>
      <c r="DL12" s="441"/>
      <c r="DM12" s="442"/>
      <c r="DN12" s="443"/>
      <c r="DO12" s="440"/>
      <c r="DP12" s="441"/>
      <c r="DQ12" s="442"/>
      <c r="DR12" s="441"/>
      <c r="DS12" s="442"/>
      <c r="DT12" s="441"/>
      <c r="DU12" s="442"/>
      <c r="DV12" s="443"/>
      <c r="DW12" s="272"/>
    </row>
    <row r="13" spans="1:127" s="303" customFormat="1" ht="40.5" customHeight="1">
      <c r="A13" s="569"/>
      <c r="B13" s="716">
        <v>2</v>
      </c>
      <c r="C13" s="717" t="s">
        <v>899</v>
      </c>
      <c r="D13" s="718"/>
      <c r="E13" s="719"/>
      <c r="F13" s="718"/>
      <c r="G13" s="720"/>
      <c r="H13" s="719"/>
      <c r="I13" s="721"/>
      <c r="J13" s="718"/>
      <c r="K13" s="718"/>
      <c r="L13" s="721"/>
      <c r="M13" s="721"/>
      <c r="N13" s="721"/>
      <c r="O13" s="721"/>
      <c r="P13" s="722"/>
      <c r="Q13" s="1350" t="s">
        <v>1323</v>
      </c>
      <c r="R13" s="1352" t="s">
        <v>1324</v>
      </c>
      <c r="S13" s="1336" t="s">
        <v>1325</v>
      </c>
      <c r="T13" s="452"/>
      <c r="U13" s="453"/>
      <c r="V13" s="453"/>
      <c r="W13" s="453"/>
      <c r="X13" s="453"/>
      <c r="Y13" s="453"/>
      <c r="Z13" s="453"/>
      <c r="AA13" s="453"/>
      <c r="AB13" s="453"/>
      <c r="AC13" s="454"/>
      <c r="AD13" s="452"/>
      <c r="AE13" s="453"/>
      <c r="AF13" s="453"/>
      <c r="AG13" s="453"/>
      <c r="AH13" s="453"/>
      <c r="AI13" s="453"/>
      <c r="AJ13" s="453"/>
      <c r="AK13" s="454"/>
      <c r="AL13" s="452"/>
      <c r="AM13" s="453"/>
      <c r="AN13" s="453"/>
      <c r="AO13" s="453"/>
      <c r="AP13" s="453"/>
      <c r="AQ13" s="453"/>
      <c r="AR13" s="453"/>
      <c r="AS13" s="454"/>
      <c r="AT13" s="455"/>
      <c r="AU13" s="456"/>
      <c r="AV13" s="457"/>
      <c r="AW13" s="457"/>
      <c r="AX13" s="457"/>
      <c r="AY13" s="457"/>
      <c r="AZ13" s="457"/>
      <c r="BA13" s="457"/>
      <c r="BB13" s="457"/>
      <c r="BC13" s="457"/>
      <c r="BD13" s="458"/>
      <c r="BE13" s="456"/>
      <c r="BF13" s="457"/>
      <c r="BG13" s="457"/>
      <c r="BH13" s="457"/>
      <c r="BI13" s="457"/>
      <c r="BJ13" s="457"/>
      <c r="BK13" s="457"/>
      <c r="BL13" s="458"/>
      <c r="BM13" s="456"/>
      <c r="BN13" s="457"/>
      <c r="BO13" s="457"/>
      <c r="BP13" s="457"/>
      <c r="BQ13" s="457"/>
      <c r="BR13" s="457"/>
      <c r="BS13" s="457"/>
      <c r="BT13" s="458"/>
      <c r="BU13" s="455"/>
      <c r="BV13" s="459"/>
      <c r="BW13" s="460"/>
      <c r="BX13" s="460"/>
      <c r="BY13" s="460"/>
      <c r="BZ13" s="460"/>
      <c r="CA13" s="460"/>
      <c r="CB13" s="460"/>
      <c r="CC13" s="460"/>
      <c r="CD13" s="460"/>
      <c r="CE13" s="461"/>
      <c r="CF13" s="459"/>
      <c r="CG13" s="460"/>
      <c r="CH13" s="460"/>
      <c r="CI13" s="460"/>
      <c r="CJ13" s="460"/>
      <c r="CK13" s="460"/>
      <c r="CL13" s="460"/>
      <c r="CM13" s="461"/>
      <c r="CN13" s="459"/>
      <c r="CO13" s="460"/>
      <c r="CP13" s="460"/>
      <c r="CQ13" s="460"/>
      <c r="CR13" s="460"/>
      <c r="CS13" s="460"/>
      <c r="CT13" s="460"/>
      <c r="CU13" s="461"/>
      <c r="CV13" s="455"/>
      <c r="CW13" s="462"/>
      <c r="CX13" s="463"/>
      <c r="CY13" s="463"/>
      <c r="CZ13" s="463"/>
      <c r="DA13" s="463"/>
      <c r="DB13" s="463"/>
      <c r="DC13" s="463"/>
      <c r="DD13" s="463"/>
      <c r="DE13" s="463"/>
      <c r="DF13" s="464"/>
      <c r="DG13" s="462"/>
      <c r="DH13" s="463"/>
      <c r="DI13" s="463"/>
      <c r="DJ13" s="463"/>
      <c r="DK13" s="463"/>
      <c r="DL13" s="463"/>
      <c r="DM13" s="463"/>
      <c r="DN13" s="464"/>
      <c r="DO13" s="462"/>
      <c r="DP13" s="463"/>
      <c r="DQ13" s="463"/>
      <c r="DR13" s="463"/>
      <c r="DS13" s="463"/>
      <c r="DT13" s="463"/>
      <c r="DU13" s="463"/>
      <c r="DV13" s="464"/>
      <c r="DW13" s="272"/>
    </row>
    <row r="14" spans="1:127" s="303" customFormat="1" ht="40.5" customHeight="1">
      <c r="A14" s="569"/>
      <c r="B14" s="723"/>
      <c r="C14" s="393" t="s">
        <v>1048</v>
      </c>
      <c r="D14" s="394">
        <f>LARGE(B15:B19,1)</f>
        <v>5</v>
      </c>
      <c r="E14" s="604" t="s">
        <v>1049</v>
      </c>
      <c r="F14" s="394">
        <f>COUNTIF(L15:P19,E14)</f>
        <v>0</v>
      </c>
      <c r="G14" s="396" t="s">
        <v>1038</v>
      </c>
      <c r="H14" s="394">
        <f>COUNTIF(L15:P19,G14)</f>
        <v>3</v>
      </c>
      <c r="I14" s="396" t="s">
        <v>1039</v>
      </c>
      <c r="J14" s="394">
        <f>COUNTIF(L15:P19,I14)</f>
        <v>3</v>
      </c>
      <c r="K14" s="396" t="s">
        <v>1040</v>
      </c>
      <c r="L14" s="394">
        <f>COUNTIF(L15:P19,K14)</f>
        <v>5</v>
      </c>
      <c r="M14" s="396" t="s">
        <v>1041</v>
      </c>
      <c r="N14" s="394">
        <f>COUNTIF(L15:P19,M14)</f>
        <v>5</v>
      </c>
      <c r="O14" s="396" t="s">
        <v>1042</v>
      </c>
      <c r="P14" s="397">
        <f>COUNTIF(L15:P19,O14)</f>
        <v>4</v>
      </c>
      <c r="Q14" s="1351"/>
      <c r="R14" s="1353"/>
      <c r="S14" s="1337"/>
      <c r="T14" s="466"/>
      <c r="U14" s="467"/>
      <c r="V14" s="467"/>
      <c r="W14" s="467"/>
      <c r="X14" s="467"/>
      <c r="Y14" s="467"/>
      <c r="Z14" s="467"/>
      <c r="AA14" s="467"/>
      <c r="AB14" s="467"/>
      <c r="AC14" s="468"/>
      <c r="AD14" s="466"/>
      <c r="AE14" s="467"/>
      <c r="AF14" s="467"/>
      <c r="AG14" s="467"/>
      <c r="AH14" s="467"/>
      <c r="AI14" s="467"/>
      <c r="AJ14" s="467"/>
      <c r="AK14" s="468"/>
      <c r="AL14" s="466"/>
      <c r="AM14" s="467"/>
      <c r="AN14" s="467"/>
      <c r="AO14" s="467"/>
      <c r="AP14" s="467"/>
      <c r="AQ14" s="467"/>
      <c r="AR14" s="467"/>
      <c r="AS14" s="468"/>
      <c r="AT14" s="469"/>
      <c r="AU14" s="470"/>
      <c r="AV14" s="471"/>
      <c r="AW14" s="471"/>
      <c r="AX14" s="471"/>
      <c r="AY14" s="471"/>
      <c r="AZ14" s="471"/>
      <c r="BA14" s="471"/>
      <c r="BB14" s="471"/>
      <c r="BC14" s="471"/>
      <c r="BD14" s="472"/>
      <c r="BE14" s="470"/>
      <c r="BF14" s="471"/>
      <c r="BG14" s="471"/>
      <c r="BH14" s="471"/>
      <c r="BI14" s="471"/>
      <c r="BJ14" s="471"/>
      <c r="BK14" s="471"/>
      <c r="BL14" s="472"/>
      <c r="BM14" s="470"/>
      <c r="BN14" s="471"/>
      <c r="BO14" s="471"/>
      <c r="BP14" s="471"/>
      <c r="BQ14" s="471"/>
      <c r="BR14" s="471"/>
      <c r="BS14" s="471"/>
      <c r="BT14" s="472"/>
      <c r="BU14" s="469"/>
      <c r="BV14" s="473"/>
      <c r="BW14" s="474"/>
      <c r="BX14" s="474"/>
      <c r="BY14" s="474"/>
      <c r="BZ14" s="474"/>
      <c r="CA14" s="474"/>
      <c r="CB14" s="474"/>
      <c r="CC14" s="474"/>
      <c r="CD14" s="474"/>
      <c r="CE14" s="475"/>
      <c r="CF14" s="473"/>
      <c r="CG14" s="474"/>
      <c r="CH14" s="474"/>
      <c r="CI14" s="474"/>
      <c r="CJ14" s="474"/>
      <c r="CK14" s="474"/>
      <c r="CL14" s="474"/>
      <c r="CM14" s="475"/>
      <c r="CN14" s="473"/>
      <c r="CO14" s="474"/>
      <c r="CP14" s="474"/>
      <c r="CQ14" s="474"/>
      <c r="CR14" s="474"/>
      <c r="CS14" s="474"/>
      <c r="CT14" s="474"/>
      <c r="CU14" s="475"/>
      <c r="CV14" s="469"/>
      <c r="CW14" s="476"/>
      <c r="CX14" s="477"/>
      <c r="CY14" s="477"/>
      <c r="CZ14" s="477"/>
      <c r="DA14" s="477"/>
      <c r="DB14" s="477"/>
      <c r="DC14" s="477"/>
      <c r="DD14" s="477"/>
      <c r="DE14" s="477"/>
      <c r="DF14" s="478"/>
      <c r="DG14" s="476"/>
      <c r="DH14" s="477"/>
      <c r="DI14" s="477"/>
      <c r="DJ14" s="477"/>
      <c r="DK14" s="477"/>
      <c r="DL14" s="477"/>
      <c r="DM14" s="477"/>
      <c r="DN14" s="478"/>
      <c r="DO14" s="476"/>
      <c r="DP14" s="477"/>
      <c r="DQ14" s="477"/>
      <c r="DR14" s="477"/>
      <c r="DS14" s="477"/>
      <c r="DT14" s="477"/>
      <c r="DU14" s="477"/>
      <c r="DV14" s="478"/>
      <c r="DW14" s="272"/>
    </row>
    <row r="15" spans="1:127" s="303" customFormat="1" ht="40.5" customHeight="1">
      <c r="A15" s="569">
        <v>1</v>
      </c>
      <c r="B15" s="411">
        <v>1</v>
      </c>
      <c r="C15" s="412" t="s">
        <v>900</v>
      </c>
      <c r="D15" s="413" t="s">
        <v>1203</v>
      </c>
      <c r="E15" s="414" t="s">
        <v>1318</v>
      </c>
      <c r="F15" s="415">
        <v>0.31</v>
      </c>
      <c r="G15" s="416" t="s">
        <v>841</v>
      </c>
      <c r="H15" s="654">
        <v>6232</v>
      </c>
      <c r="I15" s="418" t="s">
        <v>386</v>
      </c>
      <c r="J15" s="655"/>
      <c r="K15" s="488"/>
      <c r="L15" s="444"/>
      <c r="M15" s="444"/>
      <c r="N15" s="445" t="s">
        <v>1040</v>
      </c>
      <c r="O15" s="446" t="s">
        <v>1041</v>
      </c>
      <c r="P15" s="571"/>
      <c r="Q15" s="425">
        <f>COUNTA(T15:DV15)</f>
        <v>0</v>
      </c>
      <c r="R15" s="426"/>
      <c r="S15" s="448"/>
      <c r="T15" s="428"/>
      <c r="U15" s="429"/>
      <c r="V15" s="430"/>
      <c r="W15" s="429"/>
      <c r="X15" s="430"/>
      <c r="Y15" s="429"/>
      <c r="Z15" s="430"/>
      <c r="AA15" s="429"/>
      <c r="AB15" s="430"/>
      <c r="AC15" s="431"/>
      <c r="AD15" s="428"/>
      <c r="AE15" s="429"/>
      <c r="AF15" s="430"/>
      <c r="AG15" s="429"/>
      <c r="AH15" s="430"/>
      <c r="AI15" s="429"/>
      <c r="AJ15" s="430"/>
      <c r="AK15" s="431"/>
      <c r="AL15" s="428"/>
      <c r="AM15" s="429"/>
      <c r="AN15" s="430"/>
      <c r="AO15" s="429"/>
      <c r="AP15" s="430"/>
      <c r="AQ15" s="429"/>
      <c r="AR15" s="430"/>
      <c r="AS15" s="431"/>
      <c r="AT15" s="272"/>
      <c r="AU15" s="432"/>
      <c r="AV15" s="433"/>
      <c r="AW15" s="434"/>
      <c r="AX15" s="433"/>
      <c r="AY15" s="434"/>
      <c r="AZ15" s="433"/>
      <c r="BA15" s="434"/>
      <c r="BB15" s="433"/>
      <c r="BC15" s="434"/>
      <c r="BD15" s="435"/>
      <c r="BE15" s="432"/>
      <c r="BF15" s="433"/>
      <c r="BG15" s="434"/>
      <c r="BH15" s="433"/>
      <c r="BI15" s="434"/>
      <c r="BJ15" s="433"/>
      <c r="BK15" s="434"/>
      <c r="BL15" s="435"/>
      <c r="BM15" s="432"/>
      <c r="BN15" s="433"/>
      <c r="BO15" s="434"/>
      <c r="BP15" s="433"/>
      <c r="BQ15" s="434"/>
      <c r="BR15" s="433"/>
      <c r="BS15" s="434"/>
      <c r="BT15" s="435"/>
      <c r="BU15" s="272"/>
      <c r="BV15" s="436"/>
      <c r="BW15" s="437"/>
      <c r="BX15" s="438"/>
      <c r="BY15" s="437"/>
      <c r="BZ15" s="438"/>
      <c r="CA15" s="437"/>
      <c r="CB15" s="438"/>
      <c r="CC15" s="437"/>
      <c r="CD15" s="438"/>
      <c r="CE15" s="439"/>
      <c r="CF15" s="436"/>
      <c r="CG15" s="437"/>
      <c r="CH15" s="438"/>
      <c r="CI15" s="437"/>
      <c r="CJ15" s="438"/>
      <c r="CK15" s="437"/>
      <c r="CL15" s="438"/>
      <c r="CM15" s="439"/>
      <c r="CN15" s="436"/>
      <c r="CO15" s="437"/>
      <c r="CP15" s="438"/>
      <c r="CQ15" s="437"/>
      <c r="CR15" s="438"/>
      <c r="CS15" s="437"/>
      <c r="CT15" s="438"/>
      <c r="CU15" s="439"/>
      <c r="CV15" s="272"/>
      <c r="CW15" s="440"/>
      <c r="CX15" s="441"/>
      <c r="CY15" s="442"/>
      <c r="CZ15" s="441"/>
      <c r="DA15" s="442"/>
      <c r="DB15" s="441"/>
      <c r="DC15" s="442"/>
      <c r="DD15" s="441"/>
      <c r="DE15" s="442"/>
      <c r="DF15" s="443"/>
      <c r="DG15" s="440"/>
      <c r="DH15" s="441"/>
      <c r="DI15" s="442"/>
      <c r="DJ15" s="441"/>
      <c r="DK15" s="442"/>
      <c r="DL15" s="441"/>
      <c r="DM15" s="442"/>
      <c r="DN15" s="443"/>
      <c r="DO15" s="440"/>
      <c r="DP15" s="441"/>
      <c r="DQ15" s="442"/>
      <c r="DR15" s="441"/>
      <c r="DS15" s="442"/>
      <c r="DT15" s="441"/>
      <c r="DU15" s="442"/>
      <c r="DV15" s="443"/>
      <c r="DW15" s="272"/>
    </row>
    <row r="16" spans="1:127" s="303" customFormat="1" ht="40.5" customHeight="1">
      <c r="A16" s="569">
        <v>1</v>
      </c>
      <c r="B16" s="411">
        <f>LARGE(B$15:B15,1)+1</f>
        <v>2</v>
      </c>
      <c r="C16" s="412" t="s">
        <v>901</v>
      </c>
      <c r="D16" s="413" t="s">
        <v>1203</v>
      </c>
      <c r="E16" s="414" t="s">
        <v>1318</v>
      </c>
      <c r="F16" s="415">
        <v>0.13200000000000001</v>
      </c>
      <c r="G16" s="416" t="s">
        <v>841</v>
      </c>
      <c r="H16" s="654">
        <v>8658</v>
      </c>
      <c r="I16" s="418" t="s">
        <v>386</v>
      </c>
      <c r="J16" s="655"/>
      <c r="K16" s="488"/>
      <c r="L16" s="444"/>
      <c r="M16" s="444"/>
      <c r="N16" s="445" t="s">
        <v>1040</v>
      </c>
      <c r="O16" s="446" t="s">
        <v>1041</v>
      </c>
      <c r="P16" s="571" t="s">
        <v>1042</v>
      </c>
      <c r="Q16" s="425">
        <f>COUNTA(T16:DV16)</f>
        <v>0</v>
      </c>
      <c r="R16" s="426"/>
      <c r="S16" s="448"/>
      <c r="T16" s="428"/>
      <c r="U16" s="429"/>
      <c r="V16" s="430"/>
      <c r="W16" s="429"/>
      <c r="X16" s="430"/>
      <c r="Y16" s="429"/>
      <c r="Z16" s="430"/>
      <c r="AA16" s="429"/>
      <c r="AB16" s="430"/>
      <c r="AC16" s="431"/>
      <c r="AD16" s="428"/>
      <c r="AE16" s="429"/>
      <c r="AF16" s="430"/>
      <c r="AG16" s="429"/>
      <c r="AH16" s="430"/>
      <c r="AI16" s="429"/>
      <c r="AJ16" s="430"/>
      <c r="AK16" s="431"/>
      <c r="AL16" s="428"/>
      <c r="AM16" s="429"/>
      <c r="AN16" s="430"/>
      <c r="AO16" s="429"/>
      <c r="AP16" s="430"/>
      <c r="AQ16" s="429"/>
      <c r="AR16" s="430"/>
      <c r="AS16" s="431"/>
      <c r="AT16" s="272"/>
      <c r="AU16" s="432"/>
      <c r="AV16" s="433"/>
      <c r="AW16" s="434"/>
      <c r="AX16" s="433"/>
      <c r="AY16" s="434"/>
      <c r="AZ16" s="433"/>
      <c r="BA16" s="434"/>
      <c r="BB16" s="433"/>
      <c r="BC16" s="434"/>
      <c r="BD16" s="435"/>
      <c r="BE16" s="432"/>
      <c r="BF16" s="433"/>
      <c r="BG16" s="434"/>
      <c r="BH16" s="433"/>
      <c r="BI16" s="434"/>
      <c r="BJ16" s="433"/>
      <c r="BK16" s="434"/>
      <c r="BL16" s="435"/>
      <c r="BM16" s="432"/>
      <c r="BN16" s="433"/>
      <c r="BO16" s="434"/>
      <c r="BP16" s="433"/>
      <c r="BQ16" s="434"/>
      <c r="BR16" s="433"/>
      <c r="BS16" s="434"/>
      <c r="BT16" s="435"/>
      <c r="BU16" s="272"/>
      <c r="BV16" s="436"/>
      <c r="BW16" s="437"/>
      <c r="BX16" s="438"/>
      <c r="BY16" s="437"/>
      <c r="BZ16" s="438"/>
      <c r="CA16" s="437"/>
      <c r="CB16" s="438"/>
      <c r="CC16" s="437"/>
      <c r="CD16" s="438"/>
      <c r="CE16" s="439"/>
      <c r="CF16" s="436"/>
      <c r="CG16" s="437"/>
      <c r="CH16" s="438"/>
      <c r="CI16" s="437"/>
      <c r="CJ16" s="438"/>
      <c r="CK16" s="437"/>
      <c r="CL16" s="438"/>
      <c r="CM16" s="439"/>
      <c r="CN16" s="436"/>
      <c r="CO16" s="437"/>
      <c r="CP16" s="438"/>
      <c r="CQ16" s="437"/>
      <c r="CR16" s="438"/>
      <c r="CS16" s="437"/>
      <c r="CT16" s="438"/>
      <c r="CU16" s="439"/>
      <c r="CV16" s="272"/>
      <c r="CW16" s="440"/>
      <c r="CX16" s="441"/>
      <c r="CY16" s="442"/>
      <c r="CZ16" s="441"/>
      <c r="DA16" s="442"/>
      <c r="DB16" s="441"/>
      <c r="DC16" s="442"/>
      <c r="DD16" s="441"/>
      <c r="DE16" s="442"/>
      <c r="DF16" s="443"/>
      <c r="DG16" s="440"/>
      <c r="DH16" s="441"/>
      <c r="DI16" s="442"/>
      <c r="DJ16" s="441"/>
      <c r="DK16" s="442"/>
      <c r="DL16" s="441"/>
      <c r="DM16" s="442"/>
      <c r="DN16" s="443"/>
      <c r="DO16" s="440"/>
      <c r="DP16" s="441"/>
      <c r="DQ16" s="442"/>
      <c r="DR16" s="441"/>
      <c r="DS16" s="442"/>
      <c r="DT16" s="441"/>
      <c r="DU16" s="442"/>
      <c r="DV16" s="443"/>
      <c r="DW16" s="272"/>
    </row>
    <row r="17" spans="1:127" s="303" customFormat="1" ht="40.5" customHeight="1">
      <c r="A17" s="569">
        <v>1</v>
      </c>
      <c r="B17" s="411">
        <f>LARGE(B$15:B16,1)+1</f>
        <v>3</v>
      </c>
      <c r="C17" s="412" t="s">
        <v>902</v>
      </c>
      <c r="D17" s="413" t="s">
        <v>1203</v>
      </c>
      <c r="E17" s="414" t="s">
        <v>1318</v>
      </c>
      <c r="F17" s="415">
        <v>0.127</v>
      </c>
      <c r="G17" s="416" t="s">
        <v>841</v>
      </c>
      <c r="H17" s="654">
        <v>8423</v>
      </c>
      <c r="I17" s="418" t="s">
        <v>386</v>
      </c>
      <c r="J17" s="655"/>
      <c r="K17" s="488"/>
      <c r="L17" s="444" t="s">
        <v>1038</v>
      </c>
      <c r="M17" s="444" t="s">
        <v>1039</v>
      </c>
      <c r="N17" s="445" t="s">
        <v>1040</v>
      </c>
      <c r="O17" s="446" t="s">
        <v>1041</v>
      </c>
      <c r="P17" s="571" t="s">
        <v>1042</v>
      </c>
      <c r="Q17" s="425">
        <f>COUNTA(T17:DV17)</f>
        <v>0</v>
      </c>
      <c r="R17" s="426"/>
      <c r="S17" s="448"/>
      <c r="T17" s="428"/>
      <c r="U17" s="429"/>
      <c r="V17" s="430"/>
      <c r="W17" s="429"/>
      <c r="X17" s="430"/>
      <c r="Y17" s="429"/>
      <c r="Z17" s="430"/>
      <c r="AA17" s="429"/>
      <c r="AB17" s="430"/>
      <c r="AC17" s="431"/>
      <c r="AD17" s="428"/>
      <c r="AE17" s="429"/>
      <c r="AF17" s="430"/>
      <c r="AG17" s="429"/>
      <c r="AH17" s="430"/>
      <c r="AI17" s="429"/>
      <c r="AJ17" s="430"/>
      <c r="AK17" s="431"/>
      <c r="AL17" s="428"/>
      <c r="AM17" s="429"/>
      <c r="AN17" s="430"/>
      <c r="AO17" s="429"/>
      <c r="AP17" s="430"/>
      <c r="AQ17" s="429"/>
      <c r="AR17" s="430"/>
      <c r="AS17" s="431"/>
      <c r="AT17" s="272"/>
      <c r="AU17" s="432"/>
      <c r="AV17" s="433"/>
      <c r="AW17" s="434"/>
      <c r="AX17" s="433"/>
      <c r="AY17" s="434"/>
      <c r="AZ17" s="433"/>
      <c r="BA17" s="434"/>
      <c r="BB17" s="433"/>
      <c r="BC17" s="434"/>
      <c r="BD17" s="435"/>
      <c r="BE17" s="432"/>
      <c r="BF17" s="433"/>
      <c r="BG17" s="434"/>
      <c r="BH17" s="433"/>
      <c r="BI17" s="434"/>
      <c r="BJ17" s="433"/>
      <c r="BK17" s="434"/>
      <c r="BL17" s="435"/>
      <c r="BM17" s="432"/>
      <c r="BN17" s="433"/>
      <c r="BO17" s="434"/>
      <c r="BP17" s="433"/>
      <c r="BQ17" s="434"/>
      <c r="BR17" s="433"/>
      <c r="BS17" s="434"/>
      <c r="BT17" s="435"/>
      <c r="BU17" s="272"/>
      <c r="BV17" s="436"/>
      <c r="BW17" s="437"/>
      <c r="BX17" s="438"/>
      <c r="BY17" s="437"/>
      <c r="BZ17" s="438"/>
      <c r="CA17" s="437"/>
      <c r="CB17" s="438"/>
      <c r="CC17" s="437"/>
      <c r="CD17" s="438"/>
      <c r="CE17" s="439"/>
      <c r="CF17" s="436"/>
      <c r="CG17" s="437"/>
      <c r="CH17" s="438"/>
      <c r="CI17" s="437"/>
      <c r="CJ17" s="438"/>
      <c r="CK17" s="437"/>
      <c r="CL17" s="438"/>
      <c r="CM17" s="439"/>
      <c r="CN17" s="436"/>
      <c r="CO17" s="437"/>
      <c r="CP17" s="438"/>
      <c r="CQ17" s="437"/>
      <c r="CR17" s="438"/>
      <c r="CS17" s="437"/>
      <c r="CT17" s="438"/>
      <c r="CU17" s="439"/>
      <c r="CV17" s="272"/>
      <c r="CW17" s="440"/>
      <c r="CX17" s="441"/>
      <c r="CY17" s="442"/>
      <c r="CZ17" s="441"/>
      <c r="DA17" s="442"/>
      <c r="DB17" s="441"/>
      <c r="DC17" s="442"/>
      <c r="DD17" s="441"/>
      <c r="DE17" s="442"/>
      <c r="DF17" s="443"/>
      <c r="DG17" s="440"/>
      <c r="DH17" s="441"/>
      <c r="DI17" s="442"/>
      <c r="DJ17" s="441"/>
      <c r="DK17" s="442"/>
      <c r="DL17" s="441"/>
      <c r="DM17" s="442"/>
      <c r="DN17" s="443"/>
      <c r="DO17" s="440"/>
      <c r="DP17" s="441"/>
      <c r="DQ17" s="442"/>
      <c r="DR17" s="441"/>
      <c r="DS17" s="442"/>
      <c r="DT17" s="441"/>
      <c r="DU17" s="442"/>
      <c r="DV17" s="443"/>
      <c r="DW17" s="272"/>
    </row>
    <row r="18" spans="1:127" s="303" customFormat="1" ht="52.5" customHeight="1">
      <c r="A18" s="569">
        <v>1</v>
      </c>
      <c r="B18" s="411">
        <f>LARGE(B$15:B17,1)+1</f>
        <v>4</v>
      </c>
      <c r="C18" s="412" t="s">
        <v>903</v>
      </c>
      <c r="D18" s="413" t="s">
        <v>317</v>
      </c>
      <c r="E18" s="414" t="s">
        <v>1318</v>
      </c>
      <c r="F18" s="415">
        <v>1.6645833333333335E-2</v>
      </c>
      <c r="G18" s="416" t="s">
        <v>841</v>
      </c>
      <c r="H18" s="654">
        <v>469270</v>
      </c>
      <c r="I18" s="418" t="s">
        <v>386</v>
      </c>
      <c r="J18" s="655"/>
      <c r="K18" s="488"/>
      <c r="L18" s="444" t="s">
        <v>1038</v>
      </c>
      <c r="M18" s="444" t="s">
        <v>1039</v>
      </c>
      <c r="N18" s="445" t="s">
        <v>1040</v>
      </c>
      <c r="O18" s="446" t="s">
        <v>1041</v>
      </c>
      <c r="P18" s="571" t="s">
        <v>1042</v>
      </c>
      <c r="Q18" s="425">
        <f>COUNTA(T18:DV18)</f>
        <v>0</v>
      </c>
      <c r="R18" s="426"/>
      <c r="S18" s="448"/>
      <c r="T18" s="428"/>
      <c r="U18" s="429"/>
      <c r="V18" s="430"/>
      <c r="W18" s="429"/>
      <c r="X18" s="430"/>
      <c r="Y18" s="429"/>
      <c r="Z18" s="430"/>
      <c r="AA18" s="429"/>
      <c r="AB18" s="430"/>
      <c r="AC18" s="431"/>
      <c r="AD18" s="428"/>
      <c r="AE18" s="429"/>
      <c r="AF18" s="430"/>
      <c r="AG18" s="429"/>
      <c r="AH18" s="430"/>
      <c r="AI18" s="429"/>
      <c r="AJ18" s="430"/>
      <c r="AK18" s="431"/>
      <c r="AL18" s="428"/>
      <c r="AM18" s="429"/>
      <c r="AN18" s="430"/>
      <c r="AO18" s="429"/>
      <c r="AP18" s="430"/>
      <c r="AQ18" s="429"/>
      <c r="AR18" s="430"/>
      <c r="AS18" s="431"/>
      <c r="AT18" s="272"/>
      <c r="AU18" s="432"/>
      <c r="AV18" s="433"/>
      <c r="AW18" s="434"/>
      <c r="AX18" s="433"/>
      <c r="AY18" s="434"/>
      <c r="AZ18" s="433"/>
      <c r="BA18" s="434"/>
      <c r="BB18" s="433"/>
      <c r="BC18" s="434"/>
      <c r="BD18" s="435"/>
      <c r="BE18" s="432"/>
      <c r="BF18" s="433"/>
      <c r="BG18" s="434"/>
      <c r="BH18" s="433"/>
      <c r="BI18" s="434"/>
      <c r="BJ18" s="433"/>
      <c r="BK18" s="434"/>
      <c r="BL18" s="435"/>
      <c r="BM18" s="432"/>
      <c r="BN18" s="433"/>
      <c r="BO18" s="434"/>
      <c r="BP18" s="433"/>
      <c r="BQ18" s="434"/>
      <c r="BR18" s="433"/>
      <c r="BS18" s="434"/>
      <c r="BT18" s="435"/>
      <c r="BU18" s="272"/>
      <c r="BV18" s="436"/>
      <c r="BW18" s="437"/>
      <c r="BX18" s="438"/>
      <c r="BY18" s="437"/>
      <c r="BZ18" s="438"/>
      <c r="CA18" s="437"/>
      <c r="CB18" s="438"/>
      <c r="CC18" s="437"/>
      <c r="CD18" s="438"/>
      <c r="CE18" s="439"/>
      <c r="CF18" s="436"/>
      <c r="CG18" s="437"/>
      <c r="CH18" s="438"/>
      <c r="CI18" s="437"/>
      <c r="CJ18" s="438"/>
      <c r="CK18" s="437"/>
      <c r="CL18" s="438"/>
      <c r="CM18" s="439"/>
      <c r="CN18" s="436"/>
      <c r="CO18" s="437"/>
      <c r="CP18" s="438"/>
      <c r="CQ18" s="437"/>
      <c r="CR18" s="438"/>
      <c r="CS18" s="437"/>
      <c r="CT18" s="438"/>
      <c r="CU18" s="439"/>
      <c r="CV18" s="272"/>
      <c r="CW18" s="440"/>
      <c r="CX18" s="441"/>
      <c r="CY18" s="442"/>
      <c r="CZ18" s="441"/>
      <c r="DA18" s="442"/>
      <c r="DB18" s="441"/>
      <c r="DC18" s="442"/>
      <c r="DD18" s="441"/>
      <c r="DE18" s="442"/>
      <c r="DF18" s="443"/>
      <c r="DG18" s="440"/>
      <c r="DH18" s="441"/>
      <c r="DI18" s="442"/>
      <c r="DJ18" s="441"/>
      <c r="DK18" s="442"/>
      <c r="DL18" s="441"/>
      <c r="DM18" s="442"/>
      <c r="DN18" s="443"/>
      <c r="DO18" s="440"/>
      <c r="DP18" s="441"/>
      <c r="DQ18" s="442"/>
      <c r="DR18" s="441"/>
      <c r="DS18" s="442"/>
      <c r="DT18" s="441"/>
      <c r="DU18" s="442"/>
      <c r="DV18" s="443"/>
      <c r="DW18" s="272"/>
    </row>
    <row r="19" spans="1:127" s="303" customFormat="1" ht="40.5" customHeight="1">
      <c r="A19" s="569">
        <v>1</v>
      </c>
      <c r="B19" s="411">
        <f>LARGE(B$15:B18,1)+1</f>
        <v>5</v>
      </c>
      <c r="C19" s="412" t="s">
        <v>904</v>
      </c>
      <c r="D19" s="413" t="s">
        <v>170</v>
      </c>
      <c r="E19" s="414" t="s">
        <v>1318</v>
      </c>
      <c r="F19" s="415">
        <v>8.5000000000000006E-2</v>
      </c>
      <c r="G19" s="416" t="s">
        <v>841</v>
      </c>
      <c r="H19" s="654">
        <v>8201</v>
      </c>
      <c r="I19" s="418" t="s">
        <v>386</v>
      </c>
      <c r="J19" s="655"/>
      <c r="K19" s="488"/>
      <c r="L19" s="444" t="s">
        <v>1038</v>
      </c>
      <c r="M19" s="444" t="s">
        <v>1039</v>
      </c>
      <c r="N19" s="445" t="s">
        <v>1040</v>
      </c>
      <c r="O19" s="446" t="s">
        <v>1041</v>
      </c>
      <c r="P19" s="571" t="s">
        <v>1042</v>
      </c>
      <c r="Q19" s="425">
        <f>COUNTA(T19:DV19)</f>
        <v>0</v>
      </c>
      <c r="R19" s="426"/>
      <c r="S19" s="448"/>
      <c r="T19" s="428"/>
      <c r="U19" s="429"/>
      <c r="V19" s="430"/>
      <c r="W19" s="429"/>
      <c r="X19" s="430"/>
      <c r="Y19" s="429"/>
      <c r="Z19" s="430"/>
      <c r="AA19" s="429"/>
      <c r="AB19" s="430"/>
      <c r="AC19" s="431"/>
      <c r="AD19" s="428"/>
      <c r="AE19" s="429"/>
      <c r="AF19" s="430"/>
      <c r="AG19" s="429"/>
      <c r="AH19" s="430"/>
      <c r="AI19" s="429"/>
      <c r="AJ19" s="430"/>
      <c r="AK19" s="431"/>
      <c r="AL19" s="428"/>
      <c r="AM19" s="429"/>
      <c r="AN19" s="430"/>
      <c r="AO19" s="429"/>
      <c r="AP19" s="430"/>
      <c r="AQ19" s="429"/>
      <c r="AR19" s="430"/>
      <c r="AS19" s="431"/>
      <c r="AT19" s="272"/>
      <c r="AU19" s="432"/>
      <c r="AV19" s="433"/>
      <c r="AW19" s="434"/>
      <c r="AX19" s="433"/>
      <c r="AY19" s="434"/>
      <c r="AZ19" s="433"/>
      <c r="BA19" s="434"/>
      <c r="BB19" s="433"/>
      <c r="BC19" s="434"/>
      <c r="BD19" s="435"/>
      <c r="BE19" s="432"/>
      <c r="BF19" s="433"/>
      <c r="BG19" s="434"/>
      <c r="BH19" s="433"/>
      <c r="BI19" s="434"/>
      <c r="BJ19" s="433"/>
      <c r="BK19" s="434"/>
      <c r="BL19" s="435"/>
      <c r="BM19" s="432"/>
      <c r="BN19" s="433"/>
      <c r="BO19" s="434"/>
      <c r="BP19" s="433"/>
      <c r="BQ19" s="434"/>
      <c r="BR19" s="433"/>
      <c r="BS19" s="434"/>
      <c r="BT19" s="435"/>
      <c r="BU19" s="272"/>
      <c r="BV19" s="436"/>
      <c r="BW19" s="437"/>
      <c r="BX19" s="438"/>
      <c r="BY19" s="437"/>
      <c r="BZ19" s="438"/>
      <c r="CA19" s="437"/>
      <c r="CB19" s="438"/>
      <c r="CC19" s="437"/>
      <c r="CD19" s="438"/>
      <c r="CE19" s="439"/>
      <c r="CF19" s="436"/>
      <c r="CG19" s="437"/>
      <c r="CH19" s="438"/>
      <c r="CI19" s="437"/>
      <c r="CJ19" s="438"/>
      <c r="CK19" s="437"/>
      <c r="CL19" s="438"/>
      <c r="CM19" s="439"/>
      <c r="CN19" s="436"/>
      <c r="CO19" s="437"/>
      <c r="CP19" s="438"/>
      <c r="CQ19" s="437"/>
      <c r="CR19" s="438"/>
      <c r="CS19" s="437"/>
      <c r="CT19" s="438"/>
      <c r="CU19" s="439"/>
      <c r="CV19" s="272"/>
      <c r="CW19" s="440"/>
      <c r="CX19" s="441"/>
      <c r="CY19" s="442"/>
      <c r="CZ19" s="441"/>
      <c r="DA19" s="442"/>
      <c r="DB19" s="441"/>
      <c r="DC19" s="442"/>
      <c r="DD19" s="441"/>
      <c r="DE19" s="442"/>
      <c r="DF19" s="443"/>
      <c r="DG19" s="440"/>
      <c r="DH19" s="441"/>
      <c r="DI19" s="442"/>
      <c r="DJ19" s="441"/>
      <c r="DK19" s="442"/>
      <c r="DL19" s="441"/>
      <c r="DM19" s="442"/>
      <c r="DN19" s="443"/>
      <c r="DO19" s="440"/>
      <c r="DP19" s="441"/>
      <c r="DQ19" s="442"/>
      <c r="DR19" s="441"/>
      <c r="DS19" s="442"/>
      <c r="DT19" s="441"/>
      <c r="DU19" s="442"/>
      <c r="DV19" s="443"/>
      <c r="DW19" s="272"/>
    </row>
    <row r="20" spans="1:127" s="303" customFormat="1" ht="40.5" customHeight="1">
      <c r="A20" s="569"/>
      <c r="B20" s="716">
        <v>3</v>
      </c>
      <c r="C20" s="717" t="s">
        <v>905</v>
      </c>
      <c r="D20" s="718"/>
      <c r="E20" s="719"/>
      <c r="F20" s="718"/>
      <c r="G20" s="720"/>
      <c r="H20" s="719"/>
      <c r="I20" s="721"/>
      <c r="J20" s="718"/>
      <c r="K20" s="718"/>
      <c r="L20" s="721"/>
      <c r="M20" s="721"/>
      <c r="N20" s="721"/>
      <c r="O20" s="721"/>
      <c r="P20" s="722"/>
      <c r="Q20" s="1350" t="s">
        <v>1323</v>
      </c>
      <c r="R20" s="1352" t="s">
        <v>1324</v>
      </c>
      <c r="S20" s="1336" t="s">
        <v>1325</v>
      </c>
      <c r="T20" s="452"/>
      <c r="U20" s="453"/>
      <c r="V20" s="453"/>
      <c r="W20" s="453"/>
      <c r="X20" s="453"/>
      <c r="Y20" s="453"/>
      <c r="Z20" s="453"/>
      <c r="AA20" s="453"/>
      <c r="AB20" s="453"/>
      <c r="AC20" s="454"/>
      <c r="AD20" s="452"/>
      <c r="AE20" s="453"/>
      <c r="AF20" s="453"/>
      <c r="AG20" s="453"/>
      <c r="AH20" s="453"/>
      <c r="AI20" s="453"/>
      <c r="AJ20" s="453"/>
      <c r="AK20" s="454"/>
      <c r="AL20" s="452"/>
      <c r="AM20" s="453"/>
      <c r="AN20" s="453"/>
      <c r="AO20" s="453"/>
      <c r="AP20" s="453"/>
      <c r="AQ20" s="453"/>
      <c r="AR20" s="453"/>
      <c r="AS20" s="454"/>
      <c r="AT20" s="455"/>
      <c r="AU20" s="456"/>
      <c r="AV20" s="457"/>
      <c r="AW20" s="457"/>
      <c r="AX20" s="457"/>
      <c r="AY20" s="457"/>
      <c r="AZ20" s="457"/>
      <c r="BA20" s="457"/>
      <c r="BB20" s="457"/>
      <c r="BC20" s="457"/>
      <c r="BD20" s="458"/>
      <c r="BE20" s="456"/>
      <c r="BF20" s="457"/>
      <c r="BG20" s="457"/>
      <c r="BH20" s="457"/>
      <c r="BI20" s="457"/>
      <c r="BJ20" s="457"/>
      <c r="BK20" s="457"/>
      <c r="BL20" s="458"/>
      <c r="BM20" s="456"/>
      <c r="BN20" s="457"/>
      <c r="BO20" s="457"/>
      <c r="BP20" s="457"/>
      <c r="BQ20" s="457"/>
      <c r="BR20" s="457"/>
      <c r="BS20" s="457"/>
      <c r="BT20" s="458"/>
      <c r="BU20" s="455"/>
      <c r="BV20" s="459"/>
      <c r="BW20" s="460"/>
      <c r="BX20" s="460"/>
      <c r="BY20" s="460"/>
      <c r="BZ20" s="460"/>
      <c r="CA20" s="460"/>
      <c r="CB20" s="460"/>
      <c r="CC20" s="460"/>
      <c r="CD20" s="460"/>
      <c r="CE20" s="461"/>
      <c r="CF20" s="459"/>
      <c r="CG20" s="460"/>
      <c r="CH20" s="460"/>
      <c r="CI20" s="460"/>
      <c r="CJ20" s="460"/>
      <c r="CK20" s="460"/>
      <c r="CL20" s="460"/>
      <c r="CM20" s="461"/>
      <c r="CN20" s="459"/>
      <c r="CO20" s="460"/>
      <c r="CP20" s="460"/>
      <c r="CQ20" s="460"/>
      <c r="CR20" s="460"/>
      <c r="CS20" s="460"/>
      <c r="CT20" s="460"/>
      <c r="CU20" s="461"/>
      <c r="CV20" s="455"/>
      <c r="CW20" s="462"/>
      <c r="CX20" s="463"/>
      <c r="CY20" s="463"/>
      <c r="CZ20" s="463"/>
      <c r="DA20" s="463"/>
      <c r="DB20" s="463"/>
      <c r="DC20" s="463"/>
      <c r="DD20" s="463"/>
      <c r="DE20" s="463"/>
      <c r="DF20" s="464"/>
      <c r="DG20" s="462"/>
      <c r="DH20" s="463"/>
      <c r="DI20" s="463"/>
      <c r="DJ20" s="463"/>
      <c r="DK20" s="463"/>
      <c r="DL20" s="463"/>
      <c r="DM20" s="463"/>
      <c r="DN20" s="464"/>
      <c r="DO20" s="462"/>
      <c r="DP20" s="463"/>
      <c r="DQ20" s="463"/>
      <c r="DR20" s="463"/>
      <c r="DS20" s="463"/>
      <c r="DT20" s="463"/>
      <c r="DU20" s="463"/>
      <c r="DV20" s="464"/>
      <c r="DW20" s="272"/>
    </row>
    <row r="21" spans="1:127" s="303" customFormat="1" ht="40.5" customHeight="1">
      <c r="A21" s="569"/>
      <c r="B21" s="723"/>
      <c r="C21" s="393" t="s">
        <v>1048</v>
      </c>
      <c r="D21" s="394">
        <f>LARGE(B22:B27,1)</f>
        <v>6</v>
      </c>
      <c r="E21" s="604" t="s">
        <v>1049</v>
      </c>
      <c r="F21" s="394">
        <f>COUNTIF(L22:P27,E21)</f>
        <v>0</v>
      </c>
      <c r="G21" s="396" t="s">
        <v>1038</v>
      </c>
      <c r="H21" s="394">
        <f>COUNTIF(L22:P27,G21)</f>
        <v>6</v>
      </c>
      <c r="I21" s="396" t="s">
        <v>1039</v>
      </c>
      <c r="J21" s="394">
        <f>COUNTIF(L22:P27,I21)</f>
        <v>6</v>
      </c>
      <c r="K21" s="396" t="s">
        <v>1040</v>
      </c>
      <c r="L21" s="394">
        <f>COUNTIF(L22:P27,K21)</f>
        <v>5</v>
      </c>
      <c r="M21" s="396" t="s">
        <v>1041</v>
      </c>
      <c r="N21" s="394">
        <f>COUNTIF(L22:P27,M21)</f>
        <v>5</v>
      </c>
      <c r="O21" s="396" t="s">
        <v>1042</v>
      </c>
      <c r="P21" s="397">
        <f>COUNTIF(L22:P27,O21)</f>
        <v>5</v>
      </c>
      <c r="Q21" s="1351"/>
      <c r="R21" s="1353"/>
      <c r="S21" s="1337"/>
      <c r="T21" s="466"/>
      <c r="U21" s="467"/>
      <c r="V21" s="467"/>
      <c r="W21" s="467"/>
      <c r="X21" s="467"/>
      <c r="Y21" s="467"/>
      <c r="Z21" s="467"/>
      <c r="AA21" s="467"/>
      <c r="AB21" s="467"/>
      <c r="AC21" s="468"/>
      <c r="AD21" s="466"/>
      <c r="AE21" s="467"/>
      <c r="AF21" s="467"/>
      <c r="AG21" s="467"/>
      <c r="AH21" s="467"/>
      <c r="AI21" s="467"/>
      <c r="AJ21" s="467"/>
      <c r="AK21" s="468"/>
      <c r="AL21" s="466"/>
      <c r="AM21" s="467"/>
      <c r="AN21" s="467"/>
      <c r="AO21" s="467"/>
      <c r="AP21" s="467"/>
      <c r="AQ21" s="467"/>
      <c r="AR21" s="467"/>
      <c r="AS21" s="468"/>
      <c r="AT21" s="469"/>
      <c r="AU21" s="470"/>
      <c r="AV21" s="471"/>
      <c r="AW21" s="471"/>
      <c r="AX21" s="471"/>
      <c r="AY21" s="471"/>
      <c r="AZ21" s="471"/>
      <c r="BA21" s="471"/>
      <c r="BB21" s="471"/>
      <c r="BC21" s="471"/>
      <c r="BD21" s="472"/>
      <c r="BE21" s="470"/>
      <c r="BF21" s="471"/>
      <c r="BG21" s="471"/>
      <c r="BH21" s="471"/>
      <c r="BI21" s="471"/>
      <c r="BJ21" s="471"/>
      <c r="BK21" s="471"/>
      <c r="BL21" s="472"/>
      <c r="BM21" s="470"/>
      <c r="BN21" s="471"/>
      <c r="BO21" s="471"/>
      <c r="BP21" s="471"/>
      <c r="BQ21" s="471"/>
      <c r="BR21" s="471"/>
      <c r="BS21" s="471"/>
      <c r="BT21" s="472"/>
      <c r="BU21" s="469"/>
      <c r="BV21" s="473"/>
      <c r="BW21" s="474"/>
      <c r="BX21" s="474"/>
      <c r="BY21" s="474"/>
      <c r="BZ21" s="474"/>
      <c r="CA21" s="474"/>
      <c r="CB21" s="474"/>
      <c r="CC21" s="474"/>
      <c r="CD21" s="474"/>
      <c r="CE21" s="475"/>
      <c r="CF21" s="473"/>
      <c r="CG21" s="474"/>
      <c r="CH21" s="474"/>
      <c r="CI21" s="474"/>
      <c r="CJ21" s="474"/>
      <c r="CK21" s="474"/>
      <c r="CL21" s="474"/>
      <c r="CM21" s="475"/>
      <c r="CN21" s="473"/>
      <c r="CO21" s="474"/>
      <c r="CP21" s="474"/>
      <c r="CQ21" s="474"/>
      <c r="CR21" s="474"/>
      <c r="CS21" s="474"/>
      <c r="CT21" s="474"/>
      <c r="CU21" s="475"/>
      <c r="CV21" s="469"/>
      <c r="CW21" s="476"/>
      <c r="CX21" s="477"/>
      <c r="CY21" s="477"/>
      <c r="CZ21" s="477"/>
      <c r="DA21" s="477"/>
      <c r="DB21" s="477"/>
      <c r="DC21" s="477"/>
      <c r="DD21" s="477"/>
      <c r="DE21" s="477"/>
      <c r="DF21" s="478"/>
      <c r="DG21" s="476"/>
      <c r="DH21" s="477"/>
      <c r="DI21" s="477"/>
      <c r="DJ21" s="477"/>
      <c r="DK21" s="477"/>
      <c r="DL21" s="477"/>
      <c r="DM21" s="477"/>
      <c r="DN21" s="478"/>
      <c r="DO21" s="476"/>
      <c r="DP21" s="477"/>
      <c r="DQ21" s="477"/>
      <c r="DR21" s="477"/>
      <c r="DS21" s="477"/>
      <c r="DT21" s="477"/>
      <c r="DU21" s="477"/>
      <c r="DV21" s="478"/>
      <c r="DW21" s="272"/>
    </row>
    <row r="22" spans="1:127" s="303" customFormat="1" ht="40.5" customHeight="1">
      <c r="A22" s="569">
        <v>1</v>
      </c>
      <c r="B22" s="411">
        <v>1</v>
      </c>
      <c r="C22" s="412" t="s">
        <v>906</v>
      </c>
      <c r="D22" s="413" t="s">
        <v>907</v>
      </c>
      <c r="E22" s="414" t="s">
        <v>1318</v>
      </c>
      <c r="F22" s="415">
        <v>8.9666666666666672E-2</v>
      </c>
      <c r="G22" s="416" t="s">
        <v>841</v>
      </c>
      <c r="H22" s="654">
        <v>8657</v>
      </c>
      <c r="I22" s="418" t="s">
        <v>386</v>
      </c>
      <c r="J22" s="655"/>
      <c r="K22" s="488"/>
      <c r="L22" s="444" t="s">
        <v>1038</v>
      </c>
      <c r="M22" s="444" t="s">
        <v>1039</v>
      </c>
      <c r="N22" s="445" t="s">
        <v>1040</v>
      </c>
      <c r="O22" s="446" t="s">
        <v>1041</v>
      </c>
      <c r="P22" s="571" t="s">
        <v>1042</v>
      </c>
      <c r="Q22" s="425">
        <f t="shared" ref="Q22:Q27" si="4">COUNTA(T22:DV22)</f>
        <v>0</v>
      </c>
      <c r="R22" s="426"/>
      <c r="S22" s="448"/>
      <c r="T22" s="428"/>
      <c r="U22" s="429"/>
      <c r="V22" s="430"/>
      <c r="W22" s="429"/>
      <c r="X22" s="430"/>
      <c r="Y22" s="429"/>
      <c r="Z22" s="430"/>
      <c r="AA22" s="429"/>
      <c r="AB22" s="430"/>
      <c r="AC22" s="431"/>
      <c r="AD22" s="428"/>
      <c r="AE22" s="429"/>
      <c r="AF22" s="430"/>
      <c r="AG22" s="429"/>
      <c r="AH22" s="430"/>
      <c r="AI22" s="429"/>
      <c r="AJ22" s="430"/>
      <c r="AK22" s="431"/>
      <c r="AL22" s="428"/>
      <c r="AM22" s="429"/>
      <c r="AN22" s="430"/>
      <c r="AO22" s="429"/>
      <c r="AP22" s="430"/>
      <c r="AQ22" s="429"/>
      <c r="AR22" s="430"/>
      <c r="AS22" s="431"/>
      <c r="AT22" s="272"/>
      <c r="AU22" s="432"/>
      <c r="AV22" s="433"/>
      <c r="AW22" s="434"/>
      <c r="AX22" s="433"/>
      <c r="AY22" s="434"/>
      <c r="AZ22" s="433"/>
      <c r="BA22" s="434"/>
      <c r="BB22" s="433"/>
      <c r="BC22" s="434"/>
      <c r="BD22" s="435"/>
      <c r="BE22" s="432"/>
      <c r="BF22" s="433"/>
      <c r="BG22" s="434"/>
      <c r="BH22" s="433"/>
      <c r="BI22" s="434"/>
      <c r="BJ22" s="433"/>
      <c r="BK22" s="434"/>
      <c r="BL22" s="435"/>
      <c r="BM22" s="432"/>
      <c r="BN22" s="433"/>
      <c r="BO22" s="434"/>
      <c r="BP22" s="433"/>
      <c r="BQ22" s="434"/>
      <c r="BR22" s="433"/>
      <c r="BS22" s="434"/>
      <c r="BT22" s="435"/>
      <c r="BU22" s="272"/>
      <c r="BV22" s="436"/>
      <c r="BW22" s="437"/>
      <c r="BX22" s="438"/>
      <c r="BY22" s="437"/>
      <c r="BZ22" s="438"/>
      <c r="CA22" s="437"/>
      <c r="CB22" s="438"/>
      <c r="CC22" s="437"/>
      <c r="CD22" s="438"/>
      <c r="CE22" s="439"/>
      <c r="CF22" s="436"/>
      <c r="CG22" s="437"/>
      <c r="CH22" s="438"/>
      <c r="CI22" s="437"/>
      <c r="CJ22" s="438"/>
      <c r="CK22" s="437"/>
      <c r="CL22" s="438"/>
      <c r="CM22" s="439"/>
      <c r="CN22" s="436"/>
      <c r="CO22" s="437"/>
      <c r="CP22" s="438"/>
      <c r="CQ22" s="437"/>
      <c r="CR22" s="438"/>
      <c r="CS22" s="437"/>
      <c r="CT22" s="438"/>
      <c r="CU22" s="439"/>
      <c r="CV22" s="272"/>
      <c r="CW22" s="440"/>
      <c r="CX22" s="441"/>
      <c r="CY22" s="442"/>
      <c r="CZ22" s="441"/>
      <c r="DA22" s="442"/>
      <c r="DB22" s="441"/>
      <c r="DC22" s="442"/>
      <c r="DD22" s="441"/>
      <c r="DE22" s="442"/>
      <c r="DF22" s="443"/>
      <c r="DG22" s="440"/>
      <c r="DH22" s="441"/>
      <c r="DI22" s="442"/>
      <c r="DJ22" s="441"/>
      <c r="DK22" s="442"/>
      <c r="DL22" s="441"/>
      <c r="DM22" s="442"/>
      <c r="DN22" s="443"/>
      <c r="DO22" s="440"/>
      <c r="DP22" s="441"/>
      <c r="DQ22" s="442"/>
      <c r="DR22" s="441"/>
      <c r="DS22" s="442"/>
      <c r="DT22" s="441"/>
      <c r="DU22" s="442"/>
      <c r="DV22" s="443"/>
      <c r="DW22" s="272"/>
    </row>
    <row r="23" spans="1:127" s="303" customFormat="1" ht="40.5" customHeight="1">
      <c r="A23" s="569">
        <v>1</v>
      </c>
      <c r="B23" s="411">
        <f>LARGE(B$22:B22,1)+1</f>
        <v>2</v>
      </c>
      <c r="C23" s="412" t="s">
        <v>908</v>
      </c>
      <c r="D23" s="413" t="s">
        <v>907</v>
      </c>
      <c r="E23" s="414" t="s">
        <v>1318</v>
      </c>
      <c r="F23" s="415">
        <v>0.157</v>
      </c>
      <c r="G23" s="416" t="s">
        <v>841</v>
      </c>
      <c r="H23" s="654">
        <v>980218</v>
      </c>
      <c r="I23" s="418" t="s">
        <v>386</v>
      </c>
      <c r="J23" s="655"/>
      <c r="K23" s="488"/>
      <c r="L23" s="444" t="s">
        <v>1038</v>
      </c>
      <c r="M23" s="444" t="s">
        <v>1039</v>
      </c>
      <c r="N23" s="445"/>
      <c r="O23" s="446"/>
      <c r="P23" s="571"/>
      <c r="Q23" s="425">
        <f t="shared" si="4"/>
        <v>0</v>
      </c>
      <c r="R23" s="426"/>
      <c r="S23" s="448"/>
      <c r="T23" s="428"/>
      <c r="U23" s="429"/>
      <c r="V23" s="430"/>
      <c r="W23" s="429"/>
      <c r="X23" s="430"/>
      <c r="Y23" s="429"/>
      <c r="Z23" s="430"/>
      <c r="AA23" s="429"/>
      <c r="AB23" s="430"/>
      <c r="AC23" s="431"/>
      <c r="AD23" s="428"/>
      <c r="AE23" s="429"/>
      <c r="AF23" s="430"/>
      <c r="AG23" s="429"/>
      <c r="AH23" s="430"/>
      <c r="AI23" s="429"/>
      <c r="AJ23" s="430"/>
      <c r="AK23" s="431"/>
      <c r="AL23" s="428"/>
      <c r="AM23" s="429"/>
      <c r="AN23" s="430"/>
      <c r="AO23" s="429"/>
      <c r="AP23" s="430"/>
      <c r="AQ23" s="429"/>
      <c r="AR23" s="430"/>
      <c r="AS23" s="431"/>
      <c r="AT23" s="272"/>
      <c r="AU23" s="432"/>
      <c r="AV23" s="433"/>
      <c r="AW23" s="434"/>
      <c r="AX23" s="433"/>
      <c r="AY23" s="434"/>
      <c r="AZ23" s="433"/>
      <c r="BA23" s="434"/>
      <c r="BB23" s="433"/>
      <c r="BC23" s="434"/>
      <c r="BD23" s="435"/>
      <c r="BE23" s="432"/>
      <c r="BF23" s="433"/>
      <c r="BG23" s="434"/>
      <c r="BH23" s="433"/>
      <c r="BI23" s="434"/>
      <c r="BJ23" s="433"/>
      <c r="BK23" s="434"/>
      <c r="BL23" s="435"/>
      <c r="BM23" s="432"/>
      <c r="BN23" s="433"/>
      <c r="BO23" s="434"/>
      <c r="BP23" s="433"/>
      <c r="BQ23" s="434"/>
      <c r="BR23" s="433"/>
      <c r="BS23" s="434"/>
      <c r="BT23" s="435"/>
      <c r="BU23" s="272"/>
      <c r="BV23" s="436"/>
      <c r="BW23" s="437"/>
      <c r="BX23" s="438"/>
      <c r="BY23" s="437"/>
      <c r="BZ23" s="438"/>
      <c r="CA23" s="437"/>
      <c r="CB23" s="438"/>
      <c r="CC23" s="437"/>
      <c r="CD23" s="438"/>
      <c r="CE23" s="439"/>
      <c r="CF23" s="436"/>
      <c r="CG23" s="437"/>
      <c r="CH23" s="438"/>
      <c r="CI23" s="437"/>
      <c r="CJ23" s="438"/>
      <c r="CK23" s="437"/>
      <c r="CL23" s="438"/>
      <c r="CM23" s="439"/>
      <c r="CN23" s="436"/>
      <c r="CO23" s="437"/>
      <c r="CP23" s="438"/>
      <c r="CQ23" s="437"/>
      <c r="CR23" s="438"/>
      <c r="CS23" s="437"/>
      <c r="CT23" s="438"/>
      <c r="CU23" s="439"/>
      <c r="CV23" s="272"/>
      <c r="CW23" s="440"/>
      <c r="CX23" s="441"/>
      <c r="CY23" s="442"/>
      <c r="CZ23" s="441"/>
      <c r="DA23" s="442"/>
      <c r="DB23" s="441"/>
      <c r="DC23" s="442"/>
      <c r="DD23" s="441"/>
      <c r="DE23" s="442"/>
      <c r="DF23" s="443"/>
      <c r="DG23" s="440"/>
      <c r="DH23" s="441"/>
      <c r="DI23" s="442"/>
      <c r="DJ23" s="441"/>
      <c r="DK23" s="442"/>
      <c r="DL23" s="441"/>
      <c r="DM23" s="442"/>
      <c r="DN23" s="443"/>
      <c r="DO23" s="440"/>
      <c r="DP23" s="441"/>
      <c r="DQ23" s="442"/>
      <c r="DR23" s="441"/>
      <c r="DS23" s="442"/>
      <c r="DT23" s="441"/>
      <c r="DU23" s="442"/>
      <c r="DV23" s="443"/>
      <c r="DW23" s="272"/>
    </row>
    <row r="24" spans="1:127" s="303" customFormat="1" ht="40.5" customHeight="1">
      <c r="A24" s="569">
        <v>1</v>
      </c>
      <c r="B24" s="411">
        <f>LARGE(B$22:B23,1)+1</f>
        <v>3</v>
      </c>
      <c r="C24" s="412" t="s">
        <v>909</v>
      </c>
      <c r="D24" s="413" t="s">
        <v>170</v>
      </c>
      <c r="E24" s="414" t="s">
        <v>1318</v>
      </c>
      <c r="F24" s="415">
        <v>0.34062500000000001</v>
      </c>
      <c r="G24" s="416" t="s">
        <v>841</v>
      </c>
      <c r="H24" s="654">
        <v>408799</v>
      </c>
      <c r="I24" s="418" t="s">
        <v>386</v>
      </c>
      <c r="J24" s="655"/>
      <c r="K24" s="488"/>
      <c r="L24" s="444" t="s">
        <v>1038</v>
      </c>
      <c r="M24" s="444" t="s">
        <v>1039</v>
      </c>
      <c r="N24" s="445" t="s">
        <v>1040</v>
      </c>
      <c r="O24" s="446" t="s">
        <v>1041</v>
      </c>
      <c r="P24" s="571" t="s">
        <v>1042</v>
      </c>
      <c r="Q24" s="425">
        <f t="shared" si="4"/>
        <v>0</v>
      </c>
      <c r="R24" s="426"/>
      <c r="S24" s="448"/>
      <c r="T24" s="428"/>
      <c r="U24" s="429"/>
      <c r="V24" s="430"/>
      <c r="W24" s="429"/>
      <c r="X24" s="430"/>
      <c r="Y24" s="429"/>
      <c r="Z24" s="430"/>
      <c r="AA24" s="429"/>
      <c r="AB24" s="430"/>
      <c r="AC24" s="431"/>
      <c r="AD24" s="428"/>
      <c r="AE24" s="429"/>
      <c r="AF24" s="430"/>
      <c r="AG24" s="429"/>
      <c r="AH24" s="430"/>
      <c r="AI24" s="429"/>
      <c r="AJ24" s="430"/>
      <c r="AK24" s="431"/>
      <c r="AL24" s="428"/>
      <c r="AM24" s="429"/>
      <c r="AN24" s="430"/>
      <c r="AO24" s="429"/>
      <c r="AP24" s="430"/>
      <c r="AQ24" s="429"/>
      <c r="AR24" s="430"/>
      <c r="AS24" s="431"/>
      <c r="AT24" s="272"/>
      <c r="AU24" s="432"/>
      <c r="AV24" s="433"/>
      <c r="AW24" s="434"/>
      <c r="AX24" s="433"/>
      <c r="AY24" s="434"/>
      <c r="AZ24" s="433"/>
      <c r="BA24" s="434"/>
      <c r="BB24" s="433"/>
      <c r="BC24" s="434"/>
      <c r="BD24" s="435"/>
      <c r="BE24" s="432"/>
      <c r="BF24" s="433"/>
      <c r="BG24" s="434"/>
      <c r="BH24" s="433"/>
      <c r="BI24" s="434"/>
      <c r="BJ24" s="433"/>
      <c r="BK24" s="434"/>
      <c r="BL24" s="435"/>
      <c r="BM24" s="432"/>
      <c r="BN24" s="433"/>
      <c r="BO24" s="434"/>
      <c r="BP24" s="433"/>
      <c r="BQ24" s="434"/>
      <c r="BR24" s="433"/>
      <c r="BS24" s="434"/>
      <c r="BT24" s="435"/>
      <c r="BU24" s="272"/>
      <c r="BV24" s="436"/>
      <c r="BW24" s="437"/>
      <c r="BX24" s="438"/>
      <c r="BY24" s="437"/>
      <c r="BZ24" s="438"/>
      <c r="CA24" s="437"/>
      <c r="CB24" s="438"/>
      <c r="CC24" s="437"/>
      <c r="CD24" s="438"/>
      <c r="CE24" s="439"/>
      <c r="CF24" s="436"/>
      <c r="CG24" s="437"/>
      <c r="CH24" s="438"/>
      <c r="CI24" s="437"/>
      <c r="CJ24" s="438"/>
      <c r="CK24" s="437"/>
      <c r="CL24" s="438"/>
      <c r="CM24" s="439"/>
      <c r="CN24" s="436"/>
      <c r="CO24" s="437"/>
      <c r="CP24" s="438"/>
      <c r="CQ24" s="437"/>
      <c r="CR24" s="438"/>
      <c r="CS24" s="437"/>
      <c r="CT24" s="438"/>
      <c r="CU24" s="439"/>
      <c r="CV24" s="272"/>
      <c r="CW24" s="440"/>
      <c r="CX24" s="441"/>
      <c r="CY24" s="442"/>
      <c r="CZ24" s="441"/>
      <c r="DA24" s="442"/>
      <c r="DB24" s="441"/>
      <c r="DC24" s="442"/>
      <c r="DD24" s="441"/>
      <c r="DE24" s="442"/>
      <c r="DF24" s="443"/>
      <c r="DG24" s="440"/>
      <c r="DH24" s="441"/>
      <c r="DI24" s="442"/>
      <c r="DJ24" s="441"/>
      <c r="DK24" s="442"/>
      <c r="DL24" s="441"/>
      <c r="DM24" s="442"/>
      <c r="DN24" s="443"/>
      <c r="DO24" s="440"/>
      <c r="DP24" s="441"/>
      <c r="DQ24" s="442"/>
      <c r="DR24" s="441"/>
      <c r="DS24" s="442"/>
      <c r="DT24" s="441"/>
      <c r="DU24" s="442"/>
      <c r="DV24" s="443"/>
      <c r="DW24" s="272"/>
    </row>
    <row r="25" spans="1:127" s="303" customFormat="1" ht="40.5" customHeight="1">
      <c r="A25" s="569">
        <v>1</v>
      </c>
      <c r="B25" s="411">
        <f>LARGE(B$22:B24,1)+1</f>
        <v>4</v>
      </c>
      <c r="C25" s="412" t="s">
        <v>910</v>
      </c>
      <c r="D25" s="413" t="s">
        <v>170</v>
      </c>
      <c r="E25" s="414" t="s">
        <v>1318</v>
      </c>
      <c r="F25" s="415">
        <v>0.27800000000000002</v>
      </c>
      <c r="G25" s="416" t="s">
        <v>841</v>
      </c>
      <c r="H25" s="654">
        <v>8144</v>
      </c>
      <c r="I25" s="418" t="s">
        <v>386</v>
      </c>
      <c r="J25" s="655"/>
      <c r="K25" s="488"/>
      <c r="L25" s="444" t="s">
        <v>1038</v>
      </c>
      <c r="M25" s="444" t="s">
        <v>1039</v>
      </c>
      <c r="N25" s="445" t="s">
        <v>1040</v>
      </c>
      <c r="O25" s="446" t="s">
        <v>1041</v>
      </c>
      <c r="P25" s="571" t="s">
        <v>1042</v>
      </c>
      <c r="Q25" s="425">
        <f t="shared" si="4"/>
        <v>0</v>
      </c>
      <c r="R25" s="426"/>
      <c r="S25" s="448"/>
      <c r="T25" s="428"/>
      <c r="U25" s="429"/>
      <c r="V25" s="430"/>
      <c r="W25" s="429"/>
      <c r="X25" s="430"/>
      <c r="Y25" s="429"/>
      <c r="Z25" s="430"/>
      <c r="AA25" s="429"/>
      <c r="AB25" s="430"/>
      <c r="AC25" s="431"/>
      <c r="AD25" s="428"/>
      <c r="AE25" s="429"/>
      <c r="AF25" s="430"/>
      <c r="AG25" s="429"/>
      <c r="AH25" s="430"/>
      <c r="AI25" s="429"/>
      <c r="AJ25" s="430"/>
      <c r="AK25" s="431"/>
      <c r="AL25" s="428"/>
      <c r="AM25" s="429"/>
      <c r="AN25" s="430"/>
      <c r="AO25" s="429"/>
      <c r="AP25" s="430"/>
      <c r="AQ25" s="429"/>
      <c r="AR25" s="430"/>
      <c r="AS25" s="431"/>
      <c r="AT25" s="272"/>
      <c r="AU25" s="432"/>
      <c r="AV25" s="433"/>
      <c r="AW25" s="434"/>
      <c r="AX25" s="433"/>
      <c r="AY25" s="434"/>
      <c r="AZ25" s="433"/>
      <c r="BA25" s="434"/>
      <c r="BB25" s="433"/>
      <c r="BC25" s="434"/>
      <c r="BD25" s="435"/>
      <c r="BE25" s="432"/>
      <c r="BF25" s="433"/>
      <c r="BG25" s="434"/>
      <c r="BH25" s="433"/>
      <c r="BI25" s="434"/>
      <c r="BJ25" s="433"/>
      <c r="BK25" s="434"/>
      <c r="BL25" s="435"/>
      <c r="BM25" s="432"/>
      <c r="BN25" s="433"/>
      <c r="BO25" s="434"/>
      <c r="BP25" s="433"/>
      <c r="BQ25" s="434"/>
      <c r="BR25" s="433"/>
      <c r="BS25" s="434"/>
      <c r="BT25" s="435"/>
      <c r="BU25" s="272"/>
      <c r="BV25" s="436"/>
      <c r="BW25" s="437"/>
      <c r="BX25" s="438"/>
      <c r="BY25" s="437"/>
      <c r="BZ25" s="438"/>
      <c r="CA25" s="437"/>
      <c r="CB25" s="438"/>
      <c r="CC25" s="437"/>
      <c r="CD25" s="438"/>
      <c r="CE25" s="439"/>
      <c r="CF25" s="436"/>
      <c r="CG25" s="437"/>
      <c r="CH25" s="438"/>
      <c r="CI25" s="437"/>
      <c r="CJ25" s="438"/>
      <c r="CK25" s="437"/>
      <c r="CL25" s="438"/>
      <c r="CM25" s="439"/>
      <c r="CN25" s="436"/>
      <c r="CO25" s="437"/>
      <c r="CP25" s="438"/>
      <c r="CQ25" s="437"/>
      <c r="CR25" s="438"/>
      <c r="CS25" s="437"/>
      <c r="CT25" s="438"/>
      <c r="CU25" s="439"/>
      <c r="CV25" s="272"/>
      <c r="CW25" s="440"/>
      <c r="CX25" s="441"/>
      <c r="CY25" s="442"/>
      <c r="CZ25" s="441"/>
      <c r="DA25" s="442"/>
      <c r="DB25" s="441"/>
      <c r="DC25" s="442"/>
      <c r="DD25" s="441"/>
      <c r="DE25" s="442"/>
      <c r="DF25" s="443"/>
      <c r="DG25" s="440"/>
      <c r="DH25" s="441"/>
      <c r="DI25" s="442"/>
      <c r="DJ25" s="441"/>
      <c r="DK25" s="442"/>
      <c r="DL25" s="441"/>
      <c r="DM25" s="442"/>
      <c r="DN25" s="443"/>
      <c r="DO25" s="440"/>
      <c r="DP25" s="441"/>
      <c r="DQ25" s="442"/>
      <c r="DR25" s="441"/>
      <c r="DS25" s="442"/>
      <c r="DT25" s="441"/>
      <c r="DU25" s="442"/>
      <c r="DV25" s="443"/>
      <c r="DW25" s="272"/>
    </row>
    <row r="26" spans="1:127" s="303" customFormat="1" ht="40.5" customHeight="1">
      <c r="A26" s="569">
        <v>1</v>
      </c>
      <c r="B26" s="411">
        <f>LARGE(B$22:B25,1)+1</f>
        <v>5</v>
      </c>
      <c r="C26" s="412" t="s">
        <v>911</v>
      </c>
      <c r="D26" s="413" t="s">
        <v>170</v>
      </c>
      <c r="E26" s="414" t="s">
        <v>1318</v>
      </c>
      <c r="F26" s="415">
        <v>0.25800000000000001</v>
      </c>
      <c r="G26" s="416" t="s">
        <v>841</v>
      </c>
      <c r="H26" s="654">
        <v>6767</v>
      </c>
      <c r="I26" s="418" t="s">
        <v>386</v>
      </c>
      <c r="J26" s="655"/>
      <c r="K26" s="488"/>
      <c r="L26" s="444" t="s">
        <v>1038</v>
      </c>
      <c r="M26" s="444" t="s">
        <v>1039</v>
      </c>
      <c r="N26" s="445" t="s">
        <v>1040</v>
      </c>
      <c r="O26" s="446" t="s">
        <v>1041</v>
      </c>
      <c r="P26" s="571" t="s">
        <v>1042</v>
      </c>
      <c r="Q26" s="425">
        <f t="shared" si="4"/>
        <v>0</v>
      </c>
      <c r="R26" s="426"/>
      <c r="S26" s="448"/>
      <c r="T26" s="428"/>
      <c r="U26" s="429"/>
      <c r="V26" s="430"/>
      <c r="W26" s="429"/>
      <c r="X26" s="430"/>
      <c r="Y26" s="429"/>
      <c r="Z26" s="430"/>
      <c r="AA26" s="429"/>
      <c r="AB26" s="430"/>
      <c r="AC26" s="431"/>
      <c r="AD26" s="428"/>
      <c r="AE26" s="429"/>
      <c r="AF26" s="430"/>
      <c r="AG26" s="429"/>
      <c r="AH26" s="430"/>
      <c r="AI26" s="429"/>
      <c r="AJ26" s="430"/>
      <c r="AK26" s="431"/>
      <c r="AL26" s="428"/>
      <c r="AM26" s="429"/>
      <c r="AN26" s="430"/>
      <c r="AO26" s="429"/>
      <c r="AP26" s="430"/>
      <c r="AQ26" s="429"/>
      <c r="AR26" s="430"/>
      <c r="AS26" s="431"/>
      <c r="AT26" s="272"/>
      <c r="AU26" s="432"/>
      <c r="AV26" s="433"/>
      <c r="AW26" s="434"/>
      <c r="AX26" s="433"/>
      <c r="AY26" s="434"/>
      <c r="AZ26" s="433"/>
      <c r="BA26" s="434"/>
      <c r="BB26" s="433"/>
      <c r="BC26" s="434"/>
      <c r="BD26" s="435"/>
      <c r="BE26" s="432"/>
      <c r="BF26" s="433"/>
      <c r="BG26" s="434"/>
      <c r="BH26" s="433"/>
      <c r="BI26" s="434"/>
      <c r="BJ26" s="433"/>
      <c r="BK26" s="434"/>
      <c r="BL26" s="435"/>
      <c r="BM26" s="432"/>
      <c r="BN26" s="433"/>
      <c r="BO26" s="434"/>
      <c r="BP26" s="433"/>
      <c r="BQ26" s="434"/>
      <c r="BR26" s="433"/>
      <c r="BS26" s="434"/>
      <c r="BT26" s="435"/>
      <c r="BU26" s="272"/>
      <c r="BV26" s="436"/>
      <c r="BW26" s="437"/>
      <c r="BX26" s="438"/>
      <c r="BY26" s="437"/>
      <c r="BZ26" s="438"/>
      <c r="CA26" s="437"/>
      <c r="CB26" s="438"/>
      <c r="CC26" s="437"/>
      <c r="CD26" s="438"/>
      <c r="CE26" s="439"/>
      <c r="CF26" s="436"/>
      <c r="CG26" s="437"/>
      <c r="CH26" s="438"/>
      <c r="CI26" s="437"/>
      <c r="CJ26" s="438"/>
      <c r="CK26" s="437"/>
      <c r="CL26" s="438"/>
      <c r="CM26" s="439"/>
      <c r="CN26" s="436"/>
      <c r="CO26" s="437"/>
      <c r="CP26" s="438"/>
      <c r="CQ26" s="437"/>
      <c r="CR26" s="438"/>
      <c r="CS26" s="437"/>
      <c r="CT26" s="438"/>
      <c r="CU26" s="439"/>
      <c r="CV26" s="272"/>
      <c r="CW26" s="440"/>
      <c r="CX26" s="441"/>
      <c r="CY26" s="442"/>
      <c r="CZ26" s="441"/>
      <c r="DA26" s="442"/>
      <c r="DB26" s="441"/>
      <c r="DC26" s="442"/>
      <c r="DD26" s="441"/>
      <c r="DE26" s="442"/>
      <c r="DF26" s="443"/>
      <c r="DG26" s="440"/>
      <c r="DH26" s="441"/>
      <c r="DI26" s="442"/>
      <c r="DJ26" s="441"/>
      <c r="DK26" s="442"/>
      <c r="DL26" s="441"/>
      <c r="DM26" s="442"/>
      <c r="DN26" s="443"/>
      <c r="DO26" s="440"/>
      <c r="DP26" s="441"/>
      <c r="DQ26" s="442"/>
      <c r="DR26" s="441"/>
      <c r="DS26" s="442"/>
      <c r="DT26" s="441"/>
      <c r="DU26" s="442"/>
      <c r="DV26" s="443"/>
      <c r="DW26" s="272"/>
    </row>
    <row r="27" spans="1:127" s="303" customFormat="1" ht="40.5" customHeight="1">
      <c r="A27" s="569">
        <v>1</v>
      </c>
      <c r="B27" s="411">
        <f>LARGE(B$22:B26,1)+1</f>
        <v>6</v>
      </c>
      <c r="C27" s="412" t="s">
        <v>912</v>
      </c>
      <c r="D27" s="413" t="s">
        <v>170</v>
      </c>
      <c r="E27" s="414" t="s">
        <v>1318</v>
      </c>
      <c r="F27" s="415">
        <v>8.7999999999999995E-2</v>
      </c>
      <c r="G27" s="416" t="s">
        <v>841</v>
      </c>
      <c r="H27" s="654">
        <v>8211</v>
      </c>
      <c r="I27" s="418" t="s">
        <v>386</v>
      </c>
      <c r="J27" s="655"/>
      <c r="K27" s="488"/>
      <c r="L27" s="444" t="s">
        <v>1038</v>
      </c>
      <c r="M27" s="444" t="s">
        <v>1039</v>
      </c>
      <c r="N27" s="445" t="s">
        <v>1040</v>
      </c>
      <c r="O27" s="446" t="s">
        <v>1041</v>
      </c>
      <c r="P27" s="571" t="s">
        <v>1042</v>
      </c>
      <c r="Q27" s="425">
        <f t="shared" si="4"/>
        <v>0</v>
      </c>
      <c r="R27" s="426"/>
      <c r="S27" s="448"/>
      <c r="T27" s="428"/>
      <c r="U27" s="429"/>
      <c r="V27" s="430"/>
      <c r="W27" s="429"/>
      <c r="X27" s="430"/>
      <c r="Y27" s="429"/>
      <c r="Z27" s="430"/>
      <c r="AA27" s="429"/>
      <c r="AB27" s="430"/>
      <c r="AC27" s="431"/>
      <c r="AD27" s="428"/>
      <c r="AE27" s="429"/>
      <c r="AF27" s="430"/>
      <c r="AG27" s="429"/>
      <c r="AH27" s="430"/>
      <c r="AI27" s="429"/>
      <c r="AJ27" s="430"/>
      <c r="AK27" s="431"/>
      <c r="AL27" s="428"/>
      <c r="AM27" s="429"/>
      <c r="AN27" s="430"/>
      <c r="AO27" s="429"/>
      <c r="AP27" s="430"/>
      <c r="AQ27" s="429"/>
      <c r="AR27" s="430"/>
      <c r="AS27" s="431"/>
      <c r="AT27" s="272"/>
      <c r="AU27" s="432"/>
      <c r="AV27" s="433"/>
      <c r="AW27" s="434"/>
      <c r="AX27" s="433"/>
      <c r="AY27" s="434"/>
      <c r="AZ27" s="433"/>
      <c r="BA27" s="434"/>
      <c r="BB27" s="433"/>
      <c r="BC27" s="434"/>
      <c r="BD27" s="435"/>
      <c r="BE27" s="432"/>
      <c r="BF27" s="433"/>
      <c r="BG27" s="434"/>
      <c r="BH27" s="433"/>
      <c r="BI27" s="434"/>
      <c r="BJ27" s="433"/>
      <c r="BK27" s="434"/>
      <c r="BL27" s="435"/>
      <c r="BM27" s="432"/>
      <c r="BN27" s="433"/>
      <c r="BO27" s="434"/>
      <c r="BP27" s="433"/>
      <c r="BQ27" s="434"/>
      <c r="BR27" s="433"/>
      <c r="BS27" s="434"/>
      <c r="BT27" s="435"/>
      <c r="BU27" s="272"/>
      <c r="BV27" s="436"/>
      <c r="BW27" s="437"/>
      <c r="BX27" s="438"/>
      <c r="BY27" s="437"/>
      <c r="BZ27" s="438"/>
      <c r="CA27" s="437"/>
      <c r="CB27" s="438"/>
      <c r="CC27" s="437"/>
      <c r="CD27" s="438"/>
      <c r="CE27" s="439"/>
      <c r="CF27" s="436"/>
      <c r="CG27" s="437"/>
      <c r="CH27" s="438"/>
      <c r="CI27" s="437"/>
      <c r="CJ27" s="438"/>
      <c r="CK27" s="437"/>
      <c r="CL27" s="438"/>
      <c r="CM27" s="439"/>
      <c r="CN27" s="436"/>
      <c r="CO27" s="437"/>
      <c r="CP27" s="438"/>
      <c r="CQ27" s="437"/>
      <c r="CR27" s="438"/>
      <c r="CS27" s="437"/>
      <c r="CT27" s="438"/>
      <c r="CU27" s="439"/>
      <c r="CV27" s="272"/>
      <c r="CW27" s="440"/>
      <c r="CX27" s="441"/>
      <c r="CY27" s="442"/>
      <c r="CZ27" s="441"/>
      <c r="DA27" s="442"/>
      <c r="DB27" s="441"/>
      <c r="DC27" s="442"/>
      <c r="DD27" s="441"/>
      <c r="DE27" s="442"/>
      <c r="DF27" s="443"/>
      <c r="DG27" s="440"/>
      <c r="DH27" s="441"/>
      <c r="DI27" s="442"/>
      <c r="DJ27" s="441"/>
      <c r="DK27" s="442"/>
      <c r="DL27" s="441"/>
      <c r="DM27" s="442"/>
      <c r="DN27" s="443"/>
      <c r="DO27" s="440"/>
      <c r="DP27" s="441"/>
      <c r="DQ27" s="442"/>
      <c r="DR27" s="441"/>
      <c r="DS27" s="442"/>
      <c r="DT27" s="441"/>
      <c r="DU27" s="442"/>
      <c r="DV27" s="443"/>
      <c r="DW27" s="272"/>
    </row>
    <row r="28" spans="1:127" s="303" customFormat="1" ht="40.5" customHeight="1">
      <c r="A28" s="569"/>
      <c r="B28" s="716">
        <v>4</v>
      </c>
      <c r="C28" s="717" t="s">
        <v>913</v>
      </c>
      <c r="D28" s="718"/>
      <c r="E28" s="719"/>
      <c r="F28" s="718"/>
      <c r="G28" s="720"/>
      <c r="H28" s="719"/>
      <c r="I28" s="721"/>
      <c r="J28" s="718"/>
      <c r="K28" s="718"/>
      <c r="L28" s="721"/>
      <c r="M28" s="721"/>
      <c r="N28" s="721"/>
      <c r="O28" s="721"/>
      <c r="P28" s="722"/>
      <c r="Q28" s="1350" t="s">
        <v>1323</v>
      </c>
      <c r="R28" s="1352" t="s">
        <v>1324</v>
      </c>
      <c r="S28" s="1336" t="s">
        <v>1325</v>
      </c>
      <c r="T28" s="452"/>
      <c r="U28" s="453"/>
      <c r="V28" s="453"/>
      <c r="W28" s="453"/>
      <c r="X28" s="453"/>
      <c r="Y28" s="453"/>
      <c r="Z28" s="453"/>
      <c r="AA28" s="453"/>
      <c r="AB28" s="453"/>
      <c r="AC28" s="454"/>
      <c r="AD28" s="452"/>
      <c r="AE28" s="453"/>
      <c r="AF28" s="453"/>
      <c r="AG28" s="453"/>
      <c r="AH28" s="453"/>
      <c r="AI28" s="453"/>
      <c r="AJ28" s="453"/>
      <c r="AK28" s="454"/>
      <c r="AL28" s="452"/>
      <c r="AM28" s="453"/>
      <c r="AN28" s="453"/>
      <c r="AO28" s="453"/>
      <c r="AP28" s="453"/>
      <c r="AQ28" s="453"/>
      <c r="AR28" s="453"/>
      <c r="AS28" s="454"/>
      <c r="AT28" s="455"/>
      <c r="AU28" s="456"/>
      <c r="AV28" s="457"/>
      <c r="AW28" s="457"/>
      <c r="AX28" s="457"/>
      <c r="AY28" s="457"/>
      <c r="AZ28" s="457"/>
      <c r="BA28" s="457"/>
      <c r="BB28" s="457"/>
      <c r="BC28" s="457"/>
      <c r="BD28" s="458"/>
      <c r="BE28" s="456"/>
      <c r="BF28" s="457"/>
      <c r="BG28" s="457"/>
      <c r="BH28" s="457"/>
      <c r="BI28" s="457"/>
      <c r="BJ28" s="457"/>
      <c r="BK28" s="457"/>
      <c r="BL28" s="458"/>
      <c r="BM28" s="456"/>
      <c r="BN28" s="457"/>
      <c r="BO28" s="457"/>
      <c r="BP28" s="457"/>
      <c r="BQ28" s="457"/>
      <c r="BR28" s="457"/>
      <c r="BS28" s="457"/>
      <c r="BT28" s="458"/>
      <c r="BU28" s="455"/>
      <c r="BV28" s="459"/>
      <c r="BW28" s="460"/>
      <c r="BX28" s="460"/>
      <c r="BY28" s="460"/>
      <c r="BZ28" s="460"/>
      <c r="CA28" s="460"/>
      <c r="CB28" s="460"/>
      <c r="CC28" s="460"/>
      <c r="CD28" s="460"/>
      <c r="CE28" s="461"/>
      <c r="CF28" s="459"/>
      <c r="CG28" s="460"/>
      <c r="CH28" s="460"/>
      <c r="CI28" s="460"/>
      <c r="CJ28" s="460"/>
      <c r="CK28" s="460"/>
      <c r="CL28" s="460"/>
      <c r="CM28" s="461"/>
      <c r="CN28" s="459"/>
      <c r="CO28" s="460"/>
      <c r="CP28" s="460"/>
      <c r="CQ28" s="460"/>
      <c r="CR28" s="460"/>
      <c r="CS28" s="460"/>
      <c r="CT28" s="460"/>
      <c r="CU28" s="461"/>
      <c r="CV28" s="455"/>
      <c r="CW28" s="462"/>
      <c r="CX28" s="463"/>
      <c r="CY28" s="463"/>
      <c r="CZ28" s="463"/>
      <c r="DA28" s="463"/>
      <c r="DB28" s="463"/>
      <c r="DC28" s="463"/>
      <c r="DD28" s="463"/>
      <c r="DE28" s="463"/>
      <c r="DF28" s="464"/>
      <c r="DG28" s="462"/>
      <c r="DH28" s="463"/>
      <c r="DI28" s="463"/>
      <c r="DJ28" s="463"/>
      <c r="DK28" s="463"/>
      <c r="DL28" s="463"/>
      <c r="DM28" s="463"/>
      <c r="DN28" s="464"/>
      <c r="DO28" s="462"/>
      <c r="DP28" s="463"/>
      <c r="DQ28" s="463"/>
      <c r="DR28" s="463"/>
      <c r="DS28" s="463"/>
      <c r="DT28" s="463"/>
      <c r="DU28" s="463"/>
      <c r="DV28" s="464"/>
      <c r="DW28" s="272"/>
    </row>
    <row r="29" spans="1:127" s="303" customFormat="1" ht="40.5" customHeight="1">
      <c r="A29" s="569"/>
      <c r="B29" s="723"/>
      <c r="C29" s="393" t="s">
        <v>1048</v>
      </c>
      <c r="D29" s="394">
        <f>LARGE(B30:B34,1)</f>
        <v>5</v>
      </c>
      <c r="E29" s="604" t="s">
        <v>1049</v>
      </c>
      <c r="F29" s="394">
        <f>COUNTIF(L30:P34,E29)</f>
        <v>0</v>
      </c>
      <c r="G29" s="396" t="s">
        <v>1038</v>
      </c>
      <c r="H29" s="394">
        <f>COUNTIF(L30:P34,G29)</f>
        <v>4</v>
      </c>
      <c r="I29" s="396" t="s">
        <v>1039</v>
      </c>
      <c r="J29" s="394">
        <f>COUNTIF(L30:P34,I29)</f>
        <v>4</v>
      </c>
      <c r="K29" s="396" t="s">
        <v>1040</v>
      </c>
      <c r="L29" s="394">
        <f>COUNTIF(L30:P34,K29)</f>
        <v>5</v>
      </c>
      <c r="M29" s="396" t="s">
        <v>1041</v>
      </c>
      <c r="N29" s="394">
        <f>COUNTIF(L30:P34,M29)</f>
        <v>5</v>
      </c>
      <c r="O29" s="396" t="s">
        <v>1042</v>
      </c>
      <c r="P29" s="397">
        <f>COUNTIF(L30:P34,O29)</f>
        <v>5</v>
      </c>
      <c r="Q29" s="1351"/>
      <c r="R29" s="1353"/>
      <c r="S29" s="1337"/>
      <c r="T29" s="466"/>
      <c r="U29" s="467"/>
      <c r="V29" s="467"/>
      <c r="W29" s="467"/>
      <c r="X29" s="467"/>
      <c r="Y29" s="467"/>
      <c r="Z29" s="467"/>
      <c r="AA29" s="467"/>
      <c r="AB29" s="467"/>
      <c r="AC29" s="468"/>
      <c r="AD29" s="466"/>
      <c r="AE29" s="467"/>
      <c r="AF29" s="467"/>
      <c r="AG29" s="467"/>
      <c r="AH29" s="467"/>
      <c r="AI29" s="467"/>
      <c r="AJ29" s="467"/>
      <c r="AK29" s="468"/>
      <c r="AL29" s="466"/>
      <c r="AM29" s="467"/>
      <c r="AN29" s="467"/>
      <c r="AO29" s="467"/>
      <c r="AP29" s="467"/>
      <c r="AQ29" s="467"/>
      <c r="AR29" s="467"/>
      <c r="AS29" s="468"/>
      <c r="AT29" s="469"/>
      <c r="AU29" s="470"/>
      <c r="AV29" s="471"/>
      <c r="AW29" s="471"/>
      <c r="AX29" s="471"/>
      <c r="AY29" s="471"/>
      <c r="AZ29" s="471"/>
      <c r="BA29" s="471"/>
      <c r="BB29" s="471"/>
      <c r="BC29" s="471"/>
      <c r="BD29" s="472"/>
      <c r="BE29" s="470"/>
      <c r="BF29" s="471"/>
      <c r="BG29" s="471"/>
      <c r="BH29" s="471"/>
      <c r="BI29" s="471"/>
      <c r="BJ29" s="471"/>
      <c r="BK29" s="471"/>
      <c r="BL29" s="472"/>
      <c r="BM29" s="470"/>
      <c r="BN29" s="471"/>
      <c r="BO29" s="471"/>
      <c r="BP29" s="471"/>
      <c r="BQ29" s="471"/>
      <c r="BR29" s="471"/>
      <c r="BS29" s="471"/>
      <c r="BT29" s="472"/>
      <c r="BU29" s="469"/>
      <c r="BV29" s="473"/>
      <c r="BW29" s="474"/>
      <c r="BX29" s="474"/>
      <c r="BY29" s="474"/>
      <c r="BZ29" s="474"/>
      <c r="CA29" s="474"/>
      <c r="CB29" s="474"/>
      <c r="CC29" s="474"/>
      <c r="CD29" s="474"/>
      <c r="CE29" s="475"/>
      <c r="CF29" s="473"/>
      <c r="CG29" s="474"/>
      <c r="CH29" s="474"/>
      <c r="CI29" s="474"/>
      <c r="CJ29" s="474"/>
      <c r="CK29" s="474"/>
      <c r="CL29" s="474"/>
      <c r="CM29" s="475"/>
      <c r="CN29" s="473"/>
      <c r="CO29" s="474"/>
      <c r="CP29" s="474"/>
      <c r="CQ29" s="474"/>
      <c r="CR29" s="474"/>
      <c r="CS29" s="474"/>
      <c r="CT29" s="474"/>
      <c r="CU29" s="475"/>
      <c r="CV29" s="469"/>
      <c r="CW29" s="476"/>
      <c r="CX29" s="477"/>
      <c r="CY29" s="477"/>
      <c r="CZ29" s="477"/>
      <c r="DA29" s="477"/>
      <c r="DB29" s="477"/>
      <c r="DC29" s="477"/>
      <c r="DD29" s="477"/>
      <c r="DE29" s="477"/>
      <c r="DF29" s="478"/>
      <c r="DG29" s="476"/>
      <c r="DH29" s="477"/>
      <c r="DI29" s="477"/>
      <c r="DJ29" s="477"/>
      <c r="DK29" s="477"/>
      <c r="DL29" s="477"/>
      <c r="DM29" s="477"/>
      <c r="DN29" s="478"/>
      <c r="DO29" s="476"/>
      <c r="DP29" s="477"/>
      <c r="DQ29" s="477"/>
      <c r="DR29" s="477"/>
      <c r="DS29" s="477"/>
      <c r="DT29" s="477"/>
      <c r="DU29" s="477"/>
      <c r="DV29" s="478"/>
      <c r="DW29" s="272"/>
    </row>
    <row r="30" spans="1:127" s="303" customFormat="1" ht="40.5" customHeight="1">
      <c r="A30" s="569">
        <v>1</v>
      </c>
      <c r="B30" s="411">
        <v>1</v>
      </c>
      <c r="C30" s="412" t="s">
        <v>914</v>
      </c>
      <c r="D30" s="413" t="s">
        <v>1203</v>
      </c>
      <c r="E30" s="414" t="s">
        <v>1318</v>
      </c>
      <c r="F30" s="415">
        <v>0.16600000000000001</v>
      </c>
      <c r="G30" s="416" t="s">
        <v>841</v>
      </c>
      <c r="H30" s="654">
        <v>8461</v>
      </c>
      <c r="I30" s="418" t="s">
        <v>386</v>
      </c>
      <c r="J30" s="655"/>
      <c r="K30" s="488"/>
      <c r="L30" s="444" t="s">
        <v>1038</v>
      </c>
      <c r="M30" s="444" t="s">
        <v>1039</v>
      </c>
      <c r="N30" s="445" t="s">
        <v>1040</v>
      </c>
      <c r="O30" s="446" t="s">
        <v>1041</v>
      </c>
      <c r="P30" s="571" t="s">
        <v>1042</v>
      </c>
      <c r="Q30" s="425">
        <f>COUNTA(T30:DV30)</f>
        <v>0</v>
      </c>
      <c r="R30" s="426"/>
      <c r="S30" s="448"/>
      <c r="T30" s="428"/>
      <c r="U30" s="429"/>
      <c r="V30" s="430"/>
      <c r="W30" s="429"/>
      <c r="X30" s="430"/>
      <c r="Y30" s="429"/>
      <c r="Z30" s="430"/>
      <c r="AA30" s="429"/>
      <c r="AB30" s="430"/>
      <c r="AC30" s="431"/>
      <c r="AD30" s="428"/>
      <c r="AE30" s="429"/>
      <c r="AF30" s="430"/>
      <c r="AG30" s="429"/>
      <c r="AH30" s="430"/>
      <c r="AI30" s="429"/>
      <c r="AJ30" s="430"/>
      <c r="AK30" s="431"/>
      <c r="AL30" s="428"/>
      <c r="AM30" s="429"/>
      <c r="AN30" s="430"/>
      <c r="AO30" s="429"/>
      <c r="AP30" s="430"/>
      <c r="AQ30" s="429"/>
      <c r="AR30" s="430"/>
      <c r="AS30" s="431"/>
      <c r="AT30" s="272"/>
      <c r="AU30" s="432"/>
      <c r="AV30" s="433"/>
      <c r="AW30" s="434"/>
      <c r="AX30" s="433"/>
      <c r="AY30" s="434"/>
      <c r="AZ30" s="433"/>
      <c r="BA30" s="434"/>
      <c r="BB30" s="433"/>
      <c r="BC30" s="434"/>
      <c r="BD30" s="435"/>
      <c r="BE30" s="432"/>
      <c r="BF30" s="433"/>
      <c r="BG30" s="434"/>
      <c r="BH30" s="433"/>
      <c r="BI30" s="434"/>
      <c r="BJ30" s="433"/>
      <c r="BK30" s="434"/>
      <c r="BL30" s="435"/>
      <c r="BM30" s="432"/>
      <c r="BN30" s="433"/>
      <c r="BO30" s="434"/>
      <c r="BP30" s="433"/>
      <c r="BQ30" s="434"/>
      <c r="BR30" s="433"/>
      <c r="BS30" s="434"/>
      <c r="BT30" s="435"/>
      <c r="BU30" s="272"/>
      <c r="BV30" s="436"/>
      <c r="BW30" s="437"/>
      <c r="BX30" s="438"/>
      <c r="BY30" s="437"/>
      <c r="BZ30" s="438"/>
      <c r="CA30" s="437"/>
      <c r="CB30" s="438"/>
      <c r="CC30" s="437"/>
      <c r="CD30" s="438"/>
      <c r="CE30" s="439"/>
      <c r="CF30" s="436"/>
      <c r="CG30" s="437"/>
      <c r="CH30" s="438"/>
      <c r="CI30" s="437"/>
      <c r="CJ30" s="438"/>
      <c r="CK30" s="437"/>
      <c r="CL30" s="438"/>
      <c r="CM30" s="439"/>
      <c r="CN30" s="436"/>
      <c r="CO30" s="437"/>
      <c r="CP30" s="438"/>
      <c r="CQ30" s="437"/>
      <c r="CR30" s="438"/>
      <c r="CS30" s="437"/>
      <c r="CT30" s="438"/>
      <c r="CU30" s="439"/>
      <c r="CV30" s="272"/>
      <c r="CW30" s="440"/>
      <c r="CX30" s="441"/>
      <c r="CY30" s="442"/>
      <c r="CZ30" s="441"/>
      <c r="DA30" s="442"/>
      <c r="DB30" s="441"/>
      <c r="DC30" s="442"/>
      <c r="DD30" s="441"/>
      <c r="DE30" s="442"/>
      <c r="DF30" s="443"/>
      <c r="DG30" s="440"/>
      <c r="DH30" s="441"/>
      <c r="DI30" s="442"/>
      <c r="DJ30" s="441"/>
      <c r="DK30" s="442"/>
      <c r="DL30" s="441"/>
      <c r="DM30" s="442"/>
      <c r="DN30" s="443"/>
      <c r="DO30" s="440"/>
      <c r="DP30" s="441"/>
      <c r="DQ30" s="442"/>
      <c r="DR30" s="441"/>
      <c r="DS30" s="442"/>
      <c r="DT30" s="441"/>
      <c r="DU30" s="442"/>
      <c r="DV30" s="443"/>
      <c r="DW30" s="272"/>
    </row>
    <row r="31" spans="1:127" s="303" customFormat="1" ht="40.5" customHeight="1">
      <c r="A31" s="569">
        <v>1</v>
      </c>
      <c r="B31" s="411">
        <f>LARGE(B$30:B30,1)+1</f>
        <v>2</v>
      </c>
      <c r="C31" s="412" t="s">
        <v>915</v>
      </c>
      <c r="D31" s="413" t="s">
        <v>276</v>
      </c>
      <c r="E31" s="414" t="s">
        <v>1318</v>
      </c>
      <c r="F31" s="415">
        <v>0.22500000000000001</v>
      </c>
      <c r="G31" s="416" t="s">
        <v>841</v>
      </c>
      <c r="H31" s="654">
        <v>8427</v>
      </c>
      <c r="I31" s="418" t="s">
        <v>386</v>
      </c>
      <c r="J31" s="655"/>
      <c r="K31" s="488"/>
      <c r="L31" s="444" t="s">
        <v>1038</v>
      </c>
      <c r="M31" s="444" t="s">
        <v>1039</v>
      </c>
      <c r="N31" s="445" t="s">
        <v>1040</v>
      </c>
      <c r="O31" s="446" t="s">
        <v>1041</v>
      </c>
      <c r="P31" s="571" t="s">
        <v>1042</v>
      </c>
      <c r="Q31" s="425">
        <f>COUNTA(T31:DV31)</f>
        <v>0</v>
      </c>
      <c r="R31" s="426"/>
      <c r="S31" s="448"/>
      <c r="T31" s="428"/>
      <c r="U31" s="429"/>
      <c r="V31" s="430"/>
      <c r="W31" s="429"/>
      <c r="X31" s="430"/>
      <c r="Y31" s="429"/>
      <c r="Z31" s="430"/>
      <c r="AA31" s="429"/>
      <c r="AB31" s="430"/>
      <c r="AC31" s="431"/>
      <c r="AD31" s="428"/>
      <c r="AE31" s="429"/>
      <c r="AF31" s="430"/>
      <c r="AG31" s="429"/>
      <c r="AH31" s="430"/>
      <c r="AI31" s="429"/>
      <c r="AJ31" s="430"/>
      <c r="AK31" s="431"/>
      <c r="AL31" s="428"/>
      <c r="AM31" s="429"/>
      <c r="AN31" s="430"/>
      <c r="AO31" s="429"/>
      <c r="AP31" s="430"/>
      <c r="AQ31" s="429"/>
      <c r="AR31" s="430"/>
      <c r="AS31" s="431"/>
      <c r="AT31" s="272"/>
      <c r="AU31" s="432"/>
      <c r="AV31" s="433"/>
      <c r="AW31" s="434"/>
      <c r="AX31" s="433"/>
      <c r="AY31" s="434"/>
      <c r="AZ31" s="433"/>
      <c r="BA31" s="434"/>
      <c r="BB31" s="433"/>
      <c r="BC31" s="434"/>
      <c r="BD31" s="435"/>
      <c r="BE31" s="432"/>
      <c r="BF31" s="433"/>
      <c r="BG31" s="434"/>
      <c r="BH31" s="433"/>
      <c r="BI31" s="434"/>
      <c r="BJ31" s="433"/>
      <c r="BK31" s="434"/>
      <c r="BL31" s="435"/>
      <c r="BM31" s="432"/>
      <c r="BN31" s="433"/>
      <c r="BO31" s="434"/>
      <c r="BP31" s="433"/>
      <c r="BQ31" s="434"/>
      <c r="BR31" s="433"/>
      <c r="BS31" s="434"/>
      <c r="BT31" s="435"/>
      <c r="BU31" s="272"/>
      <c r="BV31" s="436"/>
      <c r="BW31" s="437"/>
      <c r="BX31" s="438"/>
      <c r="BY31" s="437"/>
      <c r="BZ31" s="438"/>
      <c r="CA31" s="437"/>
      <c r="CB31" s="438"/>
      <c r="CC31" s="437"/>
      <c r="CD31" s="438"/>
      <c r="CE31" s="439"/>
      <c r="CF31" s="436"/>
      <c r="CG31" s="437"/>
      <c r="CH31" s="438"/>
      <c r="CI31" s="437"/>
      <c r="CJ31" s="438"/>
      <c r="CK31" s="437"/>
      <c r="CL31" s="438"/>
      <c r="CM31" s="439"/>
      <c r="CN31" s="436"/>
      <c r="CO31" s="437"/>
      <c r="CP31" s="438"/>
      <c r="CQ31" s="437"/>
      <c r="CR31" s="438"/>
      <c r="CS31" s="437"/>
      <c r="CT31" s="438"/>
      <c r="CU31" s="439"/>
      <c r="CV31" s="272"/>
      <c r="CW31" s="440"/>
      <c r="CX31" s="441"/>
      <c r="CY31" s="442"/>
      <c r="CZ31" s="441"/>
      <c r="DA31" s="442"/>
      <c r="DB31" s="441"/>
      <c r="DC31" s="442"/>
      <c r="DD31" s="441"/>
      <c r="DE31" s="442"/>
      <c r="DF31" s="443"/>
      <c r="DG31" s="440"/>
      <c r="DH31" s="441"/>
      <c r="DI31" s="442"/>
      <c r="DJ31" s="441"/>
      <c r="DK31" s="442"/>
      <c r="DL31" s="441"/>
      <c r="DM31" s="442"/>
      <c r="DN31" s="443"/>
      <c r="DO31" s="440"/>
      <c r="DP31" s="441"/>
      <c r="DQ31" s="442"/>
      <c r="DR31" s="441"/>
      <c r="DS31" s="442"/>
      <c r="DT31" s="441"/>
      <c r="DU31" s="442"/>
      <c r="DV31" s="443"/>
      <c r="DW31" s="272"/>
    </row>
    <row r="32" spans="1:127" s="303" customFormat="1" ht="40.5" customHeight="1">
      <c r="A32" s="569">
        <v>1</v>
      </c>
      <c r="B32" s="411">
        <f>LARGE(B$30:B31,1)+1</f>
        <v>3</v>
      </c>
      <c r="C32" s="412" t="s">
        <v>916</v>
      </c>
      <c r="D32" s="413" t="s">
        <v>170</v>
      </c>
      <c r="E32" s="414" t="s">
        <v>1318</v>
      </c>
      <c r="F32" s="415">
        <v>0.17299999999999999</v>
      </c>
      <c r="G32" s="416" t="s">
        <v>841</v>
      </c>
      <c r="H32" s="654">
        <v>8206</v>
      </c>
      <c r="I32" s="418" t="s">
        <v>386</v>
      </c>
      <c r="J32" s="655"/>
      <c r="K32" s="488"/>
      <c r="L32" s="444"/>
      <c r="M32" s="444"/>
      <c r="N32" s="445" t="s">
        <v>1040</v>
      </c>
      <c r="O32" s="446" t="s">
        <v>1041</v>
      </c>
      <c r="P32" s="571" t="s">
        <v>1042</v>
      </c>
      <c r="Q32" s="425">
        <f>COUNTA(T32:DV32)</f>
        <v>0</v>
      </c>
      <c r="R32" s="426"/>
      <c r="S32" s="448"/>
      <c r="T32" s="428"/>
      <c r="U32" s="429"/>
      <c r="V32" s="430"/>
      <c r="W32" s="429"/>
      <c r="X32" s="430"/>
      <c r="Y32" s="429"/>
      <c r="Z32" s="430"/>
      <c r="AA32" s="429"/>
      <c r="AB32" s="430"/>
      <c r="AC32" s="431"/>
      <c r="AD32" s="428"/>
      <c r="AE32" s="429"/>
      <c r="AF32" s="430"/>
      <c r="AG32" s="429"/>
      <c r="AH32" s="430"/>
      <c r="AI32" s="429"/>
      <c r="AJ32" s="430"/>
      <c r="AK32" s="431"/>
      <c r="AL32" s="428"/>
      <c r="AM32" s="429"/>
      <c r="AN32" s="430"/>
      <c r="AO32" s="429"/>
      <c r="AP32" s="430"/>
      <c r="AQ32" s="429"/>
      <c r="AR32" s="430"/>
      <c r="AS32" s="431"/>
      <c r="AT32" s="272"/>
      <c r="AU32" s="432"/>
      <c r="AV32" s="433"/>
      <c r="AW32" s="434"/>
      <c r="AX32" s="433"/>
      <c r="AY32" s="434"/>
      <c r="AZ32" s="433"/>
      <c r="BA32" s="434"/>
      <c r="BB32" s="433"/>
      <c r="BC32" s="434"/>
      <c r="BD32" s="435"/>
      <c r="BE32" s="432"/>
      <c r="BF32" s="433"/>
      <c r="BG32" s="434"/>
      <c r="BH32" s="433"/>
      <c r="BI32" s="434"/>
      <c r="BJ32" s="433"/>
      <c r="BK32" s="434"/>
      <c r="BL32" s="435"/>
      <c r="BM32" s="432"/>
      <c r="BN32" s="433"/>
      <c r="BO32" s="434"/>
      <c r="BP32" s="433"/>
      <c r="BQ32" s="434"/>
      <c r="BR32" s="433"/>
      <c r="BS32" s="434"/>
      <c r="BT32" s="435"/>
      <c r="BU32" s="272"/>
      <c r="BV32" s="436"/>
      <c r="BW32" s="437"/>
      <c r="BX32" s="438"/>
      <c r="BY32" s="437"/>
      <c r="BZ32" s="438"/>
      <c r="CA32" s="437"/>
      <c r="CB32" s="438"/>
      <c r="CC32" s="437"/>
      <c r="CD32" s="438"/>
      <c r="CE32" s="439"/>
      <c r="CF32" s="436"/>
      <c r="CG32" s="437"/>
      <c r="CH32" s="438"/>
      <c r="CI32" s="437"/>
      <c r="CJ32" s="438"/>
      <c r="CK32" s="437"/>
      <c r="CL32" s="438"/>
      <c r="CM32" s="439"/>
      <c r="CN32" s="436"/>
      <c r="CO32" s="437"/>
      <c r="CP32" s="438"/>
      <c r="CQ32" s="437"/>
      <c r="CR32" s="438"/>
      <c r="CS32" s="437"/>
      <c r="CT32" s="438"/>
      <c r="CU32" s="439"/>
      <c r="CV32" s="272"/>
      <c r="CW32" s="440"/>
      <c r="CX32" s="441"/>
      <c r="CY32" s="442"/>
      <c r="CZ32" s="441"/>
      <c r="DA32" s="442"/>
      <c r="DB32" s="441"/>
      <c r="DC32" s="442"/>
      <c r="DD32" s="441"/>
      <c r="DE32" s="442"/>
      <c r="DF32" s="443"/>
      <c r="DG32" s="440"/>
      <c r="DH32" s="441"/>
      <c r="DI32" s="442"/>
      <c r="DJ32" s="441"/>
      <c r="DK32" s="442"/>
      <c r="DL32" s="441"/>
      <c r="DM32" s="442"/>
      <c r="DN32" s="443"/>
      <c r="DO32" s="440"/>
      <c r="DP32" s="441"/>
      <c r="DQ32" s="442"/>
      <c r="DR32" s="441"/>
      <c r="DS32" s="442"/>
      <c r="DT32" s="441"/>
      <c r="DU32" s="442"/>
      <c r="DV32" s="443"/>
      <c r="DW32" s="272"/>
    </row>
    <row r="33" spans="1:127" s="303" customFormat="1" ht="57" customHeight="1">
      <c r="A33" s="569">
        <v>1</v>
      </c>
      <c r="B33" s="411">
        <f>LARGE(B$30:B32,1)+1</f>
        <v>4</v>
      </c>
      <c r="C33" s="412" t="s">
        <v>917</v>
      </c>
      <c r="D33" s="413" t="s">
        <v>1203</v>
      </c>
      <c r="E33" s="414" t="s">
        <v>1318</v>
      </c>
      <c r="F33" s="415">
        <v>0.19500000000000001</v>
      </c>
      <c r="G33" s="416" t="s">
        <v>841</v>
      </c>
      <c r="H33" s="654">
        <v>8114</v>
      </c>
      <c r="I33" s="418" t="s">
        <v>386</v>
      </c>
      <c r="J33" s="655"/>
      <c r="K33" s="488"/>
      <c r="L33" s="444" t="s">
        <v>1038</v>
      </c>
      <c r="M33" s="444" t="s">
        <v>1039</v>
      </c>
      <c r="N33" s="445" t="s">
        <v>1040</v>
      </c>
      <c r="O33" s="446" t="s">
        <v>1041</v>
      </c>
      <c r="P33" s="571" t="s">
        <v>1042</v>
      </c>
      <c r="Q33" s="425">
        <f>COUNTA(T33:DV33)</f>
        <v>0</v>
      </c>
      <c r="R33" s="426"/>
      <c r="S33" s="448"/>
      <c r="T33" s="428"/>
      <c r="U33" s="429"/>
      <c r="V33" s="430"/>
      <c r="W33" s="429"/>
      <c r="X33" s="430"/>
      <c r="Y33" s="429"/>
      <c r="Z33" s="430"/>
      <c r="AA33" s="429"/>
      <c r="AB33" s="430"/>
      <c r="AC33" s="431"/>
      <c r="AD33" s="428"/>
      <c r="AE33" s="429"/>
      <c r="AF33" s="430"/>
      <c r="AG33" s="429"/>
      <c r="AH33" s="430"/>
      <c r="AI33" s="429"/>
      <c r="AJ33" s="430"/>
      <c r="AK33" s="431"/>
      <c r="AL33" s="428"/>
      <c r="AM33" s="429"/>
      <c r="AN33" s="430"/>
      <c r="AO33" s="429"/>
      <c r="AP33" s="430"/>
      <c r="AQ33" s="429"/>
      <c r="AR33" s="430"/>
      <c r="AS33" s="431"/>
      <c r="AT33" s="272"/>
      <c r="AU33" s="432"/>
      <c r="AV33" s="433"/>
      <c r="AW33" s="434"/>
      <c r="AX33" s="433"/>
      <c r="AY33" s="434"/>
      <c r="AZ33" s="433"/>
      <c r="BA33" s="434"/>
      <c r="BB33" s="433"/>
      <c r="BC33" s="434"/>
      <c r="BD33" s="435"/>
      <c r="BE33" s="432"/>
      <c r="BF33" s="433"/>
      <c r="BG33" s="434"/>
      <c r="BH33" s="433"/>
      <c r="BI33" s="434"/>
      <c r="BJ33" s="433"/>
      <c r="BK33" s="434"/>
      <c r="BL33" s="435"/>
      <c r="BM33" s="432"/>
      <c r="BN33" s="433"/>
      <c r="BO33" s="434"/>
      <c r="BP33" s="433"/>
      <c r="BQ33" s="434"/>
      <c r="BR33" s="433"/>
      <c r="BS33" s="434"/>
      <c r="BT33" s="435"/>
      <c r="BU33" s="272"/>
      <c r="BV33" s="436"/>
      <c r="BW33" s="437"/>
      <c r="BX33" s="438"/>
      <c r="BY33" s="437"/>
      <c r="BZ33" s="438"/>
      <c r="CA33" s="437"/>
      <c r="CB33" s="438"/>
      <c r="CC33" s="437"/>
      <c r="CD33" s="438"/>
      <c r="CE33" s="439"/>
      <c r="CF33" s="436"/>
      <c r="CG33" s="437"/>
      <c r="CH33" s="438"/>
      <c r="CI33" s="437"/>
      <c r="CJ33" s="438"/>
      <c r="CK33" s="437"/>
      <c r="CL33" s="438"/>
      <c r="CM33" s="439"/>
      <c r="CN33" s="436"/>
      <c r="CO33" s="437"/>
      <c r="CP33" s="438"/>
      <c r="CQ33" s="437"/>
      <c r="CR33" s="438"/>
      <c r="CS33" s="437"/>
      <c r="CT33" s="438"/>
      <c r="CU33" s="439"/>
      <c r="CV33" s="272"/>
      <c r="CW33" s="440"/>
      <c r="CX33" s="441"/>
      <c r="CY33" s="442"/>
      <c r="CZ33" s="441"/>
      <c r="DA33" s="442"/>
      <c r="DB33" s="441"/>
      <c r="DC33" s="442"/>
      <c r="DD33" s="441"/>
      <c r="DE33" s="442"/>
      <c r="DF33" s="443"/>
      <c r="DG33" s="440"/>
      <c r="DH33" s="441"/>
      <c r="DI33" s="442"/>
      <c r="DJ33" s="441"/>
      <c r="DK33" s="442"/>
      <c r="DL33" s="441"/>
      <c r="DM33" s="442"/>
      <c r="DN33" s="443"/>
      <c r="DO33" s="440"/>
      <c r="DP33" s="441"/>
      <c r="DQ33" s="442"/>
      <c r="DR33" s="441"/>
      <c r="DS33" s="442"/>
      <c r="DT33" s="441"/>
      <c r="DU33" s="442"/>
      <c r="DV33" s="443"/>
      <c r="DW33" s="272"/>
    </row>
    <row r="34" spans="1:127" s="303" customFormat="1" ht="40.5" customHeight="1">
      <c r="A34" s="569">
        <v>1</v>
      </c>
      <c r="B34" s="411">
        <f>LARGE(B$30:B33,1)+1</f>
        <v>5</v>
      </c>
      <c r="C34" s="412" t="s">
        <v>918</v>
      </c>
      <c r="D34" s="413" t="s">
        <v>919</v>
      </c>
      <c r="E34" s="414" t="s">
        <v>1318</v>
      </c>
      <c r="F34" s="415">
        <v>0.43650000000000005</v>
      </c>
      <c r="G34" s="416" t="s">
        <v>841</v>
      </c>
      <c r="H34" s="654">
        <v>637751</v>
      </c>
      <c r="I34" s="418" t="s">
        <v>386</v>
      </c>
      <c r="J34" s="655"/>
      <c r="K34" s="488"/>
      <c r="L34" s="444" t="s">
        <v>1038</v>
      </c>
      <c r="M34" s="444" t="s">
        <v>1039</v>
      </c>
      <c r="N34" s="445" t="s">
        <v>1040</v>
      </c>
      <c r="O34" s="446" t="s">
        <v>1041</v>
      </c>
      <c r="P34" s="571" t="s">
        <v>1042</v>
      </c>
      <c r="Q34" s="425">
        <f>COUNTA(T34:DV34)</f>
        <v>0</v>
      </c>
      <c r="R34" s="426"/>
      <c r="S34" s="448"/>
      <c r="T34" s="428"/>
      <c r="U34" s="429"/>
      <c r="V34" s="430"/>
      <c r="W34" s="429"/>
      <c r="X34" s="430"/>
      <c r="Y34" s="429"/>
      <c r="Z34" s="430"/>
      <c r="AA34" s="429"/>
      <c r="AB34" s="430"/>
      <c r="AC34" s="431"/>
      <c r="AD34" s="428"/>
      <c r="AE34" s="429"/>
      <c r="AF34" s="430"/>
      <c r="AG34" s="429"/>
      <c r="AH34" s="430"/>
      <c r="AI34" s="429"/>
      <c r="AJ34" s="430"/>
      <c r="AK34" s="431"/>
      <c r="AL34" s="428"/>
      <c r="AM34" s="429"/>
      <c r="AN34" s="430"/>
      <c r="AO34" s="429"/>
      <c r="AP34" s="430"/>
      <c r="AQ34" s="429"/>
      <c r="AR34" s="430"/>
      <c r="AS34" s="431"/>
      <c r="AT34" s="272"/>
      <c r="AU34" s="432"/>
      <c r="AV34" s="433"/>
      <c r="AW34" s="434"/>
      <c r="AX34" s="433"/>
      <c r="AY34" s="434"/>
      <c r="AZ34" s="433"/>
      <c r="BA34" s="434"/>
      <c r="BB34" s="433"/>
      <c r="BC34" s="434"/>
      <c r="BD34" s="435"/>
      <c r="BE34" s="432"/>
      <c r="BF34" s="433"/>
      <c r="BG34" s="434"/>
      <c r="BH34" s="433"/>
      <c r="BI34" s="434"/>
      <c r="BJ34" s="433"/>
      <c r="BK34" s="434"/>
      <c r="BL34" s="435"/>
      <c r="BM34" s="432"/>
      <c r="BN34" s="433"/>
      <c r="BO34" s="434"/>
      <c r="BP34" s="433"/>
      <c r="BQ34" s="434"/>
      <c r="BR34" s="433"/>
      <c r="BS34" s="434"/>
      <c r="BT34" s="435"/>
      <c r="BU34" s="272"/>
      <c r="BV34" s="436"/>
      <c r="BW34" s="437"/>
      <c r="BX34" s="438"/>
      <c r="BY34" s="437"/>
      <c r="BZ34" s="438"/>
      <c r="CA34" s="437"/>
      <c r="CB34" s="438"/>
      <c r="CC34" s="437"/>
      <c r="CD34" s="438"/>
      <c r="CE34" s="439"/>
      <c r="CF34" s="436"/>
      <c r="CG34" s="437"/>
      <c r="CH34" s="438"/>
      <c r="CI34" s="437"/>
      <c r="CJ34" s="438"/>
      <c r="CK34" s="437"/>
      <c r="CL34" s="438"/>
      <c r="CM34" s="439"/>
      <c r="CN34" s="436"/>
      <c r="CO34" s="437"/>
      <c r="CP34" s="438"/>
      <c r="CQ34" s="437"/>
      <c r="CR34" s="438"/>
      <c r="CS34" s="437"/>
      <c r="CT34" s="438"/>
      <c r="CU34" s="439"/>
      <c r="CV34" s="272"/>
      <c r="CW34" s="440"/>
      <c r="CX34" s="441"/>
      <c r="CY34" s="442"/>
      <c r="CZ34" s="441"/>
      <c r="DA34" s="442"/>
      <c r="DB34" s="441"/>
      <c r="DC34" s="442"/>
      <c r="DD34" s="441"/>
      <c r="DE34" s="442"/>
      <c r="DF34" s="443"/>
      <c r="DG34" s="440"/>
      <c r="DH34" s="441"/>
      <c r="DI34" s="442"/>
      <c r="DJ34" s="441"/>
      <c r="DK34" s="442"/>
      <c r="DL34" s="441"/>
      <c r="DM34" s="442"/>
      <c r="DN34" s="443"/>
      <c r="DO34" s="440"/>
      <c r="DP34" s="441"/>
      <c r="DQ34" s="442"/>
      <c r="DR34" s="441"/>
      <c r="DS34" s="442"/>
      <c r="DT34" s="441"/>
      <c r="DU34" s="442"/>
      <c r="DV34" s="443"/>
      <c r="DW34" s="272"/>
    </row>
    <row r="35" spans="1:127" s="303" customFormat="1" ht="40.5" customHeight="1">
      <c r="A35" s="569"/>
      <c r="B35" s="716">
        <v>5</v>
      </c>
      <c r="C35" s="717" t="s">
        <v>371</v>
      </c>
      <c r="D35" s="718"/>
      <c r="E35" s="719"/>
      <c r="F35" s="718"/>
      <c r="G35" s="720"/>
      <c r="H35" s="719"/>
      <c r="I35" s="721"/>
      <c r="J35" s="718"/>
      <c r="K35" s="718"/>
      <c r="L35" s="721"/>
      <c r="M35" s="721"/>
      <c r="N35" s="721"/>
      <c r="O35" s="721"/>
      <c r="P35" s="722"/>
      <c r="Q35" s="1350" t="s">
        <v>1323</v>
      </c>
      <c r="R35" s="1352" t="s">
        <v>1324</v>
      </c>
      <c r="S35" s="1336" t="s">
        <v>1325</v>
      </c>
      <c r="T35" s="452"/>
      <c r="U35" s="453"/>
      <c r="V35" s="453"/>
      <c r="W35" s="453"/>
      <c r="X35" s="453"/>
      <c r="Y35" s="453"/>
      <c r="Z35" s="453"/>
      <c r="AA35" s="453"/>
      <c r="AB35" s="453"/>
      <c r="AC35" s="454"/>
      <c r="AD35" s="452"/>
      <c r="AE35" s="453"/>
      <c r="AF35" s="453"/>
      <c r="AG35" s="453"/>
      <c r="AH35" s="453"/>
      <c r="AI35" s="453"/>
      <c r="AJ35" s="453"/>
      <c r="AK35" s="454"/>
      <c r="AL35" s="452"/>
      <c r="AM35" s="453"/>
      <c r="AN35" s="453"/>
      <c r="AO35" s="453"/>
      <c r="AP35" s="453"/>
      <c r="AQ35" s="453"/>
      <c r="AR35" s="453"/>
      <c r="AS35" s="454"/>
      <c r="AT35" s="455"/>
      <c r="AU35" s="456"/>
      <c r="AV35" s="457"/>
      <c r="AW35" s="457"/>
      <c r="AX35" s="457"/>
      <c r="AY35" s="457"/>
      <c r="AZ35" s="457"/>
      <c r="BA35" s="457"/>
      <c r="BB35" s="457"/>
      <c r="BC35" s="457"/>
      <c r="BD35" s="458"/>
      <c r="BE35" s="456"/>
      <c r="BF35" s="457"/>
      <c r="BG35" s="457"/>
      <c r="BH35" s="457"/>
      <c r="BI35" s="457"/>
      <c r="BJ35" s="457"/>
      <c r="BK35" s="457"/>
      <c r="BL35" s="458"/>
      <c r="BM35" s="456"/>
      <c r="BN35" s="457"/>
      <c r="BO35" s="457"/>
      <c r="BP35" s="457"/>
      <c r="BQ35" s="457"/>
      <c r="BR35" s="457"/>
      <c r="BS35" s="457"/>
      <c r="BT35" s="458"/>
      <c r="BU35" s="455"/>
      <c r="BV35" s="459"/>
      <c r="BW35" s="460"/>
      <c r="BX35" s="460"/>
      <c r="BY35" s="460"/>
      <c r="BZ35" s="460"/>
      <c r="CA35" s="460"/>
      <c r="CB35" s="460"/>
      <c r="CC35" s="460"/>
      <c r="CD35" s="460"/>
      <c r="CE35" s="461"/>
      <c r="CF35" s="459"/>
      <c r="CG35" s="460"/>
      <c r="CH35" s="460"/>
      <c r="CI35" s="460"/>
      <c r="CJ35" s="460"/>
      <c r="CK35" s="460"/>
      <c r="CL35" s="460"/>
      <c r="CM35" s="461"/>
      <c r="CN35" s="459"/>
      <c r="CO35" s="460"/>
      <c r="CP35" s="460"/>
      <c r="CQ35" s="460"/>
      <c r="CR35" s="460"/>
      <c r="CS35" s="460"/>
      <c r="CT35" s="460"/>
      <c r="CU35" s="461"/>
      <c r="CV35" s="455"/>
      <c r="CW35" s="462"/>
      <c r="CX35" s="463"/>
      <c r="CY35" s="463"/>
      <c r="CZ35" s="463"/>
      <c r="DA35" s="463"/>
      <c r="DB35" s="463"/>
      <c r="DC35" s="463"/>
      <c r="DD35" s="463"/>
      <c r="DE35" s="463"/>
      <c r="DF35" s="464"/>
      <c r="DG35" s="462"/>
      <c r="DH35" s="463"/>
      <c r="DI35" s="463"/>
      <c r="DJ35" s="463"/>
      <c r="DK35" s="463"/>
      <c r="DL35" s="463"/>
      <c r="DM35" s="463"/>
      <c r="DN35" s="464"/>
      <c r="DO35" s="462"/>
      <c r="DP35" s="463"/>
      <c r="DQ35" s="463"/>
      <c r="DR35" s="463"/>
      <c r="DS35" s="463"/>
      <c r="DT35" s="463"/>
      <c r="DU35" s="463"/>
      <c r="DV35" s="464"/>
      <c r="DW35" s="272"/>
    </row>
    <row r="36" spans="1:127" s="303" customFormat="1" ht="40.5" customHeight="1">
      <c r="A36" s="569"/>
      <c r="B36" s="723"/>
      <c r="C36" s="393" t="s">
        <v>1048</v>
      </c>
      <c r="D36" s="394">
        <f>LARGE(B37:B44,1)</f>
        <v>8</v>
      </c>
      <c r="E36" s="604" t="s">
        <v>1049</v>
      </c>
      <c r="F36" s="394">
        <f>COUNTIF(L37:P44,E36)</f>
        <v>1</v>
      </c>
      <c r="G36" s="396" t="s">
        <v>1038</v>
      </c>
      <c r="H36" s="394">
        <f>COUNTIF(L37:P44,G36)</f>
        <v>5</v>
      </c>
      <c r="I36" s="396" t="s">
        <v>1039</v>
      </c>
      <c r="J36" s="394">
        <f>COUNTIF(L37:P44,I36)</f>
        <v>5</v>
      </c>
      <c r="K36" s="396" t="s">
        <v>1040</v>
      </c>
      <c r="L36" s="394">
        <f>COUNTIF(L37:P44,K36)</f>
        <v>6</v>
      </c>
      <c r="M36" s="396" t="s">
        <v>1041</v>
      </c>
      <c r="N36" s="394">
        <f>COUNTIF(L37:P44,M36)</f>
        <v>7</v>
      </c>
      <c r="O36" s="396" t="s">
        <v>1042</v>
      </c>
      <c r="P36" s="397">
        <f>COUNTIF(L37:P44,O36)</f>
        <v>5</v>
      </c>
      <c r="Q36" s="1351"/>
      <c r="R36" s="1353"/>
      <c r="S36" s="1337"/>
      <c r="T36" s="466"/>
      <c r="U36" s="467"/>
      <c r="V36" s="467"/>
      <c r="W36" s="467"/>
      <c r="X36" s="467"/>
      <c r="Y36" s="467"/>
      <c r="Z36" s="467"/>
      <c r="AA36" s="467"/>
      <c r="AB36" s="467"/>
      <c r="AC36" s="468"/>
      <c r="AD36" s="466"/>
      <c r="AE36" s="467"/>
      <c r="AF36" s="467"/>
      <c r="AG36" s="467"/>
      <c r="AH36" s="467"/>
      <c r="AI36" s="467"/>
      <c r="AJ36" s="467"/>
      <c r="AK36" s="468"/>
      <c r="AL36" s="466"/>
      <c r="AM36" s="467"/>
      <c r="AN36" s="467"/>
      <c r="AO36" s="467"/>
      <c r="AP36" s="467"/>
      <c r="AQ36" s="467"/>
      <c r="AR36" s="467"/>
      <c r="AS36" s="468"/>
      <c r="AT36" s="469"/>
      <c r="AU36" s="470"/>
      <c r="AV36" s="471"/>
      <c r="AW36" s="471"/>
      <c r="AX36" s="471"/>
      <c r="AY36" s="471"/>
      <c r="AZ36" s="471"/>
      <c r="BA36" s="471"/>
      <c r="BB36" s="471"/>
      <c r="BC36" s="471"/>
      <c r="BD36" s="472"/>
      <c r="BE36" s="470"/>
      <c r="BF36" s="471"/>
      <c r="BG36" s="471"/>
      <c r="BH36" s="471"/>
      <c r="BI36" s="471"/>
      <c r="BJ36" s="471"/>
      <c r="BK36" s="471"/>
      <c r="BL36" s="472"/>
      <c r="BM36" s="470"/>
      <c r="BN36" s="471"/>
      <c r="BO36" s="471"/>
      <c r="BP36" s="471"/>
      <c r="BQ36" s="471"/>
      <c r="BR36" s="471"/>
      <c r="BS36" s="471"/>
      <c r="BT36" s="472"/>
      <c r="BU36" s="469"/>
      <c r="BV36" s="473"/>
      <c r="BW36" s="474"/>
      <c r="BX36" s="474"/>
      <c r="BY36" s="474"/>
      <c r="BZ36" s="474"/>
      <c r="CA36" s="474"/>
      <c r="CB36" s="474"/>
      <c r="CC36" s="474"/>
      <c r="CD36" s="474"/>
      <c r="CE36" s="475"/>
      <c r="CF36" s="473"/>
      <c r="CG36" s="474"/>
      <c r="CH36" s="474"/>
      <c r="CI36" s="474"/>
      <c r="CJ36" s="474"/>
      <c r="CK36" s="474"/>
      <c r="CL36" s="474"/>
      <c r="CM36" s="475"/>
      <c r="CN36" s="473"/>
      <c r="CO36" s="474"/>
      <c r="CP36" s="474"/>
      <c r="CQ36" s="474"/>
      <c r="CR36" s="474"/>
      <c r="CS36" s="474"/>
      <c r="CT36" s="474"/>
      <c r="CU36" s="475"/>
      <c r="CV36" s="469"/>
      <c r="CW36" s="476"/>
      <c r="CX36" s="477"/>
      <c r="CY36" s="477"/>
      <c r="CZ36" s="477"/>
      <c r="DA36" s="477"/>
      <c r="DB36" s="477"/>
      <c r="DC36" s="477"/>
      <c r="DD36" s="477"/>
      <c r="DE36" s="477"/>
      <c r="DF36" s="478"/>
      <c r="DG36" s="476"/>
      <c r="DH36" s="477"/>
      <c r="DI36" s="477"/>
      <c r="DJ36" s="477"/>
      <c r="DK36" s="477"/>
      <c r="DL36" s="477"/>
      <c r="DM36" s="477"/>
      <c r="DN36" s="478"/>
      <c r="DO36" s="476"/>
      <c r="DP36" s="477"/>
      <c r="DQ36" s="477"/>
      <c r="DR36" s="477"/>
      <c r="DS36" s="477"/>
      <c r="DT36" s="477"/>
      <c r="DU36" s="477"/>
      <c r="DV36" s="478"/>
      <c r="DW36" s="272"/>
    </row>
    <row r="37" spans="1:127" s="303" customFormat="1" ht="40.5" customHeight="1">
      <c r="A37" s="569">
        <v>1</v>
      </c>
      <c r="B37" s="411">
        <v>1</v>
      </c>
      <c r="C37" s="412" t="s">
        <v>920</v>
      </c>
      <c r="D37" s="413" t="s">
        <v>921</v>
      </c>
      <c r="E37" s="414" t="s">
        <v>1315</v>
      </c>
      <c r="F37" s="415">
        <v>1.115</v>
      </c>
      <c r="G37" s="416" t="s">
        <v>841</v>
      </c>
      <c r="H37" s="654">
        <v>55558</v>
      </c>
      <c r="I37" s="418" t="s">
        <v>386</v>
      </c>
      <c r="J37" s="655"/>
      <c r="K37" s="488"/>
      <c r="L37" s="449" t="s">
        <v>1068</v>
      </c>
      <c r="M37" s="449"/>
      <c r="N37" s="450"/>
      <c r="O37" s="449"/>
      <c r="P37" s="572"/>
      <c r="Q37" s="425">
        <f t="shared" ref="Q37:Q44" si="5">COUNTA(T37:DV37)</f>
        <v>0</v>
      </c>
      <c r="R37" s="426"/>
      <c r="S37" s="448"/>
      <c r="T37" s="428"/>
      <c r="U37" s="429"/>
      <c r="V37" s="430"/>
      <c r="W37" s="429"/>
      <c r="X37" s="430"/>
      <c r="Y37" s="429"/>
      <c r="Z37" s="430"/>
      <c r="AA37" s="429"/>
      <c r="AB37" s="430"/>
      <c r="AC37" s="431"/>
      <c r="AD37" s="428"/>
      <c r="AE37" s="429"/>
      <c r="AF37" s="430"/>
      <c r="AG37" s="429"/>
      <c r="AH37" s="430"/>
      <c r="AI37" s="429"/>
      <c r="AJ37" s="430"/>
      <c r="AK37" s="431"/>
      <c r="AL37" s="428"/>
      <c r="AM37" s="429"/>
      <c r="AN37" s="430"/>
      <c r="AO37" s="429"/>
      <c r="AP37" s="430"/>
      <c r="AQ37" s="429"/>
      <c r="AR37" s="430"/>
      <c r="AS37" s="431"/>
      <c r="AT37" s="272"/>
      <c r="AU37" s="432"/>
      <c r="AV37" s="433"/>
      <c r="AW37" s="434"/>
      <c r="AX37" s="433"/>
      <c r="AY37" s="434"/>
      <c r="AZ37" s="433"/>
      <c r="BA37" s="434"/>
      <c r="BB37" s="433"/>
      <c r="BC37" s="434"/>
      <c r="BD37" s="435"/>
      <c r="BE37" s="432"/>
      <c r="BF37" s="433"/>
      <c r="BG37" s="434"/>
      <c r="BH37" s="433"/>
      <c r="BI37" s="434"/>
      <c r="BJ37" s="433"/>
      <c r="BK37" s="434"/>
      <c r="BL37" s="435"/>
      <c r="BM37" s="432"/>
      <c r="BN37" s="433"/>
      <c r="BO37" s="434"/>
      <c r="BP37" s="433"/>
      <c r="BQ37" s="434"/>
      <c r="BR37" s="433"/>
      <c r="BS37" s="434"/>
      <c r="BT37" s="435"/>
      <c r="BU37" s="272"/>
      <c r="BV37" s="436"/>
      <c r="BW37" s="437"/>
      <c r="BX37" s="438"/>
      <c r="BY37" s="437"/>
      <c r="BZ37" s="438"/>
      <c r="CA37" s="437"/>
      <c r="CB37" s="438"/>
      <c r="CC37" s="437"/>
      <c r="CD37" s="438"/>
      <c r="CE37" s="439"/>
      <c r="CF37" s="436"/>
      <c r="CG37" s="437"/>
      <c r="CH37" s="438"/>
      <c r="CI37" s="437"/>
      <c r="CJ37" s="438"/>
      <c r="CK37" s="437"/>
      <c r="CL37" s="438"/>
      <c r="CM37" s="439"/>
      <c r="CN37" s="436"/>
      <c r="CO37" s="437"/>
      <c r="CP37" s="438"/>
      <c r="CQ37" s="437"/>
      <c r="CR37" s="438"/>
      <c r="CS37" s="437"/>
      <c r="CT37" s="438"/>
      <c r="CU37" s="439"/>
      <c r="CV37" s="272"/>
      <c r="CW37" s="440"/>
      <c r="CX37" s="441"/>
      <c r="CY37" s="442"/>
      <c r="CZ37" s="441"/>
      <c r="DA37" s="442"/>
      <c r="DB37" s="441"/>
      <c r="DC37" s="442"/>
      <c r="DD37" s="441"/>
      <c r="DE37" s="442"/>
      <c r="DF37" s="443"/>
      <c r="DG37" s="440"/>
      <c r="DH37" s="441"/>
      <c r="DI37" s="442"/>
      <c r="DJ37" s="441"/>
      <c r="DK37" s="442"/>
      <c r="DL37" s="441"/>
      <c r="DM37" s="442"/>
      <c r="DN37" s="443"/>
      <c r="DO37" s="440"/>
      <c r="DP37" s="441"/>
      <c r="DQ37" s="442"/>
      <c r="DR37" s="441"/>
      <c r="DS37" s="442"/>
      <c r="DT37" s="441"/>
      <c r="DU37" s="442"/>
      <c r="DV37" s="443"/>
      <c r="DW37" s="272"/>
    </row>
    <row r="38" spans="1:127" s="303" customFormat="1" ht="40.5" customHeight="1">
      <c r="A38" s="569">
        <v>1</v>
      </c>
      <c r="B38" s="411">
        <f>LARGE(B$37:B37,1)+1</f>
        <v>2</v>
      </c>
      <c r="C38" s="412" t="s">
        <v>922</v>
      </c>
      <c r="D38" s="413" t="s">
        <v>1203</v>
      </c>
      <c r="E38" s="414" t="s">
        <v>1318</v>
      </c>
      <c r="F38" s="415">
        <v>0.41299999999999998</v>
      </c>
      <c r="G38" s="416" t="s">
        <v>841</v>
      </c>
      <c r="H38" s="654">
        <v>8165</v>
      </c>
      <c r="I38" s="418" t="s">
        <v>386</v>
      </c>
      <c r="J38" s="655"/>
      <c r="K38" s="488"/>
      <c r="L38" s="444" t="s">
        <v>1038</v>
      </c>
      <c r="M38" s="444" t="s">
        <v>1039</v>
      </c>
      <c r="N38" s="445" t="s">
        <v>1040</v>
      </c>
      <c r="O38" s="446" t="s">
        <v>1041</v>
      </c>
      <c r="P38" s="571" t="s">
        <v>1042</v>
      </c>
      <c r="Q38" s="425">
        <f t="shared" si="5"/>
        <v>0</v>
      </c>
      <c r="R38" s="426"/>
      <c r="S38" s="448"/>
      <c r="T38" s="428"/>
      <c r="U38" s="429"/>
      <c r="V38" s="430"/>
      <c r="W38" s="429"/>
      <c r="X38" s="430"/>
      <c r="Y38" s="429"/>
      <c r="Z38" s="430"/>
      <c r="AA38" s="429"/>
      <c r="AB38" s="430"/>
      <c r="AC38" s="431"/>
      <c r="AD38" s="428"/>
      <c r="AE38" s="429"/>
      <c r="AF38" s="430"/>
      <c r="AG38" s="429"/>
      <c r="AH38" s="430"/>
      <c r="AI38" s="429"/>
      <c r="AJ38" s="430"/>
      <c r="AK38" s="431"/>
      <c r="AL38" s="428"/>
      <c r="AM38" s="429"/>
      <c r="AN38" s="430"/>
      <c r="AO38" s="429"/>
      <c r="AP38" s="430"/>
      <c r="AQ38" s="429"/>
      <c r="AR38" s="430"/>
      <c r="AS38" s="431"/>
      <c r="AT38" s="272"/>
      <c r="AU38" s="432"/>
      <c r="AV38" s="433"/>
      <c r="AW38" s="434"/>
      <c r="AX38" s="433"/>
      <c r="AY38" s="434"/>
      <c r="AZ38" s="433"/>
      <c r="BA38" s="434"/>
      <c r="BB38" s="433"/>
      <c r="BC38" s="434"/>
      <c r="BD38" s="435"/>
      <c r="BE38" s="432"/>
      <c r="BF38" s="433"/>
      <c r="BG38" s="434"/>
      <c r="BH38" s="433"/>
      <c r="BI38" s="434"/>
      <c r="BJ38" s="433"/>
      <c r="BK38" s="434"/>
      <c r="BL38" s="435"/>
      <c r="BM38" s="432"/>
      <c r="BN38" s="433"/>
      <c r="BO38" s="434"/>
      <c r="BP38" s="433"/>
      <c r="BQ38" s="434"/>
      <c r="BR38" s="433"/>
      <c r="BS38" s="434"/>
      <c r="BT38" s="435"/>
      <c r="BU38" s="272"/>
      <c r="BV38" s="436"/>
      <c r="BW38" s="437"/>
      <c r="BX38" s="438"/>
      <c r="BY38" s="437"/>
      <c r="BZ38" s="438"/>
      <c r="CA38" s="437"/>
      <c r="CB38" s="438"/>
      <c r="CC38" s="437"/>
      <c r="CD38" s="438"/>
      <c r="CE38" s="439"/>
      <c r="CF38" s="436"/>
      <c r="CG38" s="437"/>
      <c r="CH38" s="438"/>
      <c r="CI38" s="437"/>
      <c r="CJ38" s="438"/>
      <c r="CK38" s="437"/>
      <c r="CL38" s="438"/>
      <c r="CM38" s="439"/>
      <c r="CN38" s="436"/>
      <c r="CO38" s="437"/>
      <c r="CP38" s="438"/>
      <c r="CQ38" s="437"/>
      <c r="CR38" s="438"/>
      <c r="CS38" s="437"/>
      <c r="CT38" s="438"/>
      <c r="CU38" s="439"/>
      <c r="CV38" s="272"/>
      <c r="CW38" s="440"/>
      <c r="CX38" s="441"/>
      <c r="CY38" s="442"/>
      <c r="CZ38" s="441"/>
      <c r="DA38" s="442"/>
      <c r="DB38" s="441"/>
      <c r="DC38" s="442"/>
      <c r="DD38" s="441"/>
      <c r="DE38" s="442"/>
      <c r="DF38" s="443"/>
      <c r="DG38" s="440"/>
      <c r="DH38" s="441"/>
      <c r="DI38" s="442"/>
      <c r="DJ38" s="441"/>
      <c r="DK38" s="442"/>
      <c r="DL38" s="441"/>
      <c r="DM38" s="442"/>
      <c r="DN38" s="443"/>
      <c r="DO38" s="440"/>
      <c r="DP38" s="441"/>
      <c r="DQ38" s="442"/>
      <c r="DR38" s="441"/>
      <c r="DS38" s="442"/>
      <c r="DT38" s="441"/>
      <c r="DU38" s="442"/>
      <c r="DV38" s="443"/>
      <c r="DW38" s="272"/>
    </row>
    <row r="39" spans="1:127" s="303" customFormat="1" ht="40.5" customHeight="1">
      <c r="A39" s="569">
        <v>1</v>
      </c>
      <c r="B39" s="411">
        <f>LARGE(B$37:B38,1)+1</f>
        <v>3</v>
      </c>
      <c r="C39" s="412" t="s">
        <v>923</v>
      </c>
      <c r="D39" s="413" t="s">
        <v>276</v>
      </c>
      <c r="E39" s="414" t="s">
        <v>924</v>
      </c>
      <c r="F39" s="415">
        <v>0.47499999999999998</v>
      </c>
      <c r="G39" s="416" t="s">
        <v>841</v>
      </c>
      <c r="H39" s="654">
        <v>3981</v>
      </c>
      <c r="I39" s="418" t="s">
        <v>386</v>
      </c>
      <c r="J39" s="655"/>
      <c r="K39" s="488"/>
      <c r="L39" s="444"/>
      <c r="M39" s="444"/>
      <c r="N39" s="445" t="s">
        <v>1040</v>
      </c>
      <c r="O39" s="446" t="s">
        <v>1041</v>
      </c>
      <c r="P39" s="571"/>
      <c r="Q39" s="425">
        <f t="shared" si="5"/>
        <v>0</v>
      </c>
      <c r="R39" s="426"/>
      <c r="S39" s="448"/>
      <c r="T39" s="428"/>
      <c r="U39" s="429"/>
      <c r="V39" s="430"/>
      <c r="W39" s="429"/>
      <c r="X39" s="430"/>
      <c r="Y39" s="429"/>
      <c r="Z39" s="430"/>
      <c r="AA39" s="429"/>
      <c r="AB39" s="430"/>
      <c r="AC39" s="431"/>
      <c r="AD39" s="428"/>
      <c r="AE39" s="429"/>
      <c r="AF39" s="430"/>
      <c r="AG39" s="429"/>
      <c r="AH39" s="430"/>
      <c r="AI39" s="429"/>
      <c r="AJ39" s="430"/>
      <c r="AK39" s="431"/>
      <c r="AL39" s="428"/>
      <c r="AM39" s="429"/>
      <c r="AN39" s="430"/>
      <c r="AO39" s="429"/>
      <c r="AP39" s="430"/>
      <c r="AQ39" s="429"/>
      <c r="AR39" s="430"/>
      <c r="AS39" s="431"/>
      <c r="AT39" s="272"/>
      <c r="AU39" s="432"/>
      <c r="AV39" s="433"/>
      <c r="AW39" s="434"/>
      <c r="AX39" s="433"/>
      <c r="AY39" s="434"/>
      <c r="AZ39" s="433"/>
      <c r="BA39" s="434"/>
      <c r="BB39" s="433"/>
      <c r="BC39" s="434"/>
      <c r="BD39" s="435"/>
      <c r="BE39" s="432"/>
      <c r="BF39" s="433"/>
      <c r="BG39" s="434"/>
      <c r="BH39" s="433"/>
      <c r="BI39" s="434"/>
      <c r="BJ39" s="433"/>
      <c r="BK39" s="434"/>
      <c r="BL39" s="435"/>
      <c r="BM39" s="432"/>
      <c r="BN39" s="433"/>
      <c r="BO39" s="434"/>
      <c r="BP39" s="433"/>
      <c r="BQ39" s="434"/>
      <c r="BR39" s="433"/>
      <c r="BS39" s="434"/>
      <c r="BT39" s="435"/>
      <c r="BU39" s="272"/>
      <c r="BV39" s="436"/>
      <c r="BW39" s="437"/>
      <c r="BX39" s="438"/>
      <c r="BY39" s="437"/>
      <c r="BZ39" s="438"/>
      <c r="CA39" s="437"/>
      <c r="CB39" s="438"/>
      <c r="CC39" s="437"/>
      <c r="CD39" s="438"/>
      <c r="CE39" s="439"/>
      <c r="CF39" s="436"/>
      <c r="CG39" s="437"/>
      <c r="CH39" s="438"/>
      <c r="CI39" s="437"/>
      <c r="CJ39" s="438"/>
      <c r="CK39" s="437"/>
      <c r="CL39" s="438"/>
      <c r="CM39" s="439"/>
      <c r="CN39" s="436"/>
      <c r="CO39" s="437"/>
      <c r="CP39" s="438"/>
      <c r="CQ39" s="437"/>
      <c r="CR39" s="438"/>
      <c r="CS39" s="437"/>
      <c r="CT39" s="438"/>
      <c r="CU39" s="439"/>
      <c r="CV39" s="272"/>
      <c r="CW39" s="440"/>
      <c r="CX39" s="441"/>
      <c r="CY39" s="442"/>
      <c r="CZ39" s="441"/>
      <c r="DA39" s="442"/>
      <c r="DB39" s="441"/>
      <c r="DC39" s="442"/>
      <c r="DD39" s="441"/>
      <c r="DE39" s="442"/>
      <c r="DF39" s="443"/>
      <c r="DG39" s="440"/>
      <c r="DH39" s="441"/>
      <c r="DI39" s="442"/>
      <c r="DJ39" s="441"/>
      <c r="DK39" s="442"/>
      <c r="DL39" s="441"/>
      <c r="DM39" s="442"/>
      <c r="DN39" s="443"/>
      <c r="DO39" s="440"/>
      <c r="DP39" s="441"/>
      <c r="DQ39" s="442"/>
      <c r="DR39" s="441"/>
      <c r="DS39" s="442"/>
      <c r="DT39" s="441"/>
      <c r="DU39" s="442"/>
      <c r="DV39" s="443"/>
      <c r="DW39" s="272"/>
    </row>
    <row r="40" spans="1:127" s="303" customFormat="1" ht="40.5" customHeight="1">
      <c r="A40" s="569">
        <v>1</v>
      </c>
      <c r="B40" s="411">
        <f>LARGE(B$37:B39,1)+1</f>
        <v>4</v>
      </c>
      <c r="C40" s="412" t="s">
        <v>925</v>
      </c>
      <c r="D40" s="413" t="s">
        <v>170</v>
      </c>
      <c r="E40" s="414" t="s">
        <v>1318</v>
      </c>
      <c r="F40" s="415">
        <v>0.13500000000000001</v>
      </c>
      <c r="G40" s="416" t="s">
        <v>841</v>
      </c>
      <c r="H40" s="654">
        <v>8336</v>
      </c>
      <c r="I40" s="418" t="s">
        <v>386</v>
      </c>
      <c r="J40" s="655"/>
      <c r="K40" s="488"/>
      <c r="L40" s="444" t="s">
        <v>1038</v>
      </c>
      <c r="M40" s="444" t="s">
        <v>1039</v>
      </c>
      <c r="N40" s="445" t="s">
        <v>1040</v>
      </c>
      <c r="O40" s="446" t="s">
        <v>1041</v>
      </c>
      <c r="P40" s="571" t="s">
        <v>1042</v>
      </c>
      <c r="Q40" s="425">
        <f t="shared" si="5"/>
        <v>0</v>
      </c>
      <c r="R40" s="426"/>
      <c r="S40" s="448"/>
      <c r="T40" s="428"/>
      <c r="U40" s="429"/>
      <c r="V40" s="430"/>
      <c r="W40" s="429"/>
      <c r="X40" s="430"/>
      <c r="Y40" s="429"/>
      <c r="Z40" s="430"/>
      <c r="AA40" s="429"/>
      <c r="AB40" s="430"/>
      <c r="AC40" s="431"/>
      <c r="AD40" s="428"/>
      <c r="AE40" s="429"/>
      <c r="AF40" s="430"/>
      <c r="AG40" s="429"/>
      <c r="AH40" s="430"/>
      <c r="AI40" s="429"/>
      <c r="AJ40" s="430"/>
      <c r="AK40" s="431"/>
      <c r="AL40" s="428"/>
      <c r="AM40" s="429"/>
      <c r="AN40" s="430"/>
      <c r="AO40" s="429"/>
      <c r="AP40" s="430"/>
      <c r="AQ40" s="429"/>
      <c r="AR40" s="430"/>
      <c r="AS40" s="431"/>
      <c r="AT40" s="272"/>
      <c r="AU40" s="432"/>
      <c r="AV40" s="433"/>
      <c r="AW40" s="434"/>
      <c r="AX40" s="433"/>
      <c r="AY40" s="434"/>
      <c r="AZ40" s="433"/>
      <c r="BA40" s="434"/>
      <c r="BB40" s="433"/>
      <c r="BC40" s="434"/>
      <c r="BD40" s="435"/>
      <c r="BE40" s="432"/>
      <c r="BF40" s="433"/>
      <c r="BG40" s="434"/>
      <c r="BH40" s="433"/>
      <c r="BI40" s="434"/>
      <c r="BJ40" s="433"/>
      <c r="BK40" s="434"/>
      <c r="BL40" s="435"/>
      <c r="BM40" s="432"/>
      <c r="BN40" s="433"/>
      <c r="BO40" s="434"/>
      <c r="BP40" s="433"/>
      <c r="BQ40" s="434"/>
      <c r="BR40" s="433"/>
      <c r="BS40" s="434"/>
      <c r="BT40" s="435"/>
      <c r="BU40" s="272"/>
      <c r="BV40" s="436"/>
      <c r="BW40" s="437"/>
      <c r="BX40" s="438"/>
      <c r="BY40" s="437"/>
      <c r="BZ40" s="438"/>
      <c r="CA40" s="437"/>
      <c r="CB40" s="438"/>
      <c r="CC40" s="437"/>
      <c r="CD40" s="438"/>
      <c r="CE40" s="439"/>
      <c r="CF40" s="436"/>
      <c r="CG40" s="437"/>
      <c r="CH40" s="438"/>
      <c r="CI40" s="437"/>
      <c r="CJ40" s="438"/>
      <c r="CK40" s="437"/>
      <c r="CL40" s="438"/>
      <c r="CM40" s="439"/>
      <c r="CN40" s="436"/>
      <c r="CO40" s="437"/>
      <c r="CP40" s="438"/>
      <c r="CQ40" s="437"/>
      <c r="CR40" s="438"/>
      <c r="CS40" s="437"/>
      <c r="CT40" s="438"/>
      <c r="CU40" s="439"/>
      <c r="CV40" s="272"/>
      <c r="CW40" s="440"/>
      <c r="CX40" s="441"/>
      <c r="CY40" s="442"/>
      <c r="CZ40" s="441"/>
      <c r="DA40" s="442"/>
      <c r="DB40" s="441"/>
      <c r="DC40" s="442"/>
      <c r="DD40" s="441"/>
      <c r="DE40" s="442"/>
      <c r="DF40" s="443"/>
      <c r="DG40" s="440"/>
      <c r="DH40" s="441"/>
      <c r="DI40" s="442"/>
      <c r="DJ40" s="441"/>
      <c r="DK40" s="442"/>
      <c r="DL40" s="441"/>
      <c r="DM40" s="442"/>
      <c r="DN40" s="443"/>
      <c r="DO40" s="440"/>
      <c r="DP40" s="441"/>
      <c r="DQ40" s="442"/>
      <c r="DR40" s="441"/>
      <c r="DS40" s="442"/>
      <c r="DT40" s="441"/>
      <c r="DU40" s="442"/>
      <c r="DV40" s="443"/>
      <c r="DW40" s="272"/>
    </row>
    <row r="41" spans="1:127" s="303" customFormat="1" ht="40.5" customHeight="1">
      <c r="A41" s="569">
        <v>1</v>
      </c>
      <c r="B41" s="411">
        <f>LARGE(B$37:B40,1)+1</f>
        <v>5</v>
      </c>
      <c r="C41" s="412" t="s">
        <v>926</v>
      </c>
      <c r="D41" s="413" t="s">
        <v>1203</v>
      </c>
      <c r="E41" s="414" t="s">
        <v>924</v>
      </c>
      <c r="F41" s="415">
        <v>0.26300000000000001</v>
      </c>
      <c r="G41" s="416" t="s">
        <v>841</v>
      </c>
      <c r="H41" s="654">
        <v>63914</v>
      </c>
      <c r="I41" s="418" t="s">
        <v>386</v>
      </c>
      <c r="J41" s="655"/>
      <c r="K41" s="488"/>
      <c r="L41" s="444" t="s">
        <v>1038</v>
      </c>
      <c r="M41" s="444" t="s">
        <v>1039</v>
      </c>
      <c r="N41" s="445" t="s">
        <v>1040</v>
      </c>
      <c r="O41" s="446" t="s">
        <v>1041</v>
      </c>
      <c r="P41" s="571" t="s">
        <v>1042</v>
      </c>
      <c r="Q41" s="425">
        <f t="shared" si="5"/>
        <v>0</v>
      </c>
      <c r="R41" s="426"/>
      <c r="S41" s="448"/>
      <c r="T41" s="428"/>
      <c r="U41" s="429"/>
      <c r="V41" s="430"/>
      <c r="W41" s="429"/>
      <c r="X41" s="430"/>
      <c r="Y41" s="429"/>
      <c r="Z41" s="430"/>
      <c r="AA41" s="429"/>
      <c r="AB41" s="430"/>
      <c r="AC41" s="431"/>
      <c r="AD41" s="428"/>
      <c r="AE41" s="429"/>
      <c r="AF41" s="430"/>
      <c r="AG41" s="429"/>
      <c r="AH41" s="430"/>
      <c r="AI41" s="429"/>
      <c r="AJ41" s="430"/>
      <c r="AK41" s="431"/>
      <c r="AL41" s="428"/>
      <c r="AM41" s="429"/>
      <c r="AN41" s="430"/>
      <c r="AO41" s="429"/>
      <c r="AP41" s="430"/>
      <c r="AQ41" s="429"/>
      <c r="AR41" s="430"/>
      <c r="AS41" s="431"/>
      <c r="AT41" s="272"/>
      <c r="AU41" s="432"/>
      <c r="AV41" s="433"/>
      <c r="AW41" s="434"/>
      <c r="AX41" s="433"/>
      <c r="AY41" s="434"/>
      <c r="AZ41" s="433"/>
      <c r="BA41" s="434"/>
      <c r="BB41" s="433"/>
      <c r="BC41" s="434"/>
      <c r="BD41" s="435"/>
      <c r="BE41" s="432"/>
      <c r="BF41" s="433"/>
      <c r="BG41" s="434"/>
      <c r="BH41" s="433"/>
      <c r="BI41" s="434"/>
      <c r="BJ41" s="433"/>
      <c r="BK41" s="434"/>
      <c r="BL41" s="435"/>
      <c r="BM41" s="432"/>
      <c r="BN41" s="433"/>
      <c r="BO41" s="434"/>
      <c r="BP41" s="433"/>
      <c r="BQ41" s="434"/>
      <c r="BR41" s="433"/>
      <c r="BS41" s="434"/>
      <c r="BT41" s="435"/>
      <c r="BU41" s="272"/>
      <c r="BV41" s="436"/>
      <c r="BW41" s="437"/>
      <c r="BX41" s="438"/>
      <c r="BY41" s="437"/>
      <c r="BZ41" s="438"/>
      <c r="CA41" s="437"/>
      <c r="CB41" s="438"/>
      <c r="CC41" s="437"/>
      <c r="CD41" s="438"/>
      <c r="CE41" s="439"/>
      <c r="CF41" s="436"/>
      <c r="CG41" s="437"/>
      <c r="CH41" s="438"/>
      <c r="CI41" s="437"/>
      <c r="CJ41" s="438"/>
      <c r="CK41" s="437"/>
      <c r="CL41" s="438"/>
      <c r="CM41" s="439"/>
      <c r="CN41" s="436"/>
      <c r="CO41" s="437"/>
      <c r="CP41" s="438"/>
      <c r="CQ41" s="437"/>
      <c r="CR41" s="438"/>
      <c r="CS41" s="437"/>
      <c r="CT41" s="438"/>
      <c r="CU41" s="439"/>
      <c r="CV41" s="272"/>
      <c r="CW41" s="440"/>
      <c r="CX41" s="441"/>
      <c r="CY41" s="442"/>
      <c r="CZ41" s="441"/>
      <c r="DA41" s="442"/>
      <c r="DB41" s="441"/>
      <c r="DC41" s="442"/>
      <c r="DD41" s="441"/>
      <c r="DE41" s="442"/>
      <c r="DF41" s="443"/>
      <c r="DG41" s="440"/>
      <c r="DH41" s="441"/>
      <c r="DI41" s="442"/>
      <c r="DJ41" s="441"/>
      <c r="DK41" s="442"/>
      <c r="DL41" s="441"/>
      <c r="DM41" s="442"/>
      <c r="DN41" s="443"/>
      <c r="DO41" s="440"/>
      <c r="DP41" s="441"/>
      <c r="DQ41" s="442"/>
      <c r="DR41" s="441"/>
      <c r="DS41" s="442"/>
      <c r="DT41" s="441"/>
      <c r="DU41" s="442"/>
      <c r="DV41" s="443"/>
      <c r="DW41" s="272"/>
    </row>
    <row r="42" spans="1:127" s="303" customFormat="1" ht="40.5" customHeight="1">
      <c r="A42" s="569">
        <v>1</v>
      </c>
      <c r="B42" s="411">
        <f>LARGE(B$37:B41,1)+1</f>
        <v>6</v>
      </c>
      <c r="C42" s="412" t="s">
        <v>927</v>
      </c>
      <c r="D42" s="413" t="s">
        <v>276</v>
      </c>
      <c r="E42" s="414" t="s">
        <v>1318</v>
      </c>
      <c r="F42" s="415">
        <v>0.17395833333333333</v>
      </c>
      <c r="G42" s="416" t="s">
        <v>841</v>
      </c>
      <c r="H42" s="654">
        <v>453316</v>
      </c>
      <c r="I42" s="418" t="s">
        <v>386</v>
      </c>
      <c r="J42" s="655"/>
      <c r="K42" s="488"/>
      <c r="L42" s="444"/>
      <c r="M42" s="444"/>
      <c r="N42" s="445"/>
      <c r="O42" s="446" t="s">
        <v>1041</v>
      </c>
      <c r="P42" s="571" t="s">
        <v>1042</v>
      </c>
      <c r="Q42" s="425">
        <f t="shared" si="5"/>
        <v>0</v>
      </c>
      <c r="R42" s="426"/>
      <c r="S42" s="448"/>
      <c r="T42" s="428"/>
      <c r="U42" s="429"/>
      <c r="V42" s="430"/>
      <c r="W42" s="429"/>
      <c r="X42" s="430"/>
      <c r="Y42" s="429"/>
      <c r="Z42" s="430"/>
      <c r="AA42" s="429"/>
      <c r="AB42" s="430"/>
      <c r="AC42" s="431"/>
      <c r="AD42" s="428"/>
      <c r="AE42" s="429"/>
      <c r="AF42" s="430"/>
      <c r="AG42" s="429"/>
      <c r="AH42" s="430"/>
      <c r="AI42" s="429"/>
      <c r="AJ42" s="430"/>
      <c r="AK42" s="431"/>
      <c r="AL42" s="428"/>
      <c r="AM42" s="429"/>
      <c r="AN42" s="430"/>
      <c r="AO42" s="429"/>
      <c r="AP42" s="430"/>
      <c r="AQ42" s="429"/>
      <c r="AR42" s="430"/>
      <c r="AS42" s="431"/>
      <c r="AT42" s="272"/>
      <c r="AU42" s="432"/>
      <c r="AV42" s="433"/>
      <c r="AW42" s="434"/>
      <c r="AX42" s="433"/>
      <c r="AY42" s="434"/>
      <c r="AZ42" s="433"/>
      <c r="BA42" s="434"/>
      <c r="BB42" s="433"/>
      <c r="BC42" s="434"/>
      <c r="BD42" s="435"/>
      <c r="BE42" s="432"/>
      <c r="BF42" s="433"/>
      <c r="BG42" s="434"/>
      <c r="BH42" s="433"/>
      <c r="BI42" s="434"/>
      <c r="BJ42" s="433"/>
      <c r="BK42" s="434"/>
      <c r="BL42" s="435"/>
      <c r="BM42" s="432"/>
      <c r="BN42" s="433"/>
      <c r="BO42" s="434"/>
      <c r="BP42" s="433"/>
      <c r="BQ42" s="434"/>
      <c r="BR42" s="433"/>
      <c r="BS42" s="434"/>
      <c r="BT42" s="435"/>
      <c r="BU42" s="272"/>
      <c r="BV42" s="436"/>
      <c r="BW42" s="437"/>
      <c r="BX42" s="438"/>
      <c r="BY42" s="437"/>
      <c r="BZ42" s="438"/>
      <c r="CA42" s="437"/>
      <c r="CB42" s="438"/>
      <c r="CC42" s="437"/>
      <c r="CD42" s="438"/>
      <c r="CE42" s="439"/>
      <c r="CF42" s="436"/>
      <c r="CG42" s="437"/>
      <c r="CH42" s="438"/>
      <c r="CI42" s="437"/>
      <c r="CJ42" s="438"/>
      <c r="CK42" s="437"/>
      <c r="CL42" s="438"/>
      <c r="CM42" s="439"/>
      <c r="CN42" s="436"/>
      <c r="CO42" s="437"/>
      <c r="CP42" s="438"/>
      <c r="CQ42" s="437"/>
      <c r="CR42" s="438"/>
      <c r="CS42" s="437"/>
      <c r="CT42" s="438"/>
      <c r="CU42" s="439"/>
      <c r="CV42" s="272"/>
      <c r="CW42" s="440"/>
      <c r="CX42" s="441"/>
      <c r="CY42" s="442"/>
      <c r="CZ42" s="441"/>
      <c r="DA42" s="442"/>
      <c r="DB42" s="441"/>
      <c r="DC42" s="442"/>
      <c r="DD42" s="441"/>
      <c r="DE42" s="442"/>
      <c r="DF42" s="443"/>
      <c r="DG42" s="440"/>
      <c r="DH42" s="441"/>
      <c r="DI42" s="442"/>
      <c r="DJ42" s="441"/>
      <c r="DK42" s="442"/>
      <c r="DL42" s="441"/>
      <c r="DM42" s="442"/>
      <c r="DN42" s="443"/>
      <c r="DO42" s="440"/>
      <c r="DP42" s="441"/>
      <c r="DQ42" s="442"/>
      <c r="DR42" s="441"/>
      <c r="DS42" s="442"/>
      <c r="DT42" s="441"/>
      <c r="DU42" s="442"/>
      <c r="DV42" s="443"/>
      <c r="DW42" s="272"/>
    </row>
    <row r="43" spans="1:127" s="303" customFormat="1" ht="40.5" customHeight="1">
      <c r="A43" s="569">
        <v>1</v>
      </c>
      <c r="B43" s="411">
        <f>LARGE(B$37:B42,1)+1</f>
        <v>7</v>
      </c>
      <c r="C43" s="412" t="s">
        <v>928</v>
      </c>
      <c r="D43" s="413" t="s">
        <v>1203</v>
      </c>
      <c r="E43" s="414" t="s">
        <v>1318</v>
      </c>
      <c r="F43" s="415">
        <v>0.247</v>
      </c>
      <c r="G43" s="416" t="s">
        <v>841</v>
      </c>
      <c r="H43" s="654">
        <v>7747</v>
      </c>
      <c r="I43" s="418" t="s">
        <v>386</v>
      </c>
      <c r="J43" s="655"/>
      <c r="K43" s="488"/>
      <c r="L43" s="444" t="s">
        <v>1038</v>
      </c>
      <c r="M43" s="444" t="s">
        <v>1039</v>
      </c>
      <c r="N43" s="445" t="s">
        <v>1040</v>
      </c>
      <c r="O43" s="446" t="s">
        <v>1041</v>
      </c>
      <c r="P43" s="571"/>
      <c r="Q43" s="425">
        <f t="shared" si="5"/>
        <v>0</v>
      </c>
      <c r="R43" s="426"/>
      <c r="S43" s="448"/>
      <c r="T43" s="428"/>
      <c r="U43" s="429"/>
      <c r="V43" s="430"/>
      <c r="W43" s="429"/>
      <c r="X43" s="430"/>
      <c r="Y43" s="429"/>
      <c r="Z43" s="430"/>
      <c r="AA43" s="429"/>
      <c r="AB43" s="430"/>
      <c r="AC43" s="431"/>
      <c r="AD43" s="428"/>
      <c r="AE43" s="429"/>
      <c r="AF43" s="430"/>
      <c r="AG43" s="429"/>
      <c r="AH43" s="430"/>
      <c r="AI43" s="429"/>
      <c r="AJ43" s="430"/>
      <c r="AK43" s="431"/>
      <c r="AL43" s="428"/>
      <c r="AM43" s="429"/>
      <c r="AN43" s="430"/>
      <c r="AO43" s="429"/>
      <c r="AP43" s="430"/>
      <c r="AQ43" s="429"/>
      <c r="AR43" s="430"/>
      <c r="AS43" s="431"/>
      <c r="AT43" s="272"/>
      <c r="AU43" s="432"/>
      <c r="AV43" s="433"/>
      <c r="AW43" s="434"/>
      <c r="AX43" s="433"/>
      <c r="AY43" s="434"/>
      <c r="AZ43" s="433"/>
      <c r="BA43" s="434"/>
      <c r="BB43" s="433"/>
      <c r="BC43" s="434"/>
      <c r="BD43" s="435"/>
      <c r="BE43" s="432"/>
      <c r="BF43" s="433"/>
      <c r="BG43" s="434"/>
      <c r="BH43" s="433"/>
      <c r="BI43" s="434"/>
      <c r="BJ43" s="433"/>
      <c r="BK43" s="434"/>
      <c r="BL43" s="435"/>
      <c r="BM43" s="432"/>
      <c r="BN43" s="433"/>
      <c r="BO43" s="434"/>
      <c r="BP43" s="433"/>
      <c r="BQ43" s="434"/>
      <c r="BR43" s="433"/>
      <c r="BS43" s="434"/>
      <c r="BT43" s="435"/>
      <c r="BU43" s="272"/>
      <c r="BV43" s="436"/>
      <c r="BW43" s="437"/>
      <c r="BX43" s="438"/>
      <c r="BY43" s="437"/>
      <c r="BZ43" s="438"/>
      <c r="CA43" s="437"/>
      <c r="CB43" s="438"/>
      <c r="CC43" s="437"/>
      <c r="CD43" s="438"/>
      <c r="CE43" s="439"/>
      <c r="CF43" s="436"/>
      <c r="CG43" s="437"/>
      <c r="CH43" s="438"/>
      <c r="CI43" s="437"/>
      <c r="CJ43" s="438"/>
      <c r="CK43" s="437"/>
      <c r="CL43" s="438"/>
      <c r="CM43" s="439"/>
      <c r="CN43" s="436"/>
      <c r="CO43" s="437"/>
      <c r="CP43" s="438"/>
      <c r="CQ43" s="437"/>
      <c r="CR43" s="438"/>
      <c r="CS43" s="437"/>
      <c r="CT43" s="438"/>
      <c r="CU43" s="439"/>
      <c r="CV43" s="272"/>
      <c r="CW43" s="440"/>
      <c r="CX43" s="441"/>
      <c r="CY43" s="442"/>
      <c r="CZ43" s="441"/>
      <c r="DA43" s="442"/>
      <c r="DB43" s="441"/>
      <c r="DC43" s="442"/>
      <c r="DD43" s="441"/>
      <c r="DE43" s="442"/>
      <c r="DF43" s="443"/>
      <c r="DG43" s="440"/>
      <c r="DH43" s="441"/>
      <c r="DI43" s="442"/>
      <c r="DJ43" s="441"/>
      <c r="DK43" s="442"/>
      <c r="DL43" s="441"/>
      <c r="DM43" s="442"/>
      <c r="DN43" s="443"/>
      <c r="DO43" s="440"/>
      <c r="DP43" s="441"/>
      <c r="DQ43" s="442"/>
      <c r="DR43" s="441"/>
      <c r="DS43" s="442"/>
      <c r="DT43" s="441"/>
      <c r="DU43" s="442"/>
      <c r="DV43" s="443"/>
      <c r="DW43" s="272"/>
    </row>
    <row r="44" spans="1:127" s="303" customFormat="1" ht="40.5" customHeight="1">
      <c r="A44" s="569">
        <v>1</v>
      </c>
      <c r="B44" s="411">
        <f>LARGE(B$37:B43,1)+1</f>
        <v>8</v>
      </c>
      <c r="C44" s="412" t="s">
        <v>929</v>
      </c>
      <c r="D44" s="413" t="s">
        <v>1203</v>
      </c>
      <c r="E44" s="414" t="s">
        <v>1318</v>
      </c>
      <c r="F44" s="415">
        <v>0.247</v>
      </c>
      <c r="G44" s="416" t="s">
        <v>841</v>
      </c>
      <c r="H44" s="654">
        <v>7795</v>
      </c>
      <c r="I44" s="418" t="s">
        <v>386</v>
      </c>
      <c r="J44" s="655"/>
      <c r="K44" s="488"/>
      <c r="L44" s="444" t="s">
        <v>1038</v>
      </c>
      <c r="M44" s="444" t="s">
        <v>1039</v>
      </c>
      <c r="N44" s="445" t="s">
        <v>1040</v>
      </c>
      <c r="O44" s="446" t="s">
        <v>1041</v>
      </c>
      <c r="P44" s="571" t="s">
        <v>1042</v>
      </c>
      <c r="Q44" s="425">
        <f t="shared" si="5"/>
        <v>0</v>
      </c>
      <c r="R44" s="426"/>
      <c r="S44" s="448"/>
      <c r="T44" s="428"/>
      <c r="U44" s="429"/>
      <c r="V44" s="430"/>
      <c r="W44" s="429"/>
      <c r="X44" s="430"/>
      <c r="Y44" s="429"/>
      <c r="Z44" s="430"/>
      <c r="AA44" s="429"/>
      <c r="AB44" s="430"/>
      <c r="AC44" s="431"/>
      <c r="AD44" s="428"/>
      <c r="AE44" s="429"/>
      <c r="AF44" s="430"/>
      <c r="AG44" s="429"/>
      <c r="AH44" s="430"/>
      <c r="AI44" s="429"/>
      <c r="AJ44" s="430"/>
      <c r="AK44" s="431"/>
      <c r="AL44" s="428"/>
      <c r="AM44" s="429"/>
      <c r="AN44" s="430"/>
      <c r="AO44" s="429"/>
      <c r="AP44" s="430"/>
      <c r="AQ44" s="429"/>
      <c r="AR44" s="430"/>
      <c r="AS44" s="431"/>
      <c r="AT44" s="272"/>
      <c r="AU44" s="432"/>
      <c r="AV44" s="433"/>
      <c r="AW44" s="434"/>
      <c r="AX44" s="433"/>
      <c r="AY44" s="434"/>
      <c r="AZ44" s="433"/>
      <c r="BA44" s="434"/>
      <c r="BB44" s="433"/>
      <c r="BC44" s="434"/>
      <c r="BD44" s="435"/>
      <c r="BE44" s="432"/>
      <c r="BF44" s="433"/>
      <c r="BG44" s="434"/>
      <c r="BH44" s="433"/>
      <c r="BI44" s="434"/>
      <c r="BJ44" s="433"/>
      <c r="BK44" s="434"/>
      <c r="BL44" s="435"/>
      <c r="BM44" s="432"/>
      <c r="BN44" s="433"/>
      <c r="BO44" s="434"/>
      <c r="BP44" s="433"/>
      <c r="BQ44" s="434"/>
      <c r="BR44" s="433"/>
      <c r="BS44" s="434"/>
      <c r="BT44" s="435"/>
      <c r="BU44" s="272"/>
      <c r="BV44" s="436"/>
      <c r="BW44" s="437"/>
      <c r="BX44" s="438"/>
      <c r="BY44" s="437"/>
      <c r="BZ44" s="438"/>
      <c r="CA44" s="437"/>
      <c r="CB44" s="438"/>
      <c r="CC44" s="437"/>
      <c r="CD44" s="438"/>
      <c r="CE44" s="439"/>
      <c r="CF44" s="436"/>
      <c r="CG44" s="437"/>
      <c r="CH44" s="438"/>
      <c r="CI44" s="437"/>
      <c r="CJ44" s="438"/>
      <c r="CK44" s="437"/>
      <c r="CL44" s="438"/>
      <c r="CM44" s="439"/>
      <c r="CN44" s="436"/>
      <c r="CO44" s="437"/>
      <c r="CP44" s="438"/>
      <c r="CQ44" s="437"/>
      <c r="CR44" s="438"/>
      <c r="CS44" s="437"/>
      <c r="CT44" s="438"/>
      <c r="CU44" s="439"/>
      <c r="CV44" s="272"/>
      <c r="CW44" s="440"/>
      <c r="CX44" s="441"/>
      <c r="CY44" s="442"/>
      <c r="CZ44" s="441"/>
      <c r="DA44" s="442"/>
      <c r="DB44" s="441"/>
      <c r="DC44" s="442"/>
      <c r="DD44" s="441"/>
      <c r="DE44" s="442"/>
      <c r="DF44" s="443"/>
      <c r="DG44" s="440"/>
      <c r="DH44" s="441"/>
      <c r="DI44" s="442"/>
      <c r="DJ44" s="441"/>
      <c r="DK44" s="442"/>
      <c r="DL44" s="441"/>
      <c r="DM44" s="442"/>
      <c r="DN44" s="443"/>
      <c r="DO44" s="440"/>
      <c r="DP44" s="441"/>
      <c r="DQ44" s="442"/>
      <c r="DR44" s="441"/>
      <c r="DS44" s="442"/>
      <c r="DT44" s="441"/>
      <c r="DU44" s="442"/>
      <c r="DV44" s="443"/>
      <c r="DW44" s="272"/>
    </row>
    <row r="45" spans="1:127" s="303" customFormat="1" ht="40.5" customHeight="1">
      <c r="A45" s="569"/>
      <c r="B45" s="716">
        <v>6</v>
      </c>
      <c r="C45" s="717" t="s">
        <v>372</v>
      </c>
      <c r="D45" s="718"/>
      <c r="E45" s="719"/>
      <c r="F45" s="718"/>
      <c r="G45" s="720"/>
      <c r="H45" s="719"/>
      <c r="I45" s="721"/>
      <c r="J45" s="718"/>
      <c r="K45" s="718"/>
      <c r="L45" s="721"/>
      <c r="M45" s="721"/>
      <c r="N45" s="721"/>
      <c r="O45" s="721"/>
      <c r="P45" s="722"/>
      <c r="Q45" s="1350" t="s">
        <v>1323</v>
      </c>
      <c r="R45" s="1352" t="s">
        <v>1324</v>
      </c>
      <c r="S45" s="1336" t="s">
        <v>1325</v>
      </c>
      <c r="T45" s="452"/>
      <c r="U45" s="453"/>
      <c r="V45" s="453"/>
      <c r="W45" s="453"/>
      <c r="X45" s="453"/>
      <c r="Y45" s="453"/>
      <c r="Z45" s="453"/>
      <c r="AA45" s="453"/>
      <c r="AB45" s="453"/>
      <c r="AC45" s="454"/>
      <c r="AD45" s="452"/>
      <c r="AE45" s="453"/>
      <c r="AF45" s="453"/>
      <c r="AG45" s="453"/>
      <c r="AH45" s="453"/>
      <c r="AI45" s="453"/>
      <c r="AJ45" s="453"/>
      <c r="AK45" s="454"/>
      <c r="AL45" s="452"/>
      <c r="AM45" s="453"/>
      <c r="AN45" s="453"/>
      <c r="AO45" s="453"/>
      <c r="AP45" s="453"/>
      <c r="AQ45" s="453"/>
      <c r="AR45" s="453"/>
      <c r="AS45" s="454"/>
      <c r="AT45" s="455"/>
      <c r="AU45" s="456"/>
      <c r="AV45" s="457"/>
      <c r="AW45" s="457"/>
      <c r="AX45" s="457"/>
      <c r="AY45" s="457"/>
      <c r="AZ45" s="457"/>
      <c r="BA45" s="457"/>
      <c r="BB45" s="457"/>
      <c r="BC45" s="457"/>
      <c r="BD45" s="458"/>
      <c r="BE45" s="456"/>
      <c r="BF45" s="457"/>
      <c r="BG45" s="457"/>
      <c r="BH45" s="457"/>
      <c r="BI45" s="457"/>
      <c r="BJ45" s="457"/>
      <c r="BK45" s="457"/>
      <c r="BL45" s="458"/>
      <c r="BM45" s="456"/>
      <c r="BN45" s="457"/>
      <c r="BO45" s="457"/>
      <c r="BP45" s="457"/>
      <c r="BQ45" s="457"/>
      <c r="BR45" s="457"/>
      <c r="BS45" s="457"/>
      <c r="BT45" s="458"/>
      <c r="BU45" s="455"/>
      <c r="BV45" s="459"/>
      <c r="BW45" s="460"/>
      <c r="BX45" s="460"/>
      <c r="BY45" s="460"/>
      <c r="BZ45" s="460"/>
      <c r="CA45" s="460"/>
      <c r="CB45" s="460"/>
      <c r="CC45" s="460"/>
      <c r="CD45" s="460"/>
      <c r="CE45" s="461"/>
      <c r="CF45" s="459"/>
      <c r="CG45" s="460"/>
      <c r="CH45" s="460"/>
      <c r="CI45" s="460"/>
      <c r="CJ45" s="460"/>
      <c r="CK45" s="460"/>
      <c r="CL45" s="460"/>
      <c r="CM45" s="461"/>
      <c r="CN45" s="459"/>
      <c r="CO45" s="460"/>
      <c r="CP45" s="460"/>
      <c r="CQ45" s="460"/>
      <c r="CR45" s="460"/>
      <c r="CS45" s="460"/>
      <c r="CT45" s="460"/>
      <c r="CU45" s="461"/>
      <c r="CV45" s="455"/>
      <c r="CW45" s="462"/>
      <c r="CX45" s="463"/>
      <c r="CY45" s="463"/>
      <c r="CZ45" s="463"/>
      <c r="DA45" s="463"/>
      <c r="DB45" s="463"/>
      <c r="DC45" s="463"/>
      <c r="DD45" s="463"/>
      <c r="DE45" s="463"/>
      <c r="DF45" s="464"/>
      <c r="DG45" s="462"/>
      <c r="DH45" s="463"/>
      <c r="DI45" s="463"/>
      <c r="DJ45" s="463"/>
      <c r="DK45" s="463"/>
      <c r="DL45" s="463"/>
      <c r="DM45" s="463"/>
      <c r="DN45" s="464"/>
      <c r="DO45" s="462"/>
      <c r="DP45" s="463"/>
      <c r="DQ45" s="463"/>
      <c r="DR45" s="463"/>
      <c r="DS45" s="463"/>
      <c r="DT45" s="463"/>
      <c r="DU45" s="463"/>
      <c r="DV45" s="464"/>
      <c r="DW45" s="272"/>
    </row>
    <row r="46" spans="1:127" s="303" customFormat="1" ht="40.5" customHeight="1">
      <c r="A46" s="569"/>
      <c r="B46" s="723"/>
      <c r="C46" s="393" t="s">
        <v>1048</v>
      </c>
      <c r="D46" s="394">
        <f>LARGE(B47:B53,1)</f>
        <v>7</v>
      </c>
      <c r="E46" s="604" t="s">
        <v>1049</v>
      </c>
      <c r="F46" s="394">
        <f>COUNTIF(L47:P53,E46)</f>
        <v>0</v>
      </c>
      <c r="G46" s="396" t="s">
        <v>1038</v>
      </c>
      <c r="H46" s="394">
        <f>COUNTIF(L47:P53,G46)</f>
        <v>2</v>
      </c>
      <c r="I46" s="396" t="s">
        <v>1039</v>
      </c>
      <c r="J46" s="394">
        <f>COUNTIF(L47:P53,I46)</f>
        <v>2</v>
      </c>
      <c r="K46" s="396" t="s">
        <v>1040</v>
      </c>
      <c r="L46" s="394">
        <f>COUNTIF(L47:P53,K46)</f>
        <v>7</v>
      </c>
      <c r="M46" s="396" t="s">
        <v>1041</v>
      </c>
      <c r="N46" s="394">
        <f>COUNTIF(L47:P53,M46)</f>
        <v>7</v>
      </c>
      <c r="O46" s="396" t="s">
        <v>1042</v>
      </c>
      <c r="P46" s="397">
        <f>COUNTIF(L47:P53,O46)</f>
        <v>7</v>
      </c>
      <c r="Q46" s="1351"/>
      <c r="R46" s="1353"/>
      <c r="S46" s="1337"/>
      <c r="T46" s="466"/>
      <c r="U46" s="467"/>
      <c r="V46" s="467"/>
      <c r="W46" s="467"/>
      <c r="X46" s="467"/>
      <c r="Y46" s="467"/>
      <c r="Z46" s="467"/>
      <c r="AA46" s="467"/>
      <c r="AB46" s="467"/>
      <c r="AC46" s="468"/>
      <c r="AD46" s="466"/>
      <c r="AE46" s="467"/>
      <c r="AF46" s="467"/>
      <c r="AG46" s="467"/>
      <c r="AH46" s="467"/>
      <c r="AI46" s="467"/>
      <c r="AJ46" s="467"/>
      <c r="AK46" s="468"/>
      <c r="AL46" s="466"/>
      <c r="AM46" s="467"/>
      <c r="AN46" s="467"/>
      <c r="AO46" s="467"/>
      <c r="AP46" s="467"/>
      <c r="AQ46" s="467"/>
      <c r="AR46" s="467"/>
      <c r="AS46" s="468"/>
      <c r="AT46" s="469"/>
      <c r="AU46" s="470"/>
      <c r="AV46" s="471"/>
      <c r="AW46" s="471"/>
      <c r="AX46" s="471"/>
      <c r="AY46" s="471"/>
      <c r="AZ46" s="471"/>
      <c r="BA46" s="471"/>
      <c r="BB46" s="471"/>
      <c r="BC46" s="471"/>
      <c r="BD46" s="472"/>
      <c r="BE46" s="470"/>
      <c r="BF46" s="471"/>
      <c r="BG46" s="471"/>
      <c r="BH46" s="471"/>
      <c r="BI46" s="471"/>
      <c r="BJ46" s="471"/>
      <c r="BK46" s="471"/>
      <c r="BL46" s="472"/>
      <c r="BM46" s="470"/>
      <c r="BN46" s="471"/>
      <c r="BO46" s="471"/>
      <c r="BP46" s="471"/>
      <c r="BQ46" s="471"/>
      <c r="BR46" s="471"/>
      <c r="BS46" s="471"/>
      <c r="BT46" s="472"/>
      <c r="BU46" s="469"/>
      <c r="BV46" s="473"/>
      <c r="BW46" s="474"/>
      <c r="BX46" s="474"/>
      <c r="BY46" s="474"/>
      <c r="BZ46" s="474"/>
      <c r="CA46" s="474"/>
      <c r="CB46" s="474"/>
      <c r="CC46" s="474"/>
      <c r="CD46" s="474"/>
      <c r="CE46" s="475"/>
      <c r="CF46" s="473"/>
      <c r="CG46" s="474"/>
      <c r="CH46" s="474"/>
      <c r="CI46" s="474"/>
      <c r="CJ46" s="474"/>
      <c r="CK46" s="474"/>
      <c r="CL46" s="474"/>
      <c r="CM46" s="475"/>
      <c r="CN46" s="473"/>
      <c r="CO46" s="474"/>
      <c r="CP46" s="474"/>
      <c r="CQ46" s="474"/>
      <c r="CR46" s="474"/>
      <c r="CS46" s="474"/>
      <c r="CT46" s="474"/>
      <c r="CU46" s="475"/>
      <c r="CV46" s="469"/>
      <c r="CW46" s="476"/>
      <c r="CX46" s="477"/>
      <c r="CY46" s="477"/>
      <c r="CZ46" s="477"/>
      <c r="DA46" s="477"/>
      <c r="DB46" s="477"/>
      <c r="DC46" s="477"/>
      <c r="DD46" s="477"/>
      <c r="DE46" s="477"/>
      <c r="DF46" s="478"/>
      <c r="DG46" s="476"/>
      <c r="DH46" s="477"/>
      <c r="DI46" s="477"/>
      <c r="DJ46" s="477"/>
      <c r="DK46" s="477"/>
      <c r="DL46" s="477"/>
      <c r="DM46" s="477"/>
      <c r="DN46" s="478"/>
      <c r="DO46" s="476"/>
      <c r="DP46" s="477"/>
      <c r="DQ46" s="477"/>
      <c r="DR46" s="477"/>
      <c r="DS46" s="477"/>
      <c r="DT46" s="477"/>
      <c r="DU46" s="477"/>
      <c r="DV46" s="478"/>
      <c r="DW46" s="272"/>
    </row>
    <row r="47" spans="1:127" s="303" customFormat="1" ht="40.5" customHeight="1">
      <c r="A47" s="569">
        <v>1</v>
      </c>
      <c r="B47" s="411">
        <v>1</v>
      </c>
      <c r="C47" s="412" t="s">
        <v>930</v>
      </c>
      <c r="D47" s="413" t="s">
        <v>276</v>
      </c>
      <c r="E47" s="414" t="s">
        <v>1318</v>
      </c>
      <c r="F47" s="415">
        <v>0.11</v>
      </c>
      <c r="G47" s="416" t="s">
        <v>841</v>
      </c>
      <c r="H47" s="654">
        <v>8135</v>
      </c>
      <c r="I47" s="418" t="s">
        <v>386</v>
      </c>
      <c r="J47" s="655"/>
      <c r="K47" s="488"/>
      <c r="L47" s="444"/>
      <c r="M47" s="444"/>
      <c r="N47" s="445" t="s">
        <v>1040</v>
      </c>
      <c r="O47" s="446" t="s">
        <v>1041</v>
      </c>
      <c r="P47" s="571" t="s">
        <v>1042</v>
      </c>
      <c r="Q47" s="425">
        <f t="shared" ref="Q47:Q95" si="6">COUNTA(T47:DV47)</f>
        <v>0</v>
      </c>
      <c r="R47" s="426"/>
      <c r="S47" s="448"/>
      <c r="T47" s="428"/>
      <c r="U47" s="429"/>
      <c r="V47" s="430"/>
      <c r="W47" s="429"/>
      <c r="X47" s="430"/>
      <c r="Y47" s="429"/>
      <c r="Z47" s="430"/>
      <c r="AA47" s="429"/>
      <c r="AB47" s="430"/>
      <c r="AC47" s="431"/>
      <c r="AD47" s="428"/>
      <c r="AE47" s="429"/>
      <c r="AF47" s="430"/>
      <c r="AG47" s="429"/>
      <c r="AH47" s="430"/>
      <c r="AI47" s="429"/>
      <c r="AJ47" s="430"/>
      <c r="AK47" s="431"/>
      <c r="AL47" s="428"/>
      <c r="AM47" s="429"/>
      <c r="AN47" s="430"/>
      <c r="AO47" s="429"/>
      <c r="AP47" s="430"/>
      <c r="AQ47" s="429"/>
      <c r="AR47" s="430"/>
      <c r="AS47" s="431"/>
      <c r="AT47" s="272"/>
      <c r="AU47" s="432"/>
      <c r="AV47" s="433"/>
      <c r="AW47" s="434"/>
      <c r="AX47" s="433"/>
      <c r="AY47" s="434"/>
      <c r="AZ47" s="433"/>
      <c r="BA47" s="434"/>
      <c r="BB47" s="433"/>
      <c r="BC47" s="434"/>
      <c r="BD47" s="435"/>
      <c r="BE47" s="432"/>
      <c r="BF47" s="433"/>
      <c r="BG47" s="434"/>
      <c r="BH47" s="433"/>
      <c r="BI47" s="434"/>
      <c r="BJ47" s="433"/>
      <c r="BK47" s="434"/>
      <c r="BL47" s="435"/>
      <c r="BM47" s="432"/>
      <c r="BN47" s="433"/>
      <c r="BO47" s="434"/>
      <c r="BP47" s="433"/>
      <c r="BQ47" s="434"/>
      <c r="BR47" s="433"/>
      <c r="BS47" s="434"/>
      <c r="BT47" s="435"/>
      <c r="BU47" s="272"/>
      <c r="BV47" s="436"/>
      <c r="BW47" s="437"/>
      <c r="BX47" s="438"/>
      <c r="BY47" s="437"/>
      <c r="BZ47" s="438"/>
      <c r="CA47" s="437"/>
      <c r="CB47" s="438"/>
      <c r="CC47" s="437"/>
      <c r="CD47" s="438"/>
      <c r="CE47" s="439"/>
      <c r="CF47" s="436"/>
      <c r="CG47" s="437"/>
      <c r="CH47" s="438"/>
      <c r="CI47" s="437"/>
      <c r="CJ47" s="438"/>
      <c r="CK47" s="437"/>
      <c r="CL47" s="438"/>
      <c r="CM47" s="439"/>
      <c r="CN47" s="436"/>
      <c r="CO47" s="437"/>
      <c r="CP47" s="438"/>
      <c r="CQ47" s="437"/>
      <c r="CR47" s="438"/>
      <c r="CS47" s="437"/>
      <c r="CT47" s="438"/>
      <c r="CU47" s="439"/>
      <c r="CV47" s="272"/>
      <c r="CW47" s="440"/>
      <c r="CX47" s="441"/>
      <c r="CY47" s="442"/>
      <c r="CZ47" s="441"/>
      <c r="DA47" s="442"/>
      <c r="DB47" s="441"/>
      <c r="DC47" s="442"/>
      <c r="DD47" s="441"/>
      <c r="DE47" s="442"/>
      <c r="DF47" s="443"/>
      <c r="DG47" s="440"/>
      <c r="DH47" s="441"/>
      <c r="DI47" s="442"/>
      <c r="DJ47" s="441"/>
      <c r="DK47" s="442"/>
      <c r="DL47" s="441"/>
      <c r="DM47" s="442"/>
      <c r="DN47" s="443"/>
      <c r="DO47" s="440"/>
      <c r="DP47" s="441"/>
      <c r="DQ47" s="442"/>
      <c r="DR47" s="441"/>
      <c r="DS47" s="442"/>
      <c r="DT47" s="441"/>
      <c r="DU47" s="442"/>
      <c r="DV47" s="443"/>
      <c r="DW47" s="272"/>
    </row>
    <row r="48" spans="1:127" s="303" customFormat="1" ht="40.5" customHeight="1">
      <c r="A48" s="569">
        <v>1</v>
      </c>
      <c r="B48" s="411">
        <f>LARGE(B$47:B47,1)+1</f>
        <v>2</v>
      </c>
      <c r="C48" s="412" t="s">
        <v>931</v>
      </c>
      <c r="D48" s="413" t="s">
        <v>276</v>
      </c>
      <c r="E48" s="414" t="s">
        <v>1318</v>
      </c>
      <c r="F48" s="415">
        <v>0.11</v>
      </c>
      <c r="G48" s="416" t="s">
        <v>841</v>
      </c>
      <c r="H48" s="654">
        <v>8134</v>
      </c>
      <c r="I48" s="418" t="s">
        <v>386</v>
      </c>
      <c r="J48" s="655"/>
      <c r="K48" s="488"/>
      <c r="L48" s="444"/>
      <c r="M48" s="444"/>
      <c r="N48" s="445" t="s">
        <v>1040</v>
      </c>
      <c r="O48" s="446" t="s">
        <v>1041</v>
      </c>
      <c r="P48" s="571" t="s">
        <v>1042</v>
      </c>
      <c r="Q48" s="425">
        <f t="shared" si="6"/>
        <v>0</v>
      </c>
      <c r="R48" s="426"/>
      <c r="S48" s="448"/>
      <c r="T48" s="428"/>
      <c r="U48" s="429"/>
      <c r="V48" s="430"/>
      <c r="W48" s="429"/>
      <c r="X48" s="430"/>
      <c r="Y48" s="429"/>
      <c r="Z48" s="430"/>
      <c r="AA48" s="429"/>
      <c r="AB48" s="430"/>
      <c r="AC48" s="431"/>
      <c r="AD48" s="428"/>
      <c r="AE48" s="429"/>
      <c r="AF48" s="430"/>
      <c r="AG48" s="429"/>
      <c r="AH48" s="430"/>
      <c r="AI48" s="429"/>
      <c r="AJ48" s="430"/>
      <c r="AK48" s="431"/>
      <c r="AL48" s="428"/>
      <c r="AM48" s="429"/>
      <c r="AN48" s="430"/>
      <c r="AO48" s="429"/>
      <c r="AP48" s="430"/>
      <c r="AQ48" s="429"/>
      <c r="AR48" s="430"/>
      <c r="AS48" s="431"/>
      <c r="AT48" s="272"/>
      <c r="AU48" s="432"/>
      <c r="AV48" s="433"/>
      <c r="AW48" s="434"/>
      <c r="AX48" s="433"/>
      <c r="AY48" s="434"/>
      <c r="AZ48" s="433"/>
      <c r="BA48" s="434"/>
      <c r="BB48" s="433"/>
      <c r="BC48" s="434"/>
      <c r="BD48" s="435"/>
      <c r="BE48" s="432"/>
      <c r="BF48" s="433"/>
      <c r="BG48" s="434"/>
      <c r="BH48" s="433"/>
      <c r="BI48" s="434"/>
      <c r="BJ48" s="433"/>
      <c r="BK48" s="434"/>
      <c r="BL48" s="435"/>
      <c r="BM48" s="432"/>
      <c r="BN48" s="433"/>
      <c r="BO48" s="434"/>
      <c r="BP48" s="433"/>
      <c r="BQ48" s="434"/>
      <c r="BR48" s="433"/>
      <c r="BS48" s="434"/>
      <c r="BT48" s="435"/>
      <c r="BU48" s="272"/>
      <c r="BV48" s="436"/>
      <c r="BW48" s="437"/>
      <c r="BX48" s="438"/>
      <c r="BY48" s="437"/>
      <c r="BZ48" s="438"/>
      <c r="CA48" s="437"/>
      <c r="CB48" s="438"/>
      <c r="CC48" s="437"/>
      <c r="CD48" s="438"/>
      <c r="CE48" s="439"/>
      <c r="CF48" s="436"/>
      <c r="CG48" s="437"/>
      <c r="CH48" s="438"/>
      <c r="CI48" s="437"/>
      <c r="CJ48" s="438"/>
      <c r="CK48" s="437"/>
      <c r="CL48" s="438"/>
      <c r="CM48" s="439"/>
      <c r="CN48" s="436"/>
      <c r="CO48" s="437"/>
      <c r="CP48" s="438"/>
      <c r="CQ48" s="437"/>
      <c r="CR48" s="438"/>
      <c r="CS48" s="437"/>
      <c r="CT48" s="438"/>
      <c r="CU48" s="439"/>
      <c r="CV48" s="272"/>
      <c r="CW48" s="440"/>
      <c r="CX48" s="441"/>
      <c r="CY48" s="442"/>
      <c r="CZ48" s="441"/>
      <c r="DA48" s="442"/>
      <c r="DB48" s="441"/>
      <c r="DC48" s="442"/>
      <c r="DD48" s="441"/>
      <c r="DE48" s="442"/>
      <c r="DF48" s="443"/>
      <c r="DG48" s="440"/>
      <c r="DH48" s="441"/>
      <c r="DI48" s="442"/>
      <c r="DJ48" s="441"/>
      <c r="DK48" s="442"/>
      <c r="DL48" s="441"/>
      <c r="DM48" s="442"/>
      <c r="DN48" s="443"/>
      <c r="DO48" s="440"/>
      <c r="DP48" s="441"/>
      <c r="DQ48" s="442"/>
      <c r="DR48" s="441"/>
      <c r="DS48" s="442"/>
      <c r="DT48" s="441"/>
      <c r="DU48" s="442"/>
      <c r="DV48" s="443"/>
      <c r="DW48" s="272"/>
    </row>
    <row r="49" spans="1:127" s="303" customFormat="1" ht="40.5" customHeight="1">
      <c r="A49" s="569">
        <v>1</v>
      </c>
      <c r="B49" s="411">
        <f>LARGE(B$47:B48,1)+1</f>
        <v>3</v>
      </c>
      <c r="C49" s="412" t="s">
        <v>932</v>
      </c>
      <c r="D49" s="413" t="s">
        <v>276</v>
      </c>
      <c r="E49" s="414" t="s">
        <v>1318</v>
      </c>
      <c r="F49" s="415">
        <v>0.126</v>
      </c>
      <c r="G49" s="416" t="s">
        <v>841</v>
      </c>
      <c r="H49" s="654">
        <v>8332</v>
      </c>
      <c r="I49" s="418" t="s">
        <v>386</v>
      </c>
      <c r="J49" s="655"/>
      <c r="K49" s="488"/>
      <c r="L49" s="444"/>
      <c r="M49" s="444"/>
      <c r="N49" s="445" t="s">
        <v>1040</v>
      </c>
      <c r="O49" s="446" t="s">
        <v>1041</v>
      </c>
      <c r="P49" s="571" t="s">
        <v>1042</v>
      </c>
      <c r="Q49" s="425">
        <f t="shared" si="6"/>
        <v>0</v>
      </c>
      <c r="R49" s="426"/>
      <c r="S49" s="448"/>
      <c r="T49" s="428"/>
      <c r="U49" s="429"/>
      <c r="V49" s="430"/>
      <c r="W49" s="429"/>
      <c r="X49" s="430"/>
      <c r="Y49" s="429"/>
      <c r="Z49" s="430"/>
      <c r="AA49" s="429"/>
      <c r="AB49" s="430"/>
      <c r="AC49" s="431"/>
      <c r="AD49" s="428"/>
      <c r="AE49" s="429"/>
      <c r="AF49" s="430"/>
      <c r="AG49" s="429"/>
      <c r="AH49" s="430"/>
      <c r="AI49" s="429"/>
      <c r="AJ49" s="430"/>
      <c r="AK49" s="431"/>
      <c r="AL49" s="428"/>
      <c r="AM49" s="429"/>
      <c r="AN49" s="430"/>
      <c r="AO49" s="429"/>
      <c r="AP49" s="430"/>
      <c r="AQ49" s="429"/>
      <c r="AR49" s="430"/>
      <c r="AS49" s="431"/>
      <c r="AT49" s="272"/>
      <c r="AU49" s="432"/>
      <c r="AV49" s="433"/>
      <c r="AW49" s="434"/>
      <c r="AX49" s="433"/>
      <c r="AY49" s="434"/>
      <c r="AZ49" s="433"/>
      <c r="BA49" s="434"/>
      <c r="BB49" s="433"/>
      <c r="BC49" s="434"/>
      <c r="BD49" s="435"/>
      <c r="BE49" s="432"/>
      <c r="BF49" s="433"/>
      <c r="BG49" s="434"/>
      <c r="BH49" s="433"/>
      <c r="BI49" s="434"/>
      <c r="BJ49" s="433"/>
      <c r="BK49" s="434"/>
      <c r="BL49" s="435"/>
      <c r="BM49" s="432"/>
      <c r="BN49" s="433"/>
      <c r="BO49" s="434"/>
      <c r="BP49" s="433"/>
      <c r="BQ49" s="434"/>
      <c r="BR49" s="433"/>
      <c r="BS49" s="434"/>
      <c r="BT49" s="435"/>
      <c r="BU49" s="272"/>
      <c r="BV49" s="436"/>
      <c r="BW49" s="437"/>
      <c r="BX49" s="438"/>
      <c r="BY49" s="437"/>
      <c r="BZ49" s="438"/>
      <c r="CA49" s="437"/>
      <c r="CB49" s="438"/>
      <c r="CC49" s="437"/>
      <c r="CD49" s="438"/>
      <c r="CE49" s="439"/>
      <c r="CF49" s="436"/>
      <c r="CG49" s="437"/>
      <c r="CH49" s="438"/>
      <c r="CI49" s="437"/>
      <c r="CJ49" s="438"/>
      <c r="CK49" s="437"/>
      <c r="CL49" s="438"/>
      <c r="CM49" s="439"/>
      <c r="CN49" s="436"/>
      <c r="CO49" s="437"/>
      <c r="CP49" s="438"/>
      <c r="CQ49" s="437"/>
      <c r="CR49" s="438"/>
      <c r="CS49" s="437"/>
      <c r="CT49" s="438"/>
      <c r="CU49" s="439"/>
      <c r="CV49" s="272"/>
      <c r="CW49" s="440"/>
      <c r="CX49" s="441"/>
      <c r="CY49" s="442"/>
      <c r="CZ49" s="441"/>
      <c r="DA49" s="442"/>
      <c r="DB49" s="441"/>
      <c r="DC49" s="442"/>
      <c r="DD49" s="441"/>
      <c r="DE49" s="442"/>
      <c r="DF49" s="443"/>
      <c r="DG49" s="440"/>
      <c r="DH49" s="441"/>
      <c r="DI49" s="442"/>
      <c r="DJ49" s="441"/>
      <c r="DK49" s="442"/>
      <c r="DL49" s="441"/>
      <c r="DM49" s="442"/>
      <c r="DN49" s="443"/>
      <c r="DO49" s="440"/>
      <c r="DP49" s="441"/>
      <c r="DQ49" s="442"/>
      <c r="DR49" s="441"/>
      <c r="DS49" s="442"/>
      <c r="DT49" s="441"/>
      <c r="DU49" s="442"/>
      <c r="DV49" s="443"/>
      <c r="DW49" s="272"/>
    </row>
    <row r="50" spans="1:127" s="303" customFormat="1" ht="40.5" customHeight="1">
      <c r="A50" s="569">
        <v>1</v>
      </c>
      <c r="B50" s="411">
        <f>LARGE(B$47:B49,1)+1</f>
        <v>4</v>
      </c>
      <c r="C50" s="412" t="s">
        <v>933</v>
      </c>
      <c r="D50" s="413" t="s">
        <v>276</v>
      </c>
      <c r="E50" s="414" t="s">
        <v>1318</v>
      </c>
      <c r="F50" s="415">
        <v>0.126</v>
      </c>
      <c r="G50" s="416" t="s">
        <v>841</v>
      </c>
      <c r="H50" s="654">
        <v>8331</v>
      </c>
      <c r="I50" s="418" t="s">
        <v>386</v>
      </c>
      <c r="J50" s="655"/>
      <c r="K50" s="488"/>
      <c r="L50" s="444" t="s">
        <v>1038</v>
      </c>
      <c r="M50" s="444" t="s">
        <v>1039</v>
      </c>
      <c r="N50" s="445" t="s">
        <v>1040</v>
      </c>
      <c r="O50" s="446" t="s">
        <v>1041</v>
      </c>
      <c r="P50" s="571" t="s">
        <v>1042</v>
      </c>
      <c r="Q50" s="425">
        <f t="shared" si="6"/>
        <v>0</v>
      </c>
      <c r="R50" s="426"/>
      <c r="S50" s="448"/>
      <c r="T50" s="428"/>
      <c r="U50" s="429"/>
      <c r="V50" s="430"/>
      <c r="W50" s="429"/>
      <c r="X50" s="430"/>
      <c r="Y50" s="429"/>
      <c r="Z50" s="430"/>
      <c r="AA50" s="429"/>
      <c r="AB50" s="430"/>
      <c r="AC50" s="431"/>
      <c r="AD50" s="428"/>
      <c r="AE50" s="429"/>
      <c r="AF50" s="430"/>
      <c r="AG50" s="429"/>
      <c r="AH50" s="430"/>
      <c r="AI50" s="429"/>
      <c r="AJ50" s="430"/>
      <c r="AK50" s="431"/>
      <c r="AL50" s="428"/>
      <c r="AM50" s="429"/>
      <c r="AN50" s="430"/>
      <c r="AO50" s="429"/>
      <c r="AP50" s="430"/>
      <c r="AQ50" s="429"/>
      <c r="AR50" s="430"/>
      <c r="AS50" s="431"/>
      <c r="AT50" s="272"/>
      <c r="AU50" s="432"/>
      <c r="AV50" s="433"/>
      <c r="AW50" s="434"/>
      <c r="AX50" s="433"/>
      <c r="AY50" s="434"/>
      <c r="AZ50" s="433"/>
      <c r="BA50" s="434"/>
      <c r="BB50" s="433"/>
      <c r="BC50" s="434"/>
      <c r="BD50" s="435"/>
      <c r="BE50" s="432"/>
      <c r="BF50" s="433"/>
      <c r="BG50" s="434"/>
      <c r="BH50" s="433"/>
      <c r="BI50" s="434"/>
      <c r="BJ50" s="433"/>
      <c r="BK50" s="434"/>
      <c r="BL50" s="435"/>
      <c r="BM50" s="432"/>
      <c r="BN50" s="433"/>
      <c r="BO50" s="434"/>
      <c r="BP50" s="433"/>
      <c r="BQ50" s="434"/>
      <c r="BR50" s="433"/>
      <c r="BS50" s="434"/>
      <c r="BT50" s="435"/>
      <c r="BU50" s="272"/>
      <c r="BV50" s="436"/>
      <c r="BW50" s="437"/>
      <c r="BX50" s="438"/>
      <c r="BY50" s="437"/>
      <c r="BZ50" s="438"/>
      <c r="CA50" s="437"/>
      <c r="CB50" s="438"/>
      <c r="CC50" s="437"/>
      <c r="CD50" s="438"/>
      <c r="CE50" s="439"/>
      <c r="CF50" s="436"/>
      <c r="CG50" s="437"/>
      <c r="CH50" s="438"/>
      <c r="CI50" s="437"/>
      <c r="CJ50" s="438"/>
      <c r="CK50" s="437"/>
      <c r="CL50" s="438"/>
      <c r="CM50" s="439"/>
      <c r="CN50" s="436"/>
      <c r="CO50" s="437"/>
      <c r="CP50" s="438"/>
      <c r="CQ50" s="437"/>
      <c r="CR50" s="438"/>
      <c r="CS50" s="437"/>
      <c r="CT50" s="438"/>
      <c r="CU50" s="439"/>
      <c r="CV50" s="272"/>
      <c r="CW50" s="440"/>
      <c r="CX50" s="441"/>
      <c r="CY50" s="442"/>
      <c r="CZ50" s="441"/>
      <c r="DA50" s="442"/>
      <c r="DB50" s="441"/>
      <c r="DC50" s="442"/>
      <c r="DD50" s="441"/>
      <c r="DE50" s="442"/>
      <c r="DF50" s="443"/>
      <c r="DG50" s="440"/>
      <c r="DH50" s="441"/>
      <c r="DI50" s="442"/>
      <c r="DJ50" s="441"/>
      <c r="DK50" s="442"/>
      <c r="DL50" s="441"/>
      <c r="DM50" s="442"/>
      <c r="DN50" s="443"/>
      <c r="DO50" s="440"/>
      <c r="DP50" s="441"/>
      <c r="DQ50" s="442"/>
      <c r="DR50" s="441"/>
      <c r="DS50" s="442"/>
      <c r="DT50" s="441"/>
      <c r="DU50" s="442"/>
      <c r="DV50" s="443"/>
      <c r="DW50" s="272"/>
    </row>
    <row r="51" spans="1:127" s="303" customFormat="1" ht="40.5" customHeight="1">
      <c r="A51" s="569">
        <v>1</v>
      </c>
      <c r="B51" s="411">
        <f>LARGE(B$47:B50,1)+1</f>
        <v>5</v>
      </c>
      <c r="C51" s="412" t="s">
        <v>934</v>
      </c>
      <c r="D51" s="413" t="s">
        <v>935</v>
      </c>
      <c r="E51" s="414" t="s">
        <v>1318</v>
      </c>
      <c r="F51" s="415">
        <v>8.6999999999999994E-2</v>
      </c>
      <c r="G51" s="416" t="s">
        <v>841</v>
      </c>
      <c r="H51" s="654">
        <v>8310</v>
      </c>
      <c r="I51" s="418" t="s">
        <v>386</v>
      </c>
      <c r="J51" s="655"/>
      <c r="K51" s="488"/>
      <c r="L51" s="444"/>
      <c r="M51" s="444"/>
      <c r="N51" s="445" t="s">
        <v>1040</v>
      </c>
      <c r="O51" s="446" t="s">
        <v>1041</v>
      </c>
      <c r="P51" s="571" t="s">
        <v>1042</v>
      </c>
      <c r="Q51" s="425">
        <f t="shared" si="6"/>
        <v>0</v>
      </c>
      <c r="R51" s="426"/>
      <c r="S51" s="448"/>
      <c r="T51" s="428"/>
      <c r="U51" s="429"/>
      <c r="V51" s="430"/>
      <c r="W51" s="429"/>
      <c r="X51" s="430"/>
      <c r="Y51" s="429"/>
      <c r="Z51" s="430"/>
      <c r="AA51" s="429"/>
      <c r="AB51" s="430"/>
      <c r="AC51" s="431"/>
      <c r="AD51" s="428"/>
      <c r="AE51" s="429"/>
      <c r="AF51" s="430"/>
      <c r="AG51" s="429"/>
      <c r="AH51" s="430"/>
      <c r="AI51" s="429"/>
      <c r="AJ51" s="430"/>
      <c r="AK51" s="431"/>
      <c r="AL51" s="428"/>
      <c r="AM51" s="429"/>
      <c r="AN51" s="430"/>
      <c r="AO51" s="429"/>
      <c r="AP51" s="430"/>
      <c r="AQ51" s="429"/>
      <c r="AR51" s="430"/>
      <c r="AS51" s="431"/>
      <c r="AT51" s="272"/>
      <c r="AU51" s="432"/>
      <c r="AV51" s="433"/>
      <c r="AW51" s="434"/>
      <c r="AX51" s="433"/>
      <c r="AY51" s="434"/>
      <c r="AZ51" s="433"/>
      <c r="BA51" s="434"/>
      <c r="BB51" s="433"/>
      <c r="BC51" s="434"/>
      <c r="BD51" s="435"/>
      <c r="BE51" s="432"/>
      <c r="BF51" s="433"/>
      <c r="BG51" s="434"/>
      <c r="BH51" s="433"/>
      <c r="BI51" s="434"/>
      <c r="BJ51" s="433"/>
      <c r="BK51" s="434"/>
      <c r="BL51" s="435"/>
      <c r="BM51" s="432"/>
      <c r="BN51" s="433"/>
      <c r="BO51" s="434"/>
      <c r="BP51" s="433"/>
      <c r="BQ51" s="434"/>
      <c r="BR51" s="433"/>
      <c r="BS51" s="434"/>
      <c r="BT51" s="435"/>
      <c r="BU51" s="272"/>
      <c r="BV51" s="436"/>
      <c r="BW51" s="437"/>
      <c r="BX51" s="438"/>
      <c r="BY51" s="437"/>
      <c r="BZ51" s="438"/>
      <c r="CA51" s="437"/>
      <c r="CB51" s="438"/>
      <c r="CC51" s="437"/>
      <c r="CD51" s="438"/>
      <c r="CE51" s="439"/>
      <c r="CF51" s="436"/>
      <c r="CG51" s="437"/>
      <c r="CH51" s="438"/>
      <c r="CI51" s="437"/>
      <c r="CJ51" s="438"/>
      <c r="CK51" s="437"/>
      <c r="CL51" s="438"/>
      <c r="CM51" s="439"/>
      <c r="CN51" s="436"/>
      <c r="CO51" s="437"/>
      <c r="CP51" s="438"/>
      <c r="CQ51" s="437"/>
      <c r="CR51" s="438"/>
      <c r="CS51" s="437"/>
      <c r="CT51" s="438"/>
      <c r="CU51" s="439"/>
      <c r="CV51" s="272"/>
      <c r="CW51" s="440"/>
      <c r="CX51" s="441"/>
      <c r="CY51" s="442"/>
      <c r="CZ51" s="441"/>
      <c r="DA51" s="442"/>
      <c r="DB51" s="441"/>
      <c r="DC51" s="442"/>
      <c r="DD51" s="441"/>
      <c r="DE51" s="442"/>
      <c r="DF51" s="443"/>
      <c r="DG51" s="440"/>
      <c r="DH51" s="441"/>
      <c r="DI51" s="442"/>
      <c r="DJ51" s="441"/>
      <c r="DK51" s="442"/>
      <c r="DL51" s="441"/>
      <c r="DM51" s="442"/>
      <c r="DN51" s="443"/>
      <c r="DO51" s="440"/>
      <c r="DP51" s="441"/>
      <c r="DQ51" s="442"/>
      <c r="DR51" s="441"/>
      <c r="DS51" s="442"/>
      <c r="DT51" s="441"/>
      <c r="DU51" s="442"/>
      <c r="DV51" s="443"/>
      <c r="DW51" s="272"/>
    </row>
    <row r="52" spans="1:127" s="303" customFormat="1" ht="40.5" customHeight="1">
      <c r="A52" s="569">
        <v>1</v>
      </c>
      <c r="B52" s="411">
        <f>LARGE(B$47:B51,1)+1</f>
        <v>6</v>
      </c>
      <c r="C52" s="412" t="s">
        <v>936</v>
      </c>
      <c r="D52" s="413" t="s">
        <v>935</v>
      </c>
      <c r="E52" s="414" t="s">
        <v>1318</v>
      </c>
      <c r="F52" s="415">
        <v>0.16978124999999999</v>
      </c>
      <c r="G52" s="416" t="s">
        <v>841</v>
      </c>
      <c r="H52" s="654">
        <v>408203</v>
      </c>
      <c r="I52" s="418" t="s">
        <v>386</v>
      </c>
      <c r="J52" s="655"/>
      <c r="K52" s="488"/>
      <c r="L52" s="444"/>
      <c r="M52" s="444"/>
      <c r="N52" s="445" t="s">
        <v>1040</v>
      </c>
      <c r="O52" s="446" t="s">
        <v>1041</v>
      </c>
      <c r="P52" s="571" t="s">
        <v>1042</v>
      </c>
      <c r="Q52" s="425">
        <f t="shared" si="6"/>
        <v>0</v>
      </c>
      <c r="R52" s="426"/>
      <c r="S52" s="448"/>
      <c r="T52" s="428"/>
      <c r="U52" s="429"/>
      <c r="V52" s="430"/>
      <c r="W52" s="429"/>
      <c r="X52" s="430"/>
      <c r="Y52" s="429"/>
      <c r="Z52" s="430"/>
      <c r="AA52" s="429"/>
      <c r="AB52" s="430"/>
      <c r="AC52" s="431"/>
      <c r="AD52" s="428"/>
      <c r="AE52" s="429"/>
      <c r="AF52" s="430"/>
      <c r="AG52" s="429"/>
      <c r="AH52" s="430"/>
      <c r="AI52" s="429"/>
      <c r="AJ52" s="430"/>
      <c r="AK52" s="431"/>
      <c r="AL52" s="428"/>
      <c r="AM52" s="429"/>
      <c r="AN52" s="430"/>
      <c r="AO52" s="429"/>
      <c r="AP52" s="430"/>
      <c r="AQ52" s="429"/>
      <c r="AR52" s="430"/>
      <c r="AS52" s="431"/>
      <c r="AT52" s="272"/>
      <c r="AU52" s="432"/>
      <c r="AV52" s="433"/>
      <c r="AW52" s="434"/>
      <c r="AX52" s="433"/>
      <c r="AY52" s="434"/>
      <c r="AZ52" s="433"/>
      <c r="BA52" s="434"/>
      <c r="BB52" s="433"/>
      <c r="BC52" s="434"/>
      <c r="BD52" s="435"/>
      <c r="BE52" s="432"/>
      <c r="BF52" s="433"/>
      <c r="BG52" s="434"/>
      <c r="BH52" s="433"/>
      <c r="BI52" s="434"/>
      <c r="BJ52" s="433"/>
      <c r="BK52" s="434"/>
      <c r="BL52" s="435"/>
      <c r="BM52" s="432"/>
      <c r="BN52" s="433"/>
      <c r="BO52" s="434"/>
      <c r="BP52" s="433"/>
      <c r="BQ52" s="434"/>
      <c r="BR52" s="433"/>
      <c r="BS52" s="434"/>
      <c r="BT52" s="435"/>
      <c r="BU52" s="272"/>
      <c r="BV52" s="436"/>
      <c r="BW52" s="437"/>
      <c r="BX52" s="438"/>
      <c r="BY52" s="437"/>
      <c r="BZ52" s="438"/>
      <c r="CA52" s="437"/>
      <c r="CB52" s="438"/>
      <c r="CC52" s="437"/>
      <c r="CD52" s="438"/>
      <c r="CE52" s="439"/>
      <c r="CF52" s="436"/>
      <c r="CG52" s="437"/>
      <c r="CH52" s="438"/>
      <c r="CI52" s="437"/>
      <c r="CJ52" s="438"/>
      <c r="CK52" s="437"/>
      <c r="CL52" s="438"/>
      <c r="CM52" s="439"/>
      <c r="CN52" s="436"/>
      <c r="CO52" s="437"/>
      <c r="CP52" s="438"/>
      <c r="CQ52" s="437"/>
      <c r="CR52" s="438"/>
      <c r="CS52" s="437"/>
      <c r="CT52" s="438"/>
      <c r="CU52" s="439"/>
      <c r="CV52" s="272"/>
      <c r="CW52" s="440"/>
      <c r="CX52" s="441"/>
      <c r="CY52" s="442"/>
      <c r="CZ52" s="441"/>
      <c r="DA52" s="442"/>
      <c r="DB52" s="441"/>
      <c r="DC52" s="442"/>
      <c r="DD52" s="441"/>
      <c r="DE52" s="442"/>
      <c r="DF52" s="443"/>
      <c r="DG52" s="440"/>
      <c r="DH52" s="441"/>
      <c r="DI52" s="442"/>
      <c r="DJ52" s="441"/>
      <c r="DK52" s="442"/>
      <c r="DL52" s="441"/>
      <c r="DM52" s="442"/>
      <c r="DN52" s="443"/>
      <c r="DO52" s="440"/>
      <c r="DP52" s="441"/>
      <c r="DQ52" s="442"/>
      <c r="DR52" s="441"/>
      <c r="DS52" s="442"/>
      <c r="DT52" s="441"/>
      <c r="DU52" s="442"/>
      <c r="DV52" s="443"/>
      <c r="DW52" s="272"/>
    </row>
    <row r="53" spans="1:127" s="303" customFormat="1" ht="40.5" customHeight="1">
      <c r="A53" s="569">
        <v>1</v>
      </c>
      <c r="B53" s="411">
        <f>LARGE(B$47:B52,1)+1</f>
        <v>7</v>
      </c>
      <c r="C53" s="412" t="s">
        <v>937</v>
      </c>
      <c r="D53" s="413" t="s">
        <v>1203</v>
      </c>
      <c r="E53" s="414" t="s">
        <v>1318</v>
      </c>
      <c r="F53" s="415">
        <v>0.379</v>
      </c>
      <c r="G53" s="416" t="s">
        <v>841</v>
      </c>
      <c r="H53" s="654">
        <v>8321</v>
      </c>
      <c r="I53" s="418" t="s">
        <v>386</v>
      </c>
      <c r="J53" s="655"/>
      <c r="K53" s="488"/>
      <c r="L53" s="444" t="s">
        <v>1038</v>
      </c>
      <c r="M53" s="444" t="s">
        <v>1039</v>
      </c>
      <c r="N53" s="445" t="s">
        <v>1040</v>
      </c>
      <c r="O53" s="446" t="s">
        <v>1041</v>
      </c>
      <c r="P53" s="571" t="s">
        <v>1042</v>
      </c>
      <c r="Q53" s="425">
        <f t="shared" si="6"/>
        <v>0</v>
      </c>
      <c r="R53" s="426"/>
      <c r="S53" s="448"/>
      <c r="T53" s="428"/>
      <c r="U53" s="429"/>
      <c r="V53" s="430"/>
      <c r="W53" s="429"/>
      <c r="X53" s="430"/>
      <c r="Y53" s="429"/>
      <c r="Z53" s="430"/>
      <c r="AA53" s="429"/>
      <c r="AB53" s="430"/>
      <c r="AC53" s="431"/>
      <c r="AD53" s="428"/>
      <c r="AE53" s="429"/>
      <c r="AF53" s="430"/>
      <c r="AG53" s="429"/>
      <c r="AH53" s="430"/>
      <c r="AI53" s="429"/>
      <c r="AJ53" s="430"/>
      <c r="AK53" s="431"/>
      <c r="AL53" s="428"/>
      <c r="AM53" s="429"/>
      <c r="AN53" s="430"/>
      <c r="AO53" s="429"/>
      <c r="AP53" s="430"/>
      <c r="AQ53" s="429"/>
      <c r="AR53" s="430"/>
      <c r="AS53" s="431"/>
      <c r="AT53" s="272"/>
      <c r="AU53" s="432"/>
      <c r="AV53" s="433"/>
      <c r="AW53" s="434"/>
      <c r="AX53" s="433"/>
      <c r="AY53" s="434"/>
      <c r="AZ53" s="433"/>
      <c r="BA53" s="434"/>
      <c r="BB53" s="433"/>
      <c r="BC53" s="434"/>
      <c r="BD53" s="435"/>
      <c r="BE53" s="432"/>
      <c r="BF53" s="433"/>
      <c r="BG53" s="434"/>
      <c r="BH53" s="433"/>
      <c r="BI53" s="434"/>
      <c r="BJ53" s="433"/>
      <c r="BK53" s="434"/>
      <c r="BL53" s="435"/>
      <c r="BM53" s="432"/>
      <c r="BN53" s="433"/>
      <c r="BO53" s="434"/>
      <c r="BP53" s="433"/>
      <c r="BQ53" s="434"/>
      <c r="BR53" s="433"/>
      <c r="BS53" s="434"/>
      <c r="BT53" s="435"/>
      <c r="BU53" s="272"/>
      <c r="BV53" s="436"/>
      <c r="BW53" s="437"/>
      <c r="BX53" s="438"/>
      <c r="BY53" s="437"/>
      <c r="BZ53" s="438"/>
      <c r="CA53" s="437"/>
      <c r="CB53" s="438"/>
      <c r="CC53" s="437"/>
      <c r="CD53" s="438"/>
      <c r="CE53" s="439"/>
      <c r="CF53" s="436"/>
      <c r="CG53" s="437"/>
      <c r="CH53" s="438"/>
      <c r="CI53" s="437"/>
      <c r="CJ53" s="438"/>
      <c r="CK53" s="437"/>
      <c r="CL53" s="438"/>
      <c r="CM53" s="439"/>
      <c r="CN53" s="436"/>
      <c r="CO53" s="437"/>
      <c r="CP53" s="438"/>
      <c r="CQ53" s="437"/>
      <c r="CR53" s="438"/>
      <c r="CS53" s="437"/>
      <c r="CT53" s="438"/>
      <c r="CU53" s="439"/>
      <c r="CV53" s="272"/>
      <c r="CW53" s="440"/>
      <c r="CX53" s="441"/>
      <c r="CY53" s="442"/>
      <c r="CZ53" s="441"/>
      <c r="DA53" s="442"/>
      <c r="DB53" s="441"/>
      <c r="DC53" s="442"/>
      <c r="DD53" s="441"/>
      <c r="DE53" s="442"/>
      <c r="DF53" s="443"/>
      <c r="DG53" s="440"/>
      <c r="DH53" s="441"/>
      <c r="DI53" s="442"/>
      <c r="DJ53" s="441"/>
      <c r="DK53" s="442"/>
      <c r="DL53" s="441"/>
      <c r="DM53" s="442"/>
      <c r="DN53" s="443"/>
      <c r="DO53" s="440"/>
      <c r="DP53" s="441"/>
      <c r="DQ53" s="442"/>
      <c r="DR53" s="441"/>
      <c r="DS53" s="442"/>
      <c r="DT53" s="441"/>
      <c r="DU53" s="442"/>
      <c r="DV53" s="443"/>
      <c r="DW53" s="272"/>
    </row>
    <row r="54" spans="1:127" s="303" customFormat="1" ht="40.5" customHeight="1">
      <c r="A54" s="569"/>
      <c r="B54" s="716">
        <v>7</v>
      </c>
      <c r="C54" s="717" t="s">
        <v>938</v>
      </c>
      <c r="D54" s="718"/>
      <c r="E54" s="719"/>
      <c r="F54" s="718"/>
      <c r="G54" s="720"/>
      <c r="H54" s="719"/>
      <c r="I54" s="721"/>
      <c r="J54" s="718"/>
      <c r="K54" s="718"/>
      <c r="L54" s="721"/>
      <c r="M54" s="721"/>
      <c r="N54" s="721"/>
      <c r="O54" s="721"/>
      <c r="P54" s="722"/>
      <c r="Q54" s="1350" t="s">
        <v>1323</v>
      </c>
      <c r="R54" s="1352" t="s">
        <v>1324</v>
      </c>
      <c r="S54" s="1336" t="s">
        <v>1325</v>
      </c>
      <c r="T54" s="452"/>
      <c r="U54" s="453"/>
      <c r="V54" s="453"/>
      <c r="W54" s="453"/>
      <c r="X54" s="453"/>
      <c r="Y54" s="453"/>
      <c r="Z54" s="453"/>
      <c r="AA54" s="453"/>
      <c r="AB54" s="453"/>
      <c r="AC54" s="454"/>
      <c r="AD54" s="452"/>
      <c r="AE54" s="453"/>
      <c r="AF54" s="453"/>
      <c r="AG54" s="453"/>
      <c r="AH54" s="453"/>
      <c r="AI54" s="453"/>
      <c r="AJ54" s="453"/>
      <c r="AK54" s="454"/>
      <c r="AL54" s="452"/>
      <c r="AM54" s="453"/>
      <c r="AN54" s="453"/>
      <c r="AO54" s="453"/>
      <c r="AP54" s="453"/>
      <c r="AQ54" s="453"/>
      <c r="AR54" s="453"/>
      <c r="AS54" s="454"/>
      <c r="AT54" s="455"/>
      <c r="AU54" s="456"/>
      <c r="AV54" s="457"/>
      <c r="AW54" s="457"/>
      <c r="AX54" s="457"/>
      <c r="AY54" s="457"/>
      <c r="AZ54" s="457"/>
      <c r="BA54" s="457"/>
      <c r="BB54" s="457"/>
      <c r="BC54" s="457"/>
      <c r="BD54" s="458"/>
      <c r="BE54" s="456"/>
      <c r="BF54" s="457"/>
      <c r="BG54" s="457"/>
      <c r="BH54" s="457"/>
      <c r="BI54" s="457"/>
      <c r="BJ54" s="457"/>
      <c r="BK54" s="457"/>
      <c r="BL54" s="458"/>
      <c r="BM54" s="456"/>
      <c r="BN54" s="457"/>
      <c r="BO54" s="457"/>
      <c r="BP54" s="457"/>
      <c r="BQ54" s="457"/>
      <c r="BR54" s="457"/>
      <c r="BS54" s="457"/>
      <c r="BT54" s="458"/>
      <c r="BU54" s="455"/>
      <c r="BV54" s="459"/>
      <c r="BW54" s="460"/>
      <c r="BX54" s="460"/>
      <c r="BY54" s="460"/>
      <c r="BZ54" s="460"/>
      <c r="CA54" s="460"/>
      <c r="CB54" s="460"/>
      <c r="CC54" s="460"/>
      <c r="CD54" s="460"/>
      <c r="CE54" s="461"/>
      <c r="CF54" s="459"/>
      <c r="CG54" s="460"/>
      <c r="CH54" s="460"/>
      <c r="CI54" s="460"/>
      <c r="CJ54" s="460"/>
      <c r="CK54" s="460"/>
      <c r="CL54" s="460"/>
      <c r="CM54" s="461"/>
      <c r="CN54" s="459"/>
      <c r="CO54" s="460"/>
      <c r="CP54" s="460"/>
      <c r="CQ54" s="460"/>
      <c r="CR54" s="460"/>
      <c r="CS54" s="460"/>
      <c r="CT54" s="460"/>
      <c r="CU54" s="461"/>
      <c r="CV54" s="455"/>
      <c r="CW54" s="462"/>
      <c r="CX54" s="463"/>
      <c r="CY54" s="463"/>
      <c r="CZ54" s="463"/>
      <c r="DA54" s="463"/>
      <c r="DB54" s="463"/>
      <c r="DC54" s="463"/>
      <c r="DD54" s="463"/>
      <c r="DE54" s="463"/>
      <c r="DF54" s="464"/>
      <c r="DG54" s="462"/>
      <c r="DH54" s="463"/>
      <c r="DI54" s="463"/>
      <c r="DJ54" s="463"/>
      <c r="DK54" s="463"/>
      <c r="DL54" s="463"/>
      <c r="DM54" s="463"/>
      <c r="DN54" s="464"/>
      <c r="DO54" s="462"/>
      <c r="DP54" s="463"/>
      <c r="DQ54" s="463"/>
      <c r="DR54" s="463"/>
      <c r="DS54" s="463"/>
      <c r="DT54" s="463"/>
      <c r="DU54" s="463"/>
      <c r="DV54" s="464"/>
      <c r="DW54" s="272"/>
    </row>
    <row r="55" spans="1:127" s="303" customFormat="1" ht="40.5" customHeight="1">
      <c r="A55" s="569"/>
      <c r="B55" s="723"/>
      <c r="C55" s="393" t="s">
        <v>1048</v>
      </c>
      <c r="D55" s="394">
        <f>LARGE(B56:B81,1)</f>
        <v>26</v>
      </c>
      <c r="E55" s="604" t="s">
        <v>1049</v>
      </c>
      <c r="F55" s="394">
        <f>COUNTIF(L56:P81,E55)</f>
        <v>0</v>
      </c>
      <c r="G55" s="396" t="s">
        <v>1038</v>
      </c>
      <c r="H55" s="394">
        <f>COUNTIF(L56:P81,G55)</f>
        <v>19</v>
      </c>
      <c r="I55" s="396" t="s">
        <v>1039</v>
      </c>
      <c r="J55" s="394">
        <f>COUNTIF(L56:P81,I55)</f>
        <v>19</v>
      </c>
      <c r="K55" s="396" t="s">
        <v>1040</v>
      </c>
      <c r="L55" s="394">
        <f>COUNTIF(L56:P81,K55)</f>
        <v>24</v>
      </c>
      <c r="M55" s="396" t="s">
        <v>1041</v>
      </c>
      <c r="N55" s="394">
        <f>COUNTIF(L56:P81,M55)</f>
        <v>26</v>
      </c>
      <c r="O55" s="396" t="s">
        <v>1042</v>
      </c>
      <c r="P55" s="397">
        <f>COUNTIF(L56:P81,O55)</f>
        <v>25</v>
      </c>
      <c r="Q55" s="1351"/>
      <c r="R55" s="1353"/>
      <c r="S55" s="1337"/>
      <c r="T55" s="466"/>
      <c r="U55" s="467"/>
      <c r="V55" s="467"/>
      <c r="W55" s="467"/>
      <c r="X55" s="467"/>
      <c r="Y55" s="467"/>
      <c r="Z55" s="467"/>
      <c r="AA55" s="467"/>
      <c r="AB55" s="467"/>
      <c r="AC55" s="468"/>
      <c r="AD55" s="466"/>
      <c r="AE55" s="467"/>
      <c r="AF55" s="467"/>
      <c r="AG55" s="467"/>
      <c r="AH55" s="467"/>
      <c r="AI55" s="467"/>
      <c r="AJ55" s="467"/>
      <c r="AK55" s="468"/>
      <c r="AL55" s="466"/>
      <c r="AM55" s="467"/>
      <c r="AN55" s="467"/>
      <c r="AO55" s="467"/>
      <c r="AP55" s="467"/>
      <c r="AQ55" s="467"/>
      <c r="AR55" s="467"/>
      <c r="AS55" s="468"/>
      <c r="AT55" s="469"/>
      <c r="AU55" s="470"/>
      <c r="AV55" s="471"/>
      <c r="AW55" s="471"/>
      <c r="AX55" s="471"/>
      <c r="AY55" s="471"/>
      <c r="AZ55" s="471"/>
      <c r="BA55" s="471"/>
      <c r="BB55" s="471"/>
      <c r="BC55" s="471"/>
      <c r="BD55" s="472"/>
      <c r="BE55" s="470"/>
      <c r="BF55" s="471"/>
      <c r="BG55" s="471"/>
      <c r="BH55" s="471"/>
      <c r="BI55" s="471"/>
      <c r="BJ55" s="471"/>
      <c r="BK55" s="471"/>
      <c r="BL55" s="472"/>
      <c r="BM55" s="470"/>
      <c r="BN55" s="471"/>
      <c r="BO55" s="471"/>
      <c r="BP55" s="471"/>
      <c r="BQ55" s="471"/>
      <c r="BR55" s="471"/>
      <c r="BS55" s="471"/>
      <c r="BT55" s="472"/>
      <c r="BU55" s="469"/>
      <c r="BV55" s="473"/>
      <c r="BW55" s="474"/>
      <c r="BX55" s="474"/>
      <c r="BY55" s="474"/>
      <c r="BZ55" s="474"/>
      <c r="CA55" s="474"/>
      <c r="CB55" s="474"/>
      <c r="CC55" s="474"/>
      <c r="CD55" s="474"/>
      <c r="CE55" s="475"/>
      <c r="CF55" s="473"/>
      <c r="CG55" s="474"/>
      <c r="CH55" s="474"/>
      <c r="CI55" s="474"/>
      <c r="CJ55" s="474"/>
      <c r="CK55" s="474"/>
      <c r="CL55" s="474"/>
      <c r="CM55" s="475"/>
      <c r="CN55" s="473"/>
      <c r="CO55" s="474"/>
      <c r="CP55" s="474"/>
      <c r="CQ55" s="474"/>
      <c r="CR55" s="474"/>
      <c r="CS55" s="474"/>
      <c r="CT55" s="474"/>
      <c r="CU55" s="475"/>
      <c r="CV55" s="469"/>
      <c r="CW55" s="476"/>
      <c r="CX55" s="477"/>
      <c r="CY55" s="477"/>
      <c r="CZ55" s="477"/>
      <c r="DA55" s="477"/>
      <c r="DB55" s="477"/>
      <c r="DC55" s="477"/>
      <c r="DD55" s="477"/>
      <c r="DE55" s="477"/>
      <c r="DF55" s="478"/>
      <c r="DG55" s="476"/>
      <c r="DH55" s="477"/>
      <c r="DI55" s="477"/>
      <c r="DJ55" s="477"/>
      <c r="DK55" s="477"/>
      <c r="DL55" s="477"/>
      <c r="DM55" s="477"/>
      <c r="DN55" s="478"/>
      <c r="DO55" s="476"/>
      <c r="DP55" s="477"/>
      <c r="DQ55" s="477"/>
      <c r="DR55" s="477"/>
      <c r="DS55" s="477"/>
      <c r="DT55" s="477"/>
      <c r="DU55" s="477"/>
      <c r="DV55" s="478"/>
      <c r="DW55" s="272"/>
    </row>
    <row r="56" spans="1:127" s="303" customFormat="1" ht="40.5" customHeight="1">
      <c r="A56" s="569"/>
      <c r="B56" s="411">
        <v>1</v>
      </c>
      <c r="C56" s="412" t="s">
        <v>939</v>
      </c>
      <c r="D56" s="413" t="s">
        <v>940</v>
      </c>
      <c r="E56" s="414" t="s">
        <v>1318</v>
      </c>
      <c r="F56" s="415">
        <v>0.13500000000000001</v>
      </c>
      <c r="G56" s="416" t="s">
        <v>841</v>
      </c>
      <c r="H56" s="654">
        <v>7776</v>
      </c>
      <c r="I56" s="418" t="s">
        <v>386</v>
      </c>
      <c r="J56" s="655"/>
      <c r="K56" s="488"/>
      <c r="L56" s="444" t="s">
        <v>1038</v>
      </c>
      <c r="M56" s="444" t="s">
        <v>1039</v>
      </c>
      <c r="N56" s="445" t="s">
        <v>1040</v>
      </c>
      <c r="O56" s="446" t="s">
        <v>1041</v>
      </c>
      <c r="P56" s="571" t="s">
        <v>1042</v>
      </c>
      <c r="Q56" s="425">
        <f t="shared" si="6"/>
        <v>0</v>
      </c>
      <c r="R56" s="426"/>
      <c r="S56" s="448"/>
      <c r="T56" s="428"/>
      <c r="U56" s="429"/>
      <c r="V56" s="430"/>
      <c r="W56" s="429"/>
      <c r="X56" s="430"/>
      <c r="Y56" s="429"/>
      <c r="Z56" s="430"/>
      <c r="AA56" s="429"/>
      <c r="AB56" s="430"/>
      <c r="AC56" s="431"/>
      <c r="AD56" s="428"/>
      <c r="AE56" s="429"/>
      <c r="AF56" s="430"/>
      <c r="AG56" s="429"/>
      <c r="AH56" s="430"/>
      <c r="AI56" s="429"/>
      <c r="AJ56" s="430"/>
      <c r="AK56" s="431"/>
      <c r="AL56" s="428"/>
      <c r="AM56" s="429"/>
      <c r="AN56" s="430"/>
      <c r="AO56" s="429"/>
      <c r="AP56" s="430"/>
      <c r="AQ56" s="429"/>
      <c r="AR56" s="430"/>
      <c r="AS56" s="431"/>
      <c r="AT56" s="272"/>
      <c r="AU56" s="432"/>
      <c r="AV56" s="433"/>
      <c r="AW56" s="434"/>
      <c r="AX56" s="433"/>
      <c r="AY56" s="434"/>
      <c r="AZ56" s="433"/>
      <c r="BA56" s="434"/>
      <c r="BB56" s="433"/>
      <c r="BC56" s="434"/>
      <c r="BD56" s="435"/>
      <c r="BE56" s="432"/>
      <c r="BF56" s="433"/>
      <c r="BG56" s="434"/>
      <c r="BH56" s="433"/>
      <c r="BI56" s="434"/>
      <c r="BJ56" s="433"/>
      <c r="BK56" s="434"/>
      <c r="BL56" s="435"/>
      <c r="BM56" s="432"/>
      <c r="BN56" s="433"/>
      <c r="BO56" s="434"/>
      <c r="BP56" s="433"/>
      <c r="BQ56" s="434"/>
      <c r="BR56" s="433"/>
      <c r="BS56" s="434"/>
      <c r="BT56" s="435"/>
      <c r="BU56" s="272"/>
      <c r="BV56" s="436"/>
      <c r="BW56" s="437"/>
      <c r="BX56" s="438"/>
      <c r="BY56" s="437"/>
      <c r="BZ56" s="438"/>
      <c r="CA56" s="437"/>
      <c r="CB56" s="438"/>
      <c r="CC56" s="437"/>
      <c r="CD56" s="438"/>
      <c r="CE56" s="439"/>
      <c r="CF56" s="436"/>
      <c r="CG56" s="437"/>
      <c r="CH56" s="438"/>
      <c r="CI56" s="437"/>
      <c r="CJ56" s="438"/>
      <c r="CK56" s="437"/>
      <c r="CL56" s="438"/>
      <c r="CM56" s="439"/>
      <c r="CN56" s="436"/>
      <c r="CO56" s="437"/>
      <c r="CP56" s="438"/>
      <c r="CQ56" s="437"/>
      <c r="CR56" s="438"/>
      <c r="CS56" s="437"/>
      <c r="CT56" s="438"/>
      <c r="CU56" s="439"/>
      <c r="CV56" s="272"/>
      <c r="CW56" s="440"/>
      <c r="CX56" s="441"/>
      <c r="CY56" s="442"/>
      <c r="CZ56" s="441"/>
      <c r="DA56" s="442"/>
      <c r="DB56" s="441"/>
      <c r="DC56" s="442"/>
      <c r="DD56" s="441"/>
      <c r="DE56" s="442"/>
      <c r="DF56" s="443"/>
      <c r="DG56" s="440"/>
      <c r="DH56" s="441"/>
      <c r="DI56" s="442"/>
      <c r="DJ56" s="441"/>
      <c r="DK56" s="442"/>
      <c r="DL56" s="441"/>
      <c r="DM56" s="442"/>
      <c r="DN56" s="443"/>
      <c r="DO56" s="440"/>
      <c r="DP56" s="441"/>
      <c r="DQ56" s="442"/>
      <c r="DR56" s="441"/>
      <c r="DS56" s="442"/>
      <c r="DT56" s="441"/>
      <c r="DU56" s="442"/>
      <c r="DV56" s="443"/>
      <c r="DW56" s="272"/>
    </row>
    <row r="57" spans="1:127" s="303" customFormat="1" ht="40.5" customHeight="1">
      <c r="A57" s="569">
        <v>1</v>
      </c>
      <c r="B57" s="411">
        <f>LARGE(B$56:B56,1)+1</f>
        <v>2</v>
      </c>
      <c r="C57" s="412" t="s">
        <v>941</v>
      </c>
      <c r="D57" s="413" t="s">
        <v>940</v>
      </c>
      <c r="E57" s="414" t="s">
        <v>1318</v>
      </c>
      <c r="F57" s="415">
        <v>0.24466000000000002</v>
      </c>
      <c r="G57" s="416" t="s">
        <v>841</v>
      </c>
      <c r="H57" s="654">
        <v>255349</v>
      </c>
      <c r="I57" s="418" t="s">
        <v>386</v>
      </c>
      <c r="J57" s="655"/>
      <c r="K57" s="488"/>
      <c r="L57" s="444" t="s">
        <v>1038</v>
      </c>
      <c r="M57" s="444" t="s">
        <v>1039</v>
      </c>
      <c r="N57" s="445" t="s">
        <v>1040</v>
      </c>
      <c r="O57" s="446" t="s">
        <v>1041</v>
      </c>
      <c r="P57" s="571" t="s">
        <v>1042</v>
      </c>
      <c r="Q57" s="425">
        <f t="shared" si="6"/>
        <v>0</v>
      </c>
      <c r="R57" s="426"/>
      <c r="S57" s="448"/>
      <c r="T57" s="428"/>
      <c r="U57" s="429"/>
      <c r="V57" s="430"/>
      <c r="W57" s="429"/>
      <c r="X57" s="430"/>
      <c r="Y57" s="429"/>
      <c r="Z57" s="430"/>
      <c r="AA57" s="429"/>
      <c r="AB57" s="430"/>
      <c r="AC57" s="431"/>
      <c r="AD57" s="428"/>
      <c r="AE57" s="429"/>
      <c r="AF57" s="430"/>
      <c r="AG57" s="429"/>
      <c r="AH57" s="430"/>
      <c r="AI57" s="429"/>
      <c r="AJ57" s="430"/>
      <c r="AK57" s="431"/>
      <c r="AL57" s="428"/>
      <c r="AM57" s="429"/>
      <c r="AN57" s="430"/>
      <c r="AO57" s="429"/>
      <c r="AP57" s="430"/>
      <c r="AQ57" s="429"/>
      <c r="AR57" s="430"/>
      <c r="AS57" s="431"/>
      <c r="AT57" s="272"/>
      <c r="AU57" s="432"/>
      <c r="AV57" s="433"/>
      <c r="AW57" s="434"/>
      <c r="AX57" s="433"/>
      <c r="AY57" s="434"/>
      <c r="AZ57" s="433"/>
      <c r="BA57" s="434"/>
      <c r="BB57" s="433"/>
      <c r="BC57" s="434"/>
      <c r="BD57" s="435"/>
      <c r="BE57" s="432"/>
      <c r="BF57" s="433"/>
      <c r="BG57" s="434"/>
      <c r="BH57" s="433"/>
      <c r="BI57" s="434"/>
      <c r="BJ57" s="433"/>
      <c r="BK57" s="434"/>
      <c r="BL57" s="435"/>
      <c r="BM57" s="432"/>
      <c r="BN57" s="433"/>
      <c r="BO57" s="434"/>
      <c r="BP57" s="433"/>
      <c r="BQ57" s="434"/>
      <c r="BR57" s="433"/>
      <c r="BS57" s="434"/>
      <c r="BT57" s="435"/>
      <c r="BU57" s="272"/>
      <c r="BV57" s="436"/>
      <c r="BW57" s="437"/>
      <c r="BX57" s="438"/>
      <c r="BY57" s="437"/>
      <c r="BZ57" s="438"/>
      <c r="CA57" s="437"/>
      <c r="CB57" s="438"/>
      <c r="CC57" s="437"/>
      <c r="CD57" s="438"/>
      <c r="CE57" s="439"/>
      <c r="CF57" s="436"/>
      <c r="CG57" s="437"/>
      <c r="CH57" s="438"/>
      <c r="CI57" s="437"/>
      <c r="CJ57" s="438"/>
      <c r="CK57" s="437"/>
      <c r="CL57" s="438"/>
      <c r="CM57" s="439"/>
      <c r="CN57" s="436"/>
      <c r="CO57" s="437"/>
      <c r="CP57" s="438"/>
      <c r="CQ57" s="437"/>
      <c r="CR57" s="438"/>
      <c r="CS57" s="437"/>
      <c r="CT57" s="438"/>
      <c r="CU57" s="439"/>
      <c r="CV57" s="272"/>
      <c r="CW57" s="440"/>
      <c r="CX57" s="441"/>
      <c r="CY57" s="442"/>
      <c r="CZ57" s="441"/>
      <c r="DA57" s="442"/>
      <c r="DB57" s="441"/>
      <c r="DC57" s="442"/>
      <c r="DD57" s="441"/>
      <c r="DE57" s="442"/>
      <c r="DF57" s="443"/>
      <c r="DG57" s="440"/>
      <c r="DH57" s="441"/>
      <c r="DI57" s="442"/>
      <c r="DJ57" s="441"/>
      <c r="DK57" s="442"/>
      <c r="DL57" s="441"/>
      <c r="DM57" s="442"/>
      <c r="DN57" s="443"/>
      <c r="DO57" s="440"/>
      <c r="DP57" s="441"/>
      <c r="DQ57" s="442"/>
      <c r="DR57" s="441"/>
      <c r="DS57" s="442"/>
      <c r="DT57" s="441"/>
      <c r="DU57" s="442"/>
      <c r="DV57" s="443"/>
      <c r="DW57" s="272"/>
    </row>
    <row r="58" spans="1:127" s="303" customFormat="1" ht="40.5" customHeight="1">
      <c r="A58" s="569">
        <v>1</v>
      </c>
      <c r="B58" s="411">
        <f>LARGE(B$56:B57,1)+1</f>
        <v>3</v>
      </c>
      <c r="C58" s="412" t="s">
        <v>942</v>
      </c>
      <c r="D58" s="413" t="s">
        <v>943</v>
      </c>
      <c r="E58" s="414" t="s">
        <v>1318</v>
      </c>
      <c r="F58" s="415">
        <v>0.247</v>
      </c>
      <c r="G58" s="416" t="s">
        <v>841</v>
      </c>
      <c r="H58" s="654">
        <v>8974</v>
      </c>
      <c r="I58" s="418" t="s">
        <v>386</v>
      </c>
      <c r="J58" s="655"/>
      <c r="K58" s="488"/>
      <c r="L58" s="444"/>
      <c r="M58" s="444"/>
      <c r="N58" s="445"/>
      <c r="O58" s="446" t="s">
        <v>1041</v>
      </c>
      <c r="P58" s="571" t="s">
        <v>1042</v>
      </c>
      <c r="Q58" s="425">
        <f t="shared" si="6"/>
        <v>0</v>
      </c>
      <c r="R58" s="426"/>
      <c r="S58" s="448"/>
      <c r="T58" s="428"/>
      <c r="U58" s="429"/>
      <c r="V58" s="430"/>
      <c r="W58" s="429"/>
      <c r="X58" s="430"/>
      <c r="Y58" s="429"/>
      <c r="Z58" s="430"/>
      <c r="AA58" s="429"/>
      <c r="AB58" s="430"/>
      <c r="AC58" s="431"/>
      <c r="AD58" s="428"/>
      <c r="AE58" s="429"/>
      <c r="AF58" s="430"/>
      <c r="AG58" s="429"/>
      <c r="AH58" s="430"/>
      <c r="AI58" s="429"/>
      <c r="AJ58" s="430"/>
      <c r="AK58" s="431"/>
      <c r="AL58" s="428"/>
      <c r="AM58" s="429"/>
      <c r="AN58" s="430"/>
      <c r="AO58" s="429"/>
      <c r="AP58" s="430"/>
      <c r="AQ58" s="429"/>
      <c r="AR58" s="430"/>
      <c r="AS58" s="431"/>
      <c r="AT58" s="272"/>
      <c r="AU58" s="432"/>
      <c r="AV58" s="433"/>
      <c r="AW58" s="434"/>
      <c r="AX58" s="433"/>
      <c r="AY58" s="434"/>
      <c r="AZ58" s="433"/>
      <c r="BA58" s="434"/>
      <c r="BB58" s="433"/>
      <c r="BC58" s="434"/>
      <c r="BD58" s="435"/>
      <c r="BE58" s="432"/>
      <c r="BF58" s="433"/>
      <c r="BG58" s="434"/>
      <c r="BH58" s="433"/>
      <c r="BI58" s="434"/>
      <c r="BJ58" s="433"/>
      <c r="BK58" s="434"/>
      <c r="BL58" s="435"/>
      <c r="BM58" s="432"/>
      <c r="BN58" s="433"/>
      <c r="BO58" s="434"/>
      <c r="BP58" s="433"/>
      <c r="BQ58" s="434"/>
      <c r="BR58" s="433"/>
      <c r="BS58" s="434"/>
      <c r="BT58" s="435"/>
      <c r="BU58" s="272"/>
      <c r="BV58" s="436"/>
      <c r="BW58" s="437"/>
      <c r="BX58" s="438"/>
      <c r="BY58" s="437"/>
      <c r="BZ58" s="438"/>
      <c r="CA58" s="437"/>
      <c r="CB58" s="438"/>
      <c r="CC58" s="437"/>
      <c r="CD58" s="438"/>
      <c r="CE58" s="439"/>
      <c r="CF58" s="436"/>
      <c r="CG58" s="437"/>
      <c r="CH58" s="438"/>
      <c r="CI58" s="437"/>
      <c r="CJ58" s="438"/>
      <c r="CK58" s="437"/>
      <c r="CL58" s="438"/>
      <c r="CM58" s="439"/>
      <c r="CN58" s="436"/>
      <c r="CO58" s="437"/>
      <c r="CP58" s="438"/>
      <c r="CQ58" s="437"/>
      <c r="CR58" s="438"/>
      <c r="CS58" s="437"/>
      <c r="CT58" s="438"/>
      <c r="CU58" s="439"/>
      <c r="CV58" s="272"/>
      <c r="CW58" s="440"/>
      <c r="CX58" s="441"/>
      <c r="CY58" s="442"/>
      <c r="CZ58" s="441"/>
      <c r="DA58" s="442"/>
      <c r="DB58" s="441"/>
      <c r="DC58" s="442"/>
      <c r="DD58" s="441"/>
      <c r="DE58" s="442"/>
      <c r="DF58" s="443"/>
      <c r="DG58" s="440"/>
      <c r="DH58" s="441"/>
      <c r="DI58" s="442"/>
      <c r="DJ58" s="441"/>
      <c r="DK58" s="442"/>
      <c r="DL58" s="441"/>
      <c r="DM58" s="442"/>
      <c r="DN58" s="443"/>
      <c r="DO58" s="440"/>
      <c r="DP58" s="441"/>
      <c r="DQ58" s="442"/>
      <c r="DR58" s="441"/>
      <c r="DS58" s="442"/>
      <c r="DT58" s="441"/>
      <c r="DU58" s="442"/>
      <c r="DV58" s="443"/>
      <c r="DW58" s="272"/>
    </row>
    <row r="59" spans="1:127" s="303" customFormat="1" ht="40.5" customHeight="1">
      <c r="A59" s="569">
        <v>1</v>
      </c>
      <c r="B59" s="411">
        <f>LARGE(B$56:B58,1)+1</f>
        <v>4</v>
      </c>
      <c r="C59" s="412" t="s">
        <v>944</v>
      </c>
      <c r="D59" s="413" t="s">
        <v>945</v>
      </c>
      <c r="E59" s="414" t="s">
        <v>1318</v>
      </c>
      <c r="F59" s="415">
        <v>0.27900000000000003</v>
      </c>
      <c r="G59" s="416" t="s">
        <v>841</v>
      </c>
      <c r="H59" s="654">
        <v>7495</v>
      </c>
      <c r="I59" s="418" t="s">
        <v>386</v>
      </c>
      <c r="J59" s="655"/>
      <c r="K59" s="488"/>
      <c r="L59" s="444" t="s">
        <v>1038</v>
      </c>
      <c r="M59" s="444" t="s">
        <v>1039</v>
      </c>
      <c r="N59" s="445" t="s">
        <v>1040</v>
      </c>
      <c r="O59" s="446" t="s">
        <v>1041</v>
      </c>
      <c r="P59" s="571" t="s">
        <v>1042</v>
      </c>
      <c r="Q59" s="425">
        <f t="shared" si="6"/>
        <v>0</v>
      </c>
      <c r="R59" s="426"/>
      <c r="S59" s="448"/>
      <c r="T59" s="428"/>
      <c r="U59" s="429"/>
      <c r="V59" s="430"/>
      <c r="W59" s="429"/>
      <c r="X59" s="430"/>
      <c r="Y59" s="429"/>
      <c r="Z59" s="430"/>
      <c r="AA59" s="429"/>
      <c r="AB59" s="430"/>
      <c r="AC59" s="431"/>
      <c r="AD59" s="428"/>
      <c r="AE59" s="429"/>
      <c r="AF59" s="430"/>
      <c r="AG59" s="429"/>
      <c r="AH59" s="430"/>
      <c r="AI59" s="429"/>
      <c r="AJ59" s="430"/>
      <c r="AK59" s="431"/>
      <c r="AL59" s="428"/>
      <c r="AM59" s="429"/>
      <c r="AN59" s="430"/>
      <c r="AO59" s="429"/>
      <c r="AP59" s="430"/>
      <c r="AQ59" s="429"/>
      <c r="AR59" s="430"/>
      <c r="AS59" s="431"/>
      <c r="AT59" s="272"/>
      <c r="AU59" s="432"/>
      <c r="AV59" s="433"/>
      <c r="AW59" s="434"/>
      <c r="AX59" s="433"/>
      <c r="AY59" s="434"/>
      <c r="AZ59" s="433"/>
      <c r="BA59" s="434"/>
      <c r="BB59" s="433"/>
      <c r="BC59" s="434"/>
      <c r="BD59" s="435"/>
      <c r="BE59" s="432"/>
      <c r="BF59" s="433"/>
      <c r="BG59" s="434"/>
      <c r="BH59" s="433"/>
      <c r="BI59" s="434"/>
      <c r="BJ59" s="433"/>
      <c r="BK59" s="434"/>
      <c r="BL59" s="435"/>
      <c r="BM59" s="432"/>
      <c r="BN59" s="433"/>
      <c r="BO59" s="434"/>
      <c r="BP59" s="433"/>
      <c r="BQ59" s="434"/>
      <c r="BR59" s="433"/>
      <c r="BS59" s="434"/>
      <c r="BT59" s="435"/>
      <c r="BU59" s="272"/>
      <c r="BV59" s="436"/>
      <c r="BW59" s="437"/>
      <c r="BX59" s="438"/>
      <c r="BY59" s="437"/>
      <c r="BZ59" s="438"/>
      <c r="CA59" s="437"/>
      <c r="CB59" s="438"/>
      <c r="CC59" s="437"/>
      <c r="CD59" s="438"/>
      <c r="CE59" s="439"/>
      <c r="CF59" s="436"/>
      <c r="CG59" s="437"/>
      <c r="CH59" s="438"/>
      <c r="CI59" s="437"/>
      <c r="CJ59" s="438"/>
      <c r="CK59" s="437"/>
      <c r="CL59" s="438"/>
      <c r="CM59" s="439"/>
      <c r="CN59" s="436"/>
      <c r="CO59" s="437"/>
      <c r="CP59" s="438"/>
      <c r="CQ59" s="437"/>
      <c r="CR59" s="438"/>
      <c r="CS59" s="437"/>
      <c r="CT59" s="438"/>
      <c r="CU59" s="439"/>
      <c r="CV59" s="272"/>
      <c r="CW59" s="440"/>
      <c r="CX59" s="441"/>
      <c r="CY59" s="442"/>
      <c r="CZ59" s="441"/>
      <c r="DA59" s="442"/>
      <c r="DB59" s="441"/>
      <c r="DC59" s="442"/>
      <c r="DD59" s="441"/>
      <c r="DE59" s="442"/>
      <c r="DF59" s="443"/>
      <c r="DG59" s="440"/>
      <c r="DH59" s="441"/>
      <c r="DI59" s="442"/>
      <c r="DJ59" s="441"/>
      <c r="DK59" s="442"/>
      <c r="DL59" s="441"/>
      <c r="DM59" s="442"/>
      <c r="DN59" s="443"/>
      <c r="DO59" s="440"/>
      <c r="DP59" s="441"/>
      <c r="DQ59" s="442"/>
      <c r="DR59" s="441"/>
      <c r="DS59" s="442"/>
      <c r="DT59" s="441"/>
      <c r="DU59" s="442"/>
      <c r="DV59" s="443"/>
      <c r="DW59" s="272"/>
    </row>
    <row r="60" spans="1:127" ht="40.5" customHeight="1">
      <c r="A60" s="569">
        <v>1</v>
      </c>
      <c r="B60" s="411">
        <f>LARGE(B$56:B59,1)+1</f>
        <v>5</v>
      </c>
      <c r="C60" s="412" t="s">
        <v>946</v>
      </c>
      <c r="D60" s="413" t="s">
        <v>940</v>
      </c>
      <c r="E60" s="414" t="s">
        <v>1318</v>
      </c>
      <c r="F60" s="415">
        <v>0.17766999999999999</v>
      </c>
      <c r="G60" s="416" t="s">
        <v>841</v>
      </c>
      <c r="H60" s="654">
        <v>476457</v>
      </c>
      <c r="I60" s="418" t="s">
        <v>386</v>
      </c>
      <c r="J60" s="655"/>
      <c r="K60" s="488"/>
      <c r="L60" s="444" t="s">
        <v>1038</v>
      </c>
      <c r="M60" s="444" t="s">
        <v>1039</v>
      </c>
      <c r="N60" s="445" t="s">
        <v>1040</v>
      </c>
      <c r="O60" s="446" t="s">
        <v>1041</v>
      </c>
      <c r="P60" s="571" t="s">
        <v>1042</v>
      </c>
      <c r="Q60" s="425">
        <f t="shared" si="6"/>
        <v>0</v>
      </c>
      <c r="R60" s="426"/>
      <c r="S60" s="448"/>
      <c r="T60" s="428"/>
      <c r="U60" s="429"/>
      <c r="V60" s="430"/>
      <c r="W60" s="429"/>
      <c r="X60" s="430"/>
      <c r="Y60" s="429"/>
      <c r="Z60" s="430"/>
      <c r="AA60" s="429"/>
      <c r="AB60" s="430"/>
      <c r="AC60" s="431"/>
      <c r="AD60" s="428"/>
      <c r="AE60" s="429"/>
      <c r="AF60" s="430"/>
      <c r="AG60" s="429"/>
      <c r="AH60" s="430"/>
      <c r="AI60" s="429"/>
      <c r="AJ60" s="430"/>
      <c r="AK60" s="431"/>
      <c r="AL60" s="428"/>
      <c r="AM60" s="429"/>
      <c r="AN60" s="430"/>
      <c r="AO60" s="429"/>
      <c r="AP60" s="430"/>
      <c r="AQ60" s="429"/>
      <c r="AR60" s="430"/>
      <c r="AS60" s="431"/>
      <c r="AT60" s="272"/>
      <c r="AU60" s="432"/>
      <c r="AV60" s="433"/>
      <c r="AW60" s="434"/>
      <c r="AX60" s="433"/>
      <c r="AY60" s="434"/>
      <c r="AZ60" s="433"/>
      <c r="BA60" s="434"/>
      <c r="BB60" s="433"/>
      <c r="BC60" s="434"/>
      <c r="BD60" s="435"/>
      <c r="BE60" s="432"/>
      <c r="BF60" s="433"/>
      <c r="BG60" s="434"/>
      <c r="BH60" s="433"/>
      <c r="BI60" s="434"/>
      <c r="BJ60" s="433"/>
      <c r="BK60" s="434"/>
      <c r="BL60" s="435"/>
      <c r="BM60" s="432"/>
      <c r="BN60" s="433"/>
      <c r="BO60" s="434"/>
      <c r="BP60" s="433"/>
      <c r="BQ60" s="434"/>
      <c r="BR60" s="433"/>
      <c r="BS60" s="434"/>
      <c r="BT60" s="435"/>
      <c r="BU60" s="272"/>
      <c r="BV60" s="436"/>
      <c r="BW60" s="437"/>
      <c r="BX60" s="438"/>
      <c r="BY60" s="437"/>
      <c r="BZ60" s="438"/>
      <c r="CA60" s="437"/>
      <c r="CB60" s="438"/>
      <c r="CC60" s="437"/>
      <c r="CD60" s="438"/>
      <c r="CE60" s="439"/>
      <c r="CF60" s="436"/>
      <c r="CG60" s="437"/>
      <c r="CH60" s="438"/>
      <c r="CI60" s="437"/>
      <c r="CJ60" s="438"/>
      <c r="CK60" s="437"/>
      <c r="CL60" s="438"/>
      <c r="CM60" s="439"/>
      <c r="CN60" s="436"/>
      <c r="CO60" s="437"/>
      <c r="CP60" s="438"/>
      <c r="CQ60" s="437"/>
      <c r="CR60" s="438"/>
      <c r="CS60" s="437"/>
      <c r="CT60" s="438"/>
      <c r="CU60" s="439"/>
      <c r="CV60" s="272"/>
      <c r="CW60" s="440"/>
      <c r="CX60" s="441"/>
      <c r="CY60" s="442"/>
      <c r="CZ60" s="441"/>
      <c r="DA60" s="442"/>
      <c r="DB60" s="441"/>
      <c r="DC60" s="442"/>
      <c r="DD60" s="441"/>
      <c r="DE60" s="442"/>
      <c r="DF60" s="443"/>
      <c r="DG60" s="440"/>
      <c r="DH60" s="441"/>
      <c r="DI60" s="442"/>
      <c r="DJ60" s="441"/>
      <c r="DK60" s="442"/>
      <c r="DL60" s="441"/>
      <c r="DM60" s="442"/>
      <c r="DN60" s="443"/>
      <c r="DO60" s="440"/>
      <c r="DP60" s="441"/>
      <c r="DQ60" s="442"/>
      <c r="DR60" s="441"/>
      <c r="DS60" s="442"/>
      <c r="DT60" s="441"/>
      <c r="DU60" s="442"/>
      <c r="DV60" s="443"/>
      <c r="DW60" s="272"/>
    </row>
    <row r="61" spans="1:127" s="303" customFormat="1" ht="40.5" customHeight="1">
      <c r="A61" s="569">
        <v>1</v>
      </c>
      <c r="B61" s="411">
        <f>LARGE(B$56:B60,1)+1</f>
        <v>6</v>
      </c>
      <c r="C61" s="412" t="s">
        <v>947</v>
      </c>
      <c r="D61" s="413" t="s">
        <v>940</v>
      </c>
      <c r="E61" s="414" t="s">
        <v>1318</v>
      </c>
      <c r="F61" s="415">
        <v>0.19988</v>
      </c>
      <c r="G61" s="416" t="s">
        <v>841</v>
      </c>
      <c r="H61" s="654">
        <v>476481</v>
      </c>
      <c r="I61" s="418" t="s">
        <v>386</v>
      </c>
      <c r="J61" s="655"/>
      <c r="K61" s="488"/>
      <c r="L61" s="444" t="s">
        <v>1038</v>
      </c>
      <c r="M61" s="444" t="s">
        <v>1039</v>
      </c>
      <c r="N61" s="445" t="s">
        <v>1040</v>
      </c>
      <c r="O61" s="446" t="s">
        <v>1041</v>
      </c>
      <c r="P61" s="571" t="s">
        <v>1042</v>
      </c>
      <c r="Q61" s="425">
        <f t="shared" si="6"/>
        <v>0</v>
      </c>
      <c r="R61" s="426"/>
      <c r="S61" s="448"/>
      <c r="T61" s="428"/>
      <c r="U61" s="429"/>
      <c r="V61" s="430"/>
      <c r="W61" s="429"/>
      <c r="X61" s="430"/>
      <c r="Y61" s="429"/>
      <c r="Z61" s="430"/>
      <c r="AA61" s="429"/>
      <c r="AB61" s="430"/>
      <c r="AC61" s="431"/>
      <c r="AD61" s="428"/>
      <c r="AE61" s="429"/>
      <c r="AF61" s="430"/>
      <c r="AG61" s="429"/>
      <c r="AH61" s="430"/>
      <c r="AI61" s="429"/>
      <c r="AJ61" s="430"/>
      <c r="AK61" s="431"/>
      <c r="AL61" s="428"/>
      <c r="AM61" s="429"/>
      <c r="AN61" s="430"/>
      <c r="AO61" s="429"/>
      <c r="AP61" s="430"/>
      <c r="AQ61" s="429"/>
      <c r="AR61" s="430"/>
      <c r="AS61" s="431"/>
      <c r="AT61" s="272"/>
      <c r="AU61" s="432"/>
      <c r="AV61" s="433"/>
      <c r="AW61" s="434"/>
      <c r="AX61" s="433"/>
      <c r="AY61" s="434"/>
      <c r="AZ61" s="433"/>
      <c r="BA61" s="434"/>
      <c r="BB61" s="433"/>
      <c r="BC61" s="434"/>
      <c r="BD61" s="435"/>
      <c r="BE61" s="432"/>
      <c r="BF61" s="433"/>
      <c r="BG61" s="434"/>
      <c r="BH61" s="433"/>
      <c r="BI61" s="434"/>
      <c r="BJ61" s="433"/>
      <c r="BK61" s="434"/>
      <c r="BL61" s="435"/>
      <c r="BM61" s="432"/>
      <c r="BN61" s="433"/>
      <c r="BO61" s="434"/>
      <c r="BP61" s="433"/>
      <c r="BQ61" s="434"/>
      <c r="BR61" s="433"/>
      <c r="BS61" s="434"/>
      <c r="BT61" s="435"/>
      <c r="BU61" s="272"/>
      <c r="BV61" s="436"/>
      <c r="BW61" s="437"/>
      <c r="BX61" s="438"/>
      <c r="BY61" s="437"/>
      <c r="BZ61" s="438"/>
      <c r="CA61" s="437"/>
      <c r="CB61" s="438"/>
      <c r="CC61" s="437"/>
      <c r="CD61" s="438"/>
      <c r="CE61" s="439"/>
      <c r="CF61" s="436"/>
      <c r="CG61" s="437"/>
      <c r="CH61" s="438"/>
      <c r="CI61" s="437"/>
      <c r="CJ61" s="438"/>
      <c r="CK61" s="437"/>
      <c r="CL61" s="438"/>
      <c r="CM61" s="439"/>
      <c r="CN61" s="436"/>
      <c r="CO61" s="437"/>
      <c r="CP61" s="438"/>
      <c r="CQ61" s="437"/>
      <c r="CR61" s="438"/>
      <c r="CS61" s="437"/>
      <c r="CT61" s="438"/>
      <c r="CU61" s="439"/>
      <c r="CV61" s="272"/>
      <c r="CW61" s="440"/>
      <c r="CX61" s="441"/>
      <c r="CY61" s="442"/>
      <c r="CZ61" s="441"/>
      <c r="DA61" s="442"/>
      <c r="DB61" s="441"/>
      <c r="DC61" s="442"/>
      <c r="DD61" s="441"/>
      <c r="DE61" s="442"/>
      <c r="DF61" s="443"/>
      <c r="DG61" s="440"/>
      <c r="DH61" s="441"/>
      <c r="DI61" s="442"/>
      <c r="DJ61" s="441"/>
      <c r="DK61" s="442"/>
      <c r="DL61" s="441"/>
      <c r="DM61" s="442"/>
      <c r="DN61" s="443"/>
      <c r="DO61" s="440"/>
      <c r="DP61" s="441"/>
      <c r="DQ61" s="442"/>
      <c r="DR61" s="441"/>
      <c r="DS61" s="442"/>
      <c r="DT61" s="441"/>
      <c r="DU61" s="442"/>
      <c r="DV61" s="443"/>
      <c r="DW61" s="272"/>
    </row>
    <row r="62" spans="1:127" s="303" customFormat="1" ht="40.5" customHeight="1">
      <c r="A62" s="569">
        <v>1</v>
      </c>
      <c r="B62" s="411">
        <f>LARGE(B$56:B61,1)+1</f>
        <v>7</v>
      </c>
      <c r="C62" s="412" t="s">
        <v>948</v>
      </c>
      <c r="D62" s="413" t="s">
        <v>1317</v>
      </c>
      <c r="E62" s="414" t="s">
        <v>1318</v>
      </c>
      <c r="F62" s="415">
        <v>0.20444166666666669</v>
      </c>
      <c r="G62" s="416" t="s">
        <v>841</v>
      </c>
      <c r="H62" s="654">
        <v>50096</v>
      </c>
      <c r="I62" s="418" t="s">
        <v>386</v>
      </c>
      <c r="J62" s="655"/>
      <c r="K62" s="488"/>
      <c r="L62" s="444" t="s">
        <v>1038</v>
      </c>
      <c r="M62" s="444" t="s">
        <v>1039</v>
      </c>
      <c r="N62" s="445" t="s">
        <v>1040</v>
      </c>
      <c r="O62" s="446" t="s">
        <v>1041</v>
      </c>
      <c r="P62" s="571" t="s">
        <v>1042</v>
      </c>
      <c r="Q62" s="425">
        <f t="shared" si="6"/>
        <v>0</v>
      </c>
      <c r="R62" s="426"/>
      <c r="S62" s="448"/>
      <c r="T62" s="428"/>
      <c r="U62" s="429"/>
      <c r="V62" s="430"/>
      <c r="W62" s="429"/>
      <c r="X62" s="430"/>
      <c r="Y62" s="429"/>
      <c r="Z62" s="430"/>
      <c r="AA62" s="429"/>
      <c r="AB62" s="430"/>
      <c r="AC62" s="431"/>
      <c r="AD62" s="428"/>
      <c r="AE62" s="429"/>
      <c r="AF62" s="430"/>
      <c r="AG62" s="429"/>
      <c r="AH62" s="430"/>
      <c r="AI62" s="429"/>
      <c r="AJ62" s="430"/>
      <c r="AK62" s="431"/>
      <c r="AL62" s="428"/>
      <c r="AM62" s="429"/>
      <c r="AN62" s="430"/>
      <c r="AO62" s="429"/>
      <c r="AP62" s="430"/>
      <c r="AQ62" s="429"/>
      <c r="AR62" s="430"/>
      <c r="AS62" s="431"/>
      <c r="AT62" s="272"/>
      <c r="AU62" s="432"/>
      <c r="AV62" s="433"/>
      <c r="AW62" s="434"/>
      <c r="AX62" s="433"/>
      <c r="AY62" s="434"/>
      <c r="AZ62" s="433"/>
      <c r="BA62" s="434"/>
      <c r="BB62" s="433"/>
      <c r="BC62" s="434"/>
      <c r="BD62" s="435"/>
      <c r="BE62" s="432"/>
      <c r="BF62" s="433"/>
      <c r="BG62" s="434"/>
      <c r="BH62" s="433"/>
      <c r="BI62" s="434"/>
      <c r="BJ62" s="433"/>
      <c r="BK62" s="434"/>
      <c r="BL62" s="435"/>
      <c r="BM62" s="432"/>
      <c r="BN62" s="433"/>
      <c r="BO62" s="434"/>
      <c r="BP62" s="433"/>
      <c r="BQ62" s="434"/>
      <c r="BR62" s="433"/>
      <c r="BS62" s="434"/>
      <c r="BT62" s="435"/>
      <c r="BU62" s="272"/>
      <c r="BV62" s="436"/>
      <c r="BW62" s="437"/>
      <c r="BX62" s="438"/>
      <c r="BY62" s="437"/>
      <c r="BZ62" s="438"/>
      <c r="CA62" s="437"/>
      <c r="CB62" s="438"/>
      <c r="CC62" s="437"/>
      <c r="CD62" s="438"/>
      <c r="CE62" s="439"/>
      <c r="CF62" s="436"/>
      <c r="CG62" s="437"/>
      <c r="CH62" s="438"/>
      <c r="CI62" s="437"/>
      <c r="CJ62" s="438"/>
      <c r="CK62" s="437"/>
      <c r="CL62" s="438"/>
      <c r="CM62" s="439"/>
      <c r="CN62" s="436"/>
      <c r="CO62" s="437"/>
      <c r="CP62" s="438"/>
      <c r="CQ62" s="437"/>
      <c r="CR62" s="438"/>
      <c r="CS62" s="437"/>
      <c r="CT62" s="438"/>
      <c r="CU62" s="439"/>
      <c r="CV62" s="272"/>
      <c r="CW62" s="440"/>
      <c r="CX62" s="441"/>
      <c r="CY62" s="442"/>
      <c r="CZ62" s="441"/>
      <c r="DA62" s="442"/>
      <c r="DB62" s="441"/>
      <c r="DC62" s="442"/>
      <c r="DD62" s="441"/>
      <c r="DE62" s="442"/>
      <c r="DF62" s="443"/>
      <c r="DG62" s="440"/>
      <c r="DH62" s="441"/>
      <c r="DI62" s="442"/>
      <c r="DJ62" s="441"/>
      <c r="DK62" s="442"/>
      <c r="DL62" s="441"/>
      <c r="DM62" s="442"/>
      <c r="DN62" s="443"/>
      <c r="DO62" s="440"/>
      <c r="DP62" s="441"/>
      <c r="DQ62" s="442"/>
      <c r="DR62" s="441"/>
      <c r="DS62" s="442"/>
      <c r="DT62" s="441"/>
      <c r="DU62" s="442"/>
      <c r="DV62" s="443"/>
      <c r="DW62" s="272"/>
    </row>
    <row r="63" spans="1:127" ht="40.5" customHeight="1">
      <c r="A63" s="569">
        <v>1</v>
      </c>
      <c r="B63" s="411">
        <f>LARGE(B$56:B62,1)+1</f>
        <v>8</v>
      </c>
      <c r="C63" s="412" t="s">
        <v>949</v>
      </c>
      <c r="D63" s="413" t="s">
        <v>950</v>
      </c>
      <c r="E63" s="414" t="s">
        <v>1318</v>
      </c>
      <c r="F63" s="415">
        <v>6.6000000000000003E-2</v>
      </c>
      <c r="G63" s="416" t="s">
        <v>841</v>
      </c>
      <c r="H63" s="654">
        <v>8945</v>
      </c>
      <c r="I63" s="418" t="s">
        <v>386</v>
      </c>
      <c r="J63" s="655"/>
      <c r="K63" s="488"/>
      <c r="L63" s="444" t="s">
        <v>1038</v>
      </c>
      <c r="M63" s="444" t="s">
        <v>1039</v>
      </c>
      <c r="N63" s="445" t="s">
        <v>1040</v>
      </c>
      <c r="O63" s="446" t="s">
        <v>1041</v>
      </c>
      <c r="P63" s="571" t="s">
        <v>1042</v>
      </c>
      <c r="Q63" s="425">
        <f t="shared" si="6"/>
        <v>0</v>
      </c>
      <c r="R63" s="426"/>
      <c r="S63" s="448"/>
      <c r="T63" s="428"/>
      <c r="U63" s="429"/>
      <c r="V63" s="430"/>
      <c r="W63" s="429"/>
      <c r="X63" s="430"/>
      <c r="Y63" s="429"/>
      <c r="Z63" s="430"/>
      <c r="AA63" s="429"/>
      <c r="AB63" s="430"/>
      <c r="AC63" s="431"/>
      <c r="AD63" s="428"/>
      <c r="AE63" s="429"/>
      <c r="AF63" s="430"/>
      <c r="AG63" s="429"/>
      <c r="AH63" s="430"/>
      <c r="AI63" s="429"/>
      <c r="AJ63" s="430"/>
      <c r="AK63" s="431"/>
      <c r="AL63" s="428"/>
      <c r="AM63" s="429"/>
      <c r="AN63" s="430"/>
      <c r="AO63" s="429"/>
      <c r="AP63" s="430"/>
      <c r="AQ63" s="429"/>
      <c r="AR63" s="430"/>
      <c r="AS63" s="431"/>
      <c r="AT63" s="272"/>
      <c r="AU63" s="432"/>
      <c r="AV63" s="433"/>
      <c r="AW63" s="434"/>
      <c r="AX63" s="433"/>
      <c r="AY63" s="434"/>
      <c r="AZ63" s="433"/>
      <c r="BA63" s="434"/>
      <c r="BB63" s="433"/>
      <c r="BC63" s="434"/>
      <c r="BD63" s="435"/>
      <c r="BE63" s="432"/>
      <c r="BF63" s="433"/>
      <c r="BG63" s="434"/>
      <c r="BH63" s="433"/>
      <c r="BI63" s="434"/>
      <c r="BJ63" s="433"/>
      <c r="BK63" s="434"/>
      <c r="BL63" s="435"/>
      <c r="BM63" s="432"/>
      <c r="BN63" s="433"/>
      <c r="BO63" s="434"/>
      <c r="BP63" s="433"/>
      <c r="BQ63" s="434"/>
      <c r="BR63" s="433"/>
      <c r="BS63" s="434"/>
      <c r="BT63" s="435"/>
      <c r="BU63" s="272"/>
      <c r="BV63" s="436"/>
      <c r="BW63" s="437"/>
      <c r="BX63" s="438"/>
      <c r="BY63" s="437"/>
      <c r="BZ63" s="438"/>
      <c r="CA63" s="437"/>
      <c r="CB63" s="438"/>
      <c r="CC63" s="437"/>
      <c r="CD63" s="438"/>
      <c r="CE63" s="439"/>
      <c r="CF63" s="436"/>
      <c r="CG63" s="437"/>
      <c r="CH63" s="438"/>
      <c r="CI63" s="437"/>
      <c r="CJ63" s="438"/>
      <c r="CK63" s="437"/>
      <c r="CL63" s="438"/>
      <c r="CM63" s="439"/>
      <c r="CN63" s="436"/>
      <c r="CO63" s="437"/>
      <c r="CP63" s="438"/>
      <c r="CQ63" s="437"/>
      <c r="CR63" s="438"/>
      <c r="CS63" s="437"/>
      <c r="CT63" s="438"/>
      <c r="CU63" s="439"/>
      <c r="CV63" s="272"/>
      <c r="CW63" s="440"/>
      <c r="CX63" s="441"/>
      <c r="CY63" s="442"/>
      <c r="CZ63" s="441"/>
      <c r="DA63" s="442"/>
      <c r="DB63" s="441"/>
      <c r="DC63" s="442"/>
      <c r="DD63" s="441"/>
      <c r="DE63" s="442"/>
      <c r="DF63" s="443"/>
      <c r="DG63" s="440"/>
      <c r="DH63" s="441"/>
      <c r="DI63" s="442"/>
      <c r="DJ63" s="441"/>
      <c r="DK63" s="442"/>
      <c r="DL63" s="441"/>
      <c r="DM63" s="442"/>
      <c r="DN63" s="443"/>
      <c r="DO63" s="440"/>
      <c r="DP63" s="441"/>
      <c r="DQ63" s="442"/>
      <c r="DR63" s="441"/>
      <c r="DS63" s="442"/>
      <c r="DT63" s="441"/>
      <c r="DU63" s="442"/>
      <c r="DV63" s="443"/>
      <c r="DW63" s="272"/>
    </row>
    <row r="64" spans="1:127" s="303" customFormat="1" ht="40.5" customHeight="1">
      <c r="A64" s="569">
        <v>1</v>
      </c>
      <c r="B64" s="411">
        <f>LARGE(B$56:B63,1)+1</f>
        <v>9</v>
      </c>
      <c r="C64" s="412" t="s">
        <v>951</v>
      </c>
      <c r="D64" s="413" t="s">
        <v>940</v>
      </c>
      <c r="E64" s="414" t="s">
        <v>1318</v>
      </c>
      <c r="F64" s="415">
        <v>0.20707999999999999</v>
      </c>
      <c r="G64" s="416" t="s">
        <v>841</v>
      </c>
      <c r="H64" s="654">
        <v>406140</v>
      </c>
      <c r="I64" s="418" t="s">
        <v>386</v>
      </c>
      <c r="J64" s="655"/>
      <c r="K64" s="488"/>
      <c r="L64" s="444" t="s">
        <v>1038</v>
      </c>
      <c r="M64" s="444" t="s">
        <v>1039</v>
      </c>
      <c r="N64" s="445" t="s">
        <v>1040</v>
      </c>
      <c r="O64" s="446" t="s">
        <v>1041</v>
      </c>
      <c r="P64" s="571" t="s">
        <v>1042</v>
      </c>
      <c r="Q64" s="425">
        <f t="shared" si="6"/>
        <v>0</v>
      </c>
      <c r="R64" s="426"/>
      <c r="S64" s="448"/>
      <c r="T64" s="428"/>
      <c r="U64" s="429"/>
      <c r="V64" s="430"/>
      <c r="W64" s="429"/>
      <c r="X64" s="430"/>
      <c r="Y64" s="429"/>
      <c r="Z64" s="430"/>
      <c r="AA64" s="429"/>
      <c r="AB64" s="430"/>
      <c r="AC64" s="431"/>
      <c r="AD64" s="428"/>
      <c r="AE64" s="429"/>
      <c r="AF64" s="430"/>
      <c r="AG64" s="429"/>
      <c r="AH64" s="430"/>
      <c r="AI64" s="429"/>
      <c r="AJ64" s="430"/>
      <c r="AK64" s="431"/>
      <c r="AL64" s="428"/>
      <c r="AM64" s="429"/>
      <c r="AN64" s="430"/>
      <c r="AO64" s="429"/>
      <c r="AP64" s="430"/>
      <c r="AQ64" s="429"/>
      <c r="AR64" s="430"/>
      <c r="AS64" s="431"/>
      <c r="AT64" s="272"/>
      <c r="AU64" s="432"/>
      <c r="AV64" s="433"/>
      <c r="AW64" s="434"/>
      <c r="AX64" s="433"/>
      <c r="AY64" s="434"/>
      <c r="AZ64" s="433"/>
      <c r="BA64" s="434"/>
      <c r="BB64" s="433"/>
      <c r="BC64" s="434"/>
      <c r="BD64" s="435"/>
      <c r="BE64" s="432"/>
      <c r="BF64" s="433"/>
      <c r="BG64" s="434"/>
      <c r="BH64" s="433"/>
      <c r="BI64" s="434"/>
      <c r="BJ64" s="433"/>
      <c r="BK64" s="434"/>
      <c r="BL64" s="435"/>
      <c r="BM64" s="432"/>
      <c r="BN64" s="433"/>
      <c r="BO64" s="434"/>
      <c r="BP64" s="433"/>
      <c r="BQ64" s="434"/>
      <c r="BR64" s="433"/>
      <c r="BS64" s="434"/>
      <c r="BT64" s="435"/>
      <c r="BU64" s="272"/>
      <c r="BV64" s="436"/>
      <c r="BW64" s="437"/>
      <c r="BX64" s="438"/>
      <c r="BY64" s="437"/>
      <c r="BZ64" s="438"/>
      <c r="CA64" s="437"/>
      <c r="CB64" s="438"/>
      <c r="CC64" s="437"/>
      <c r="CD64" s="438"/>
      <c r="CE64" s="439"/>
      <c r="CF64" s="436"/>
      <c r="CG64" s="437"/>
      <c r="CH64" s="438"/>
      <c r="CI64" s="437"/>
      <c r="CJ64" s="438"/>
      <c r="CK64" s="437"/>
      <c r="CL64" s="438"/>
      <c r="CM64" s="439"/>
      <c r="CN64" s="436"/>
      <c r="CO64" s="437"/>
      <c r="CP64" s="438"/>
      <c r="CQ64" s="437"/>
      <c r="CR64" s="438"/>
      <c r="CS64" s="437"/>
      <c r="CT64" s="438"/>
      <c r="CU64" s="439"/>
      <c r="CV64" s="272"/>
      <c r="CW64" s="440"/>
      <c r="CX64" s="441"/>
      <c r="CY64" s="442"/>
      <c r="CZ64" s="441"/>
      <c r="DA64" s="442"/>
      <c r="DB64" s="441"/>
      <c r="DC64" s="442"/>
      <c r="DD64" s="441"/>
      <c r="DE64" s="442"/>
      <c r="DF64" s="443"/>
      <c r="DG64" s="440"/>
      <c r="DH64" s="441"/>
      <c r="DI64" s="442"/>
      <c r="DJ64" s="441"/>
      <c r="DK64" s="442"/>
      <c r="DL64" s="441"/>
      <c r="DM64" s="442"/>
      <c r="DN64" s="443"/>
      <c r="DO64" s="440"/>
      <c r="DP64" s="441"/>
      <c r="DQ64" s="442"/>
      <c r="DR64" s="441"/>
      <c r="DS64" s="442"/>
      <c r="DT64" s="441"/>
      <c r="DU64" s="442"/>
      <c r="DV64" s="443"/>
      <c r="DW64" s="272"/>
    </row>
    <row r="65" spans="1:127" ht="40.5" customHeight="1">
      <c r="A65" s="569">
        <v>1</v>
      </c>
      <c r="B65" s="411">
        <f>LARGE(B$56:B64,1)+1</f>
        <v>10</v>
      </c>
      <c r="C65" s="412" t="s">
        <v>952</v>
      </c>
      <c r="D65" s="413" t="s">
        <v>1317</v>
      </c>
      <c r="E65" s="414" t="s">
        <v>1318</v>
      </c>
      <c r="F65" s="415">
        <v>0.11899999999999999</v>
      </c>
      <c r="G65" s="416" t="s">
        <v>841</v>
      </c>
      <c r="H65" s="654">
        <v>7477</v>
      </c>
      <c r="I65" s="418" t="s">
        <v>386</v>
      </c>
      <c r="J65" s="655"/>
      <c r="K65" s="488"/>
      <c r="L65" s="444" t="s">
        <v>1038</v>
      </c>
      <c r="M65" s="444" t="s">
        <v>1039</v>
      </c>
      <c r="N65" s="445" t="s">
        <v>1040</v>
      </c>
      <c r="O65" s="446" t="s">
        <v>1041</v>
      </c>
      <c r="P65" s="571" t="s">
        <v>1042</v>
      </c>
      <c r="Q65" s="425">
        <f t="shared" si="6"/>
        <v>0</v>
      </c>
      <c r="R65" s="426"/>
      <c r="S65" s="448"/>
      <c r="T65" s="428"/>
      <c r="U65" s="429"/>
      <c r="V65" s="430"/>
      <c r="W65" s="429"/>
      <c r="X65" s="430"/>
      <c r="Y65" s="429"/>
      <c r="Z65" s="430"/>
      <c r="AA65" s="429"/>
      <c r="AB65" s="430"/>
      <c r="AC65" s="431"/>
      <c r="AD65" s="428"/>
      <c r="AE65" s="429"/>
      <c r="AF65" s="430"/>
      <c r="AG65" s="429"/>
      <c r="AH65" s="430"/>
      <c r="AI65" s="429"/>
      <c r="AJ65" s="430"/>
      <c r="AK65" s="431"/>
      <c r="AL65" s="428"/>
      <c r="AM65" s="429"/>
      <c r="AN65" s="430"/>
      <c r="AO65" s="429"/>
      <c r="AP65" s="430"/>
      <c r="AQ65" s="429"/>
      <c r="AR65" s="430"/>
      <c r="AS65" s="431"/>
      <c r="AT65" s="272"/>
      <c r="AU65" s="432"/>
      <c r="AV65" s="433"/>
      <c r="AW65" s="434"/>
      <c r="AX65" s="433"/>
      <c r="AY65" s="434"/>
      <c r="AZ65" s="433"/>
      <c r="BA65" s="434"/>
      <c r="BB65" s="433"/>
      <c r="BC65" s="434"/>
      <c r="BD65" s="435"/>
      <c r="BE65" s="432"/>
      <c r="BF65" s="433"/>
      <c r="BG65" s="434"/>
      <c r="BH65" s="433"/>
      <c r="BI65" s="434"/>
      <c r="BJ65" s="433"/>
      <c r="BK65" s="434"/>
      <c r="BL65" s="435"/>
      <c r="BM65" s="432"/>
      <c r="BN65" s="433"/>
      <c r="BO65" s="434"/>
      <c r="BP65" s="433"/>
      <c r="BQ65" s="434"/>
      <c r="BR65" s="433"/>
      <c r="BS65" s="434"/>
      <c r="BT65" s="435"/>
      <c r="BU65" s="272"/>
      <c r="BV65" s="436"/>
      <c r="BW65" s="437"/>
      <c r="BX65" s="438"/>
      <c r="BY65" s="437"/>
      <c r="BZ65" s="438"/>
      <c r="CA65" s="437"/>
      <c r="CB65" s="438"/>
      <c r="CC65" s="437"/>
      <c r="CD65" s="438"/>
      <c r="CE65" s="439"/>
      <c r="CF65" s="436"/>
      <c r="CG65" s="437"/>
      <c r="CH65" s="438"/>
      <c r="CI65" s="437"/>
      <c r="CJ65" s="438"/>
      <c r="CK65" s="437"/>
      <c r="CL65" s="438"/>
      <c r="CM65" s="439"/>
      <c r="CN65" s="436"/>
      <c r="CO65" s="437"/>
      <c r="CP65" s="438"/>
      <c r="CQ65" s="437"/>
      <c r="CR65" s="438"/>
      <c r="CS65" s="437"/>
      <c r="CT65" s="438"/>
      <c r="CU65" s="439"/>
      <c r="CV65" s="272"/>
      <c r="CW65" s="440"/>
      <c r="CX65" s="441"/>
      <c r="CY65" s="442"/>
      <c r="CZ65" s="441"/>
      <c r="DA65" s="442"/>
      <c r="DB65" s="441"/>
      <c r="DC65" s="442"/>
      <c r="DD65" s="441"/>
      <c r="DE65" s="442"/>
      <c r="DF65" s="443"/>
      <c r="DG65" s="440"/>
      <c r="DH65" s="441"/>
      <c r="DI65" s="442"/>
      <c r="DJ65" s="441"/>
      <c r="DK65" s="442"/>
      <c r="DL65" s="441"/>
      <c r="DM65" s="442"/>
      <c r="DN65" s="443"/>
      <c r="DO65" s="440"/>
      <c r="DP65" s="441"/>
      <c r="DQ65" s="442"/>
      <c r="DR65" s="441"/>
      <c r="DS65" s="442"/>
      <c r="DT65" s="441"/>
      <c r="DU65" s="442"/>
      <c r="DV65" s="443"/>
      <c r="DW65" s="272"/>
    </row>
    <row r="66" spans="1:127" s="303" customFormat="1" ht="40.5" customHeight="1">
      <c r="A66" s="569">
        <v>1</v>
      </c>
      <c r="B66" s="411">
        <f>LARGE(B$56:B65,1)+1</f>
        <v>11</v>
      </c>
      <c r="C66" s="412" t="s">
        <v>953</v>
      </c>
      <c r="D66" s="413" t="s">
        <v>954</v>
      </c>
      <c r="E66" s="414" t="s">
        <v>1318</v>
      </c>
      <c r="F66" s="415">
        <v>0.16</v>
      </c>
      <c r="G66" s="416" t="s">
        <v>841</v>
      </c>
      <c r="H66" s="654">
        <v>7459</v>
      </c>
      <c r="I66" s="418" t="s">
        <v>386</v>
      </c>
      <c r="J66" s="655"/>
      <c r="K66" s="488"/>
      <c r="L66" s="444" t="s">
        <v>1038</v>
      </c>
      <c r="M66" s="444" t="s">
        <v>1039</v>
      </c>
      <c r="N66" s="445" t="s">
        <v>1040</v>
      </c>
      <c r="O66" s="446" t="s">
        <v>1041</v>
      </c>
      <c r="P66" s="571" t="s">
        <v>1042</v>
      </c>
      <c r="Q66" s="425">
        <f t="shared" si="6"/>
        <v>0</v>
      </c>
      <c r="R66" s="426"/>
      <c r="S66" s="448"/>
      <c r="T66" s="428"/>
      <c r="U66" s="429"/>
      <c r="V66" s="430"/>
      <c r="W66" s="429"/>
      <c r="X66" s="430"/>
      <c r="Y66" s="429"/>
      <c r="Z66" s="430"/>
      <c r="AA66" s="429"/>
      <c r="AB66" s="430"/>
      <c r="AC66" s="431"/>
      <c r="AD66" s="428"/>
      <c r="AE66" s="429"/>
      <c r="AF66" s="430"/>
      <c r="AG66" s="429"/>
      <c r="AH66" s="430"/>
      <c r="AI66" s="429"/>
      <c r="AJ66" s="430"/>
      <c r="AK66" s="431"/>
      <c r="AL66" s="428"/>
      <c r="AM66" s="429"/>
      <c r="AN66" s="430"/>
      <c r="AO66" s="429"/>
      <c r="AP66" s="430"/>
      <c r="AQ66" s="429"/>
      <c r="AR66" s="430"/>
      <c r="AS66" s="431"/>
      <c r="AT66" s="272"/>
      <c r="AU66" s="432"/>
      <c r="AV66" s="433"/>
      <c r="AW66" s="434"/>
      <c r="AX66" s="433"/>
      <c r="AY66" s="434"/>
      <c r="AZ66" s="433"/>
      <c r="BA66" s="434"/>
      <c r="BB66" s="433"/>
      <c r="BC66" s="434"/>
      <c r="BD66" s="435"/>
      <c r="BE66" s="432"/>
      <c r="BF66" s="433"/>
      <c r="BG66" s="434"/>
      <c r="BH66" s="433"/>
      <c r="BI66" s="434"/>
      <c r="BJ66" s="433"/>
      <c r="BK66" s="434"/>
      <c r="BL66" s="435"/>
      <c r="BM66" s="432"/>
      <c r="BN66" s="433"/>
      <c r="BO66" s="434"/>
      <c r="BP66" s="433"/>
      <c r="BQ66" s="434"/>
      <c r="BR66" s="433"/>
      <c r="BS66" s="434"/>
      <c r="BT66" s="435"/>
      <c r="BU66" s="272"/>
      <c r="BV66" s="436"/>
      <c r="BW66" s="437"/>
      <c r="BX66" s="438"/>
      <c r="BY66" s="437"/>
      <c r="BZ66" s="438"/>
      <c r="CA66" s="437"/>
      <c r="CB66" s="438"/>
      <c r="CC66" s="437"/>
      <c r="CD66" s="438"/>
      <c r="CE66" s="439"/>
      <c r="CF66" s="436"/>
      <c r="CG66" s="437"/>
      <c r="CH66" s="438"/>
      <c r="CI66" s="437"/>
      <c r="CJ66" s="438"/>
      <c r="CK66" s="437"/>
      <c r="CL66" s="438"/>
      <c r="CM66" s="439"/>
      <c r="CN66" s="436"/>
      <c r="CO66" s="437"/>
      <c r="CP66" s="438"/>
      <c r="CQ66" s="437"/>
      <c r="CR66" s="438"/>
      <c r="CS66" s="437"/>
      <c r="CT66" s="438"/>
      <c r="CU66" s="439"/>
      <c r="CV66" s="272"/>
      <c r="CW66" s="440"/>
      <c r="CX66" s="441"/>
      <c r="CY66" s="442"/>
      <c r="CZ66" s="441"/>
      <c r="DA66" s="442"/>
      <c r="DB66" s="441"/>
      <c r="DC66" s="442"/>
      <c r="DD66" s="441"/>
      <c r="DE66" s="442"/>
      <c r="DF66" s="443"/>
      <c r="DG66" s="440"/>
      <c r="DH66" s="441"/>
      <c r="DI66" s="442"/>
      <c r="DJ66" s="441"/>
      <c r="DK66" s="442"/>
      <c r="DL66" s="441"/>
      <c r="DM66" s="442"/>
      <c r="DN66" s="443"/>
      <c r="DO66" s="440"/>
      <c r="DP66" s="441"/>
      <c r="DQ66" s="442"/>
      <c r="DR66" s="441"/>
      <c r="DS66" s="442"/>
      <c r="DT66" s="441"/>
      <c r="DU66" s="442"/>
      <c r="DV66" s="443"/>
      <c r="DW66" s="272"/>
    </row>
    <row r="67" spans="1:127" ht="40.5" customHeight="1">
      <c r="A67" s="569">
        <v>1</v>
      </c>
      <c r="B67" s="411">
        <f>LARGE(B$56:B66,1)+1</f>
        <v>12</v>
      </c>
      <c r="C67" s="412" t="s">
        <v>955</v>
      </c>
      <c r="D67" s="413" t="s">
        <v>956</v>
      </c>
      <c r="E67" s="414" t="s">
        <v>1318</v>
      </c>
      <c r="F67" s="415">
        <v>0.26</v>
      </c>
      <c r="G67" s="416" t="s">
        <v>841</v>
      </c>
      <c r="H67" s="654">
        <v>7484</v>
      </c>
      <c r="I67" s="418" t="s">
        <v>386</v>
      </c>
      <c r="J67" s="655"/>
      <c r="K67" s="488"/>
      <c r="L67" s="444" t="s">
        <v>1038</v>
      </c>
      <c r="M67" s="444" t="s">
        <v>1039</v>
      </c>
      <c r="N67" s="445" t="s">
        <v>1040</v>
      </c>
      <c r="O67" s="446" t="s">
        <v>1041</v>
      </c>
      <c r="P67" s="571" t="s">
        <v>1042</v>
      </c>
      <c r="Q67" s="425">
        <f t="shared" si="6"/>
        <v>0</v>
      </c>
      <c r="R67" s="426"/>
      <c r="S67" s="448"/>
      <c r="T67" s="428"/>
      <c r="U67" s="429"/>
      <c r="V67" s="430"/>
      <c r="W67" s="429"/>
      <c r="X67" s="430"/>
      <c r="Y67" s="429"/>
      <c r="Z67" s="430"/>
      <c r="AA67" s="429"/>
      <c r="AB67" s="430"/>
      <c r="AC67" s="431"/>
      <c r="AD67" s="428"/>
      <c r="AE67" s="429"/>
      <c r="AF67" s="430"/>
      <c r="AG67" s="429"/>
      <c r="AH67" s="430"/>
      <c r="AI67" s="429"/>
      <c r="AJ67" s="430"/>
      <c r="AK67" s="431"/>
      <c r="AL67" s="428"/>
      <c r="AM67" s="429"/>
      <c r="AN67" s="430"/>
      <c r="AO67" s="429"/>
      <c r="AP67" s="430"/>
      <c r="AQ67" s="429"/>
      <c r="AR67" s="430"/>
      <c r="AS67" s="431"/>
      <c r="AT67" s="272"/>
      <c r="AU67" s="432"/>
      <c r="AV67" s="433"/>
      <c r="AW67" s="434"/>
      <c r="AX67" s="433"/>
      <c r="AY67" s="434"/>
      <c r="AZ67" s="433"/>
      <c r="BA67" s="434"/>
      <c r="BB67" s="433"/>
      <c r="BC67" s="434"/>
      <c r="BD67" s="435"/>
      <c r="BE67" s="432"/>
      <c r="BF67" s="433"/>
      <c r="BG67" s="434"/>
      <c r="BH67" s="433"/>
      <c r="BI67" s="434"/>
      <c r="BJ67" s="433"/>
      <c r="BK67" s="434"/>
      <c r="BL67" s="435"/>
      <c r="BM67" s="432"/>
      <c r="BN67" s="433"/>
      <c r="BO67" s="434"/>
      <c r="BP67" s="433"/>
      <c r="BQ67" s="434"/>
      <c r="BR67" s="433"/>
      <c r="BS67" s="434"/>
      <c r="BT67" s="435"/>
      <c r="BU67" s="272"/>
      <c r="BV67" s="436"/>
      <c r="BW67" s="437"/>
      <c r="BX67" s="438"/>
      <c r="BY67" s="437"/>
      <c r="BZ67" s="438"/>
      <c r="CA67" s="437"/>
      <c r="CB67" s="438"/>
      <c r="CC67" s="437"/>
      <c r="CD67" s="438"/>
      <c r="CE67" s="439"/>
      <c r="CF67" s="436"/>
      <c r="CG67" s="437"/>
      <c r="CH67" s="438"/>
      <c r="CI67" s="437"/>
      <c r="CJ67" s="438"/>
      <c r="CK67" s="437"/>
      <c r="CL67" s="438"/>
      <c r="CM67" s="439"/>
      <c r="CN67" s="436"/>
      <c r="CO67" s="437"/>
      <c r="CP67" s="438"/>
      <c r="CQ67" s="437"/>
      <c r="CR67" s="438"/>
      <c r="CS67" s="437"/>
      <c r="CT67" s="438"/>
      <c r="CU67" s="439"/>
      <c r="CV67" s="272"/>
      <c r="CW67" s="440"/>
      <c r="CX67" s="441"/>
      <c r="CY67" s="442"/>
      <c r="CZ67" s="441"/>
      <c r="DA67" s="442"/>
      <c r="DB67" s="441"/>
      <c r="DC67" s="442"/>
      <c r="DD67" s="441"/>
      <c r="DE67" s="442"/>
      <c r="DF67" s="443"/>
      <c r="DG67" s="440"/>
      <c r="DH67" s="441"/>
      <c r="DI67" s="442"/>
      <c r="DJ67" s="441"/>
      <c r="DK67" s="442"/>
      <c r="DL67" s="441"/>
      <c r="DM67" s="442"/>
      <c r="DN67" s="443"/>
      <c r="DO67" s="440"/>
      <c r="DP67" s="441"/>
      <c r="DQ67" s="442"/>
      <c r="DR67" s="441"/>
      <c r="DS67" s="442"/>
      <c r="DT67" s="441"/>
      <c r="DU67" s="442"/>
      <c r="DV67" s="443"/>
      <c r="DW67" s="272"/>
    </row>
    <row r="68" spans="1:127" s="303" customFormat="1" ht="40.5" customHeight="1">
      <c r="A68" s="569">
        <v>1</v>
      </c>
      <c r="B68" s="411">
        <f>LARGE(B$56:B67,1)+1</f>
        <v>13</v>
      </c>
      <c r="C68" s="412" t="s">
        <v>957</v>
      </c>
      <c r="D68" s="413" t="s">
        <v>958</v>
      </c>
      <c r="E68" s="414" t="s">
        <v>1318</v>
      </c>
      <c r="F68" s="415">
        <v>0.14000000000000001</v>
      </c>
      <c r="G68" s="416" t="s">
        <v>841</v>
      </c>
      <c r="H68" s="654">
        <v>7474</v>
      </c>
      <c r="I68" s="418" t="s">
        <v>386</v>
      </c>
      <c r="J68" s="655"/>
      <c r="K68" s="488"/>
      <c r="L68" s="444"/>
      <c r="M68" s="444"/>
      <c r="N68" s="445" t="s">
        <v>1040</v>
      </c>
      <c r="O68" s="446" t="s">
        <v>1041</v>
      </c>
      <c r="P68" s="571" t="s">
        <v>1042</v>
      </c>
      <c r="Q68" s="425">
        <f t="shared" si="6"/>
        <v>0</v>
      </c>
      <c r="R68" s="426"/>
      <c r="S68" s="448"/>
      <c r="T68" s="428"/>
      <c r="U68" s="429"/>
      <c r="V68" s="430"/>
      <c r="W68" s="429"/>
      <c r="X68" s="430"/>
      <c r="Y68" s="429"/>
      <c r="Z68" s="430"/>
      <c r="AA68" s="429"/>
      <c r="AB68" s="430"/>
      <c r="AC68" s="431"/>
      <c r="AD68" s="428"/>
      <c r="AE68" s="429"/>
      <c r="AF68" s="430"/>
      <c r="AG68" s="429"/>
      <c r="AH68" s="430"/>
      <c r="AI68" s="429"/>
      <c r="AJ68" s="430"/>
      <c r="AK68" s="431"/>
      <c r="AL68" s="428"/>
      <c r="AM68" s="429"/>
      <c r="AN68" s="430"/>
      <c r="AO68" s="429"/>
      <c r="AP68" s="430"/>
      <c r="AQ68" s="429"/>
      <c r="AR68" s="430"/>
      <c r="AS68" s="431"/>
      <c r="AT68" s="272"/>
      <c r="AU68" s="432"/>
      <c r="AV68" s="433"/>
      <c r="AW68" s="434"/>
      <c r="AX68" s="433"/>
      <c r="AY68" s="434"/>
      <c r="AZ68" s="433"/>
      <c r="BA68" s="434"/>
      <c r="BB68" s="433"/>
      <c r="BC68" s="434"/>
      <c r="BD68" s="435"/>
      <c r="BE68" s="432"/>
      <c r="BF68" s="433"/>
      <c r="BG68" s="434"/>
      <c r="BH68" s="433"/>
      <c r="BI68" s="434"/>
      <c r="BJ68" s="433"/>
      <c r="BK68" s="434"/>
      <c r="BL68" s="435"/>
      <c r="BM68" s="432"/>
      <c r="BN68" s="433"/>
      <c r="BO68" s="434"/>
      <c r="BP68" s="433"/>
      <c r="BQ68" s="434"/>
      <c r="BR68" s="433"/>
      <c r="BS68" s="434"/>
      <c r="BT68" s="435"/>
      <c r="BU68" s="272"/>
      <c r="BV68" s="436"/>
      <c r="BW68" s="437"/>
      <c r="BX68" s="438"/>
      <c r="BY68" s="437"/>
      <c r="BZ68" s="438"/>
      <c r="CA68" s="437"/>
      <c r="CB68" s="438"/>
      <c r="CC68" s="437"/>
      <c r="CD68" s="438"/>
      <c r="CE68" s="439"/>
      <c r="CF68" s="436"/>
      <c r="CG68" s="437"/>
      <c r="CH68" s="438"/>
      <c r="CI68" s="437"/>
      <c r="CJ68" s="438"/>
      <c r="CK68" s="437"/>
      <c r="CL68" s="438"/>
      <c r="CM68" s="439"/>
      <c r="CN68" s="436"/>
      <c r="CO68" s="437"/>
      <c r="CP68" s="438"/>
      <c r="CQ68" s="437"/>
      <c r="CR68" s="438"/>
      <c r="CS68" s="437"/>
      <c r="CT68" s="438"/>
      <c r="CU68" s="439"/>
      <c r="CV68" s="272"/>
      <c r="CW68" s="440"/>
      <c r="CX68" s="441"/>
      <c r="CY68" s="442"/>
      <c r="CZ68" s="441"/>
      <c r="DA68" s="442"/>
      <c r="DB68" s="441"/>
      <c r="DC68" s="442"/>
      <c r="DD68" s="441"/>
      <c r="DE68" s="442"/>
      <c r="DF68" s="443"/>
      <c r="DG68" s="440"/>
      <c r="DH68" s="441"/>
      <c r="DI68" s="442"/>
      <c r="DJ68" s="441"/>
      <c r="DK68" s="442"/>
      <c r="DL68" s="441"/>
      <c r="DM68" s="442"/>
      <c r="DN68" s="443"/>
      <c r="DO68" s="440"/>
      <c r="DP68" s="441"/>
      <c r="DQ68" s="442"/>
      <c r="DR68" s="441"/>
      <c r="DS68" s="442"/>
      <c r="DT68" s="441"/>
      <c r="DU68" s="442"/>
      <c r="DV68" s="443"/>
      <c r="DW68" s="272"/>
    </row>
    <row r="69" spans="1:127" s="303" customFormat="1" ht="40.5" customHeight="1">
      <c r="A69" s="569">
        <v>1</v>
      </c>
      <c r="B69" s="411">
        <f>LARGE(B$56:B68,1)+1</f>
        <v>14</v>
      </c>
      <c r="C69" s="412" t="s">
        <v>959</v>
      </c>
      <c r="D69" s="413" t="s">
        <v>940</v>
      </c>
      <c r="E69" s="414" t="s">
        <v>1318</v>
      </c>
      <c r="F69" s="415">
        <v>0.17609000000000002</v>
      </c>
      <c r="G69" s="416" t="s">
        <v>841</v>
      </c>
      <c r="H69" s="654">
        <v>452680</v>
      </c>
      <c r="I69" s="418" t="s">
        <v>386</v>
      </c>
      <c r="J69" s="655"/>
      <c r="K69" s="488"/>
      <c r="L69" s="444" t="s">
        <v>1038</v>
      </c>
      <c r="M69" s="444" t="s">
        <v>1039</v>
      </c>
      <c r="N69" s="445" t="s">
        <v>1040</v>
      </c>
      <c r="O69" s="446" t="s">
        <v>1041</v>
      </c>
      <c r="P69" s="571" t="s">
        <v>1042</v>
      </c>
      <c r="Q69" s="425">
        <f t="shared" si="6"/>
        <v>0</v>
      </c>
      <c r="R69" s="426"/>
      <c r="S69" s="448"/>
      <c r="T69" s="428"/>
      <c r="U69" s="429"/>
      <c r="V69" s="430"/>
      <c r="W69" s="429"/>
      <c r="X69" s="430"/>
      <c r="Y69" s="429"/>
      <c r="Z69" s="430"/>
      <c r="AA69" s="429"/>
      <c r="AB69" s="430"/>
      <c r="AC69" s="431"/>
      <c r="AD69" s="428"/>
      <c r="AE69" s="429"/>
      <c r="AF69" s="430"/>
      <c r="AG69" s="429"/>
      <c r="AH69" s="430"/>
      <c r="AI69" s="429"/>
      <c r="AJ69" s="430"/>
      <c r="AK69" s="431"/>
      <c r="AL69" s="428"/>
      <c r="AM69" s="429"/>
      <c r="AN69" s="430"/>
      <c r="AO69" s="429"/>
      <c r="AP69" s="430"/>
      <c r="AQ69" s="429"/>
      <c r="AR69" s="430"/>
      <c r="AS69" s="431"/>
      <c r="AT69" s="272"/>
      <c r="AU69" s="432"/>
      <c r="AV69" s="433"/>
      <c r="AW69" s="434"/>
      <c r="AX69" s="433"/>
      <c r="AY69" s="434"/>
      <c r="AZ69" s="433"/>
      <c r="BA69" s="434"/>
      <c r="BB69" s="433"/>
      <c r="BC69" s="434"/>
      <c r="BD69" s="435"/>
      <c r="BE69" s="432"/>
      <c r="BF69" s="433"/>
      <c r="BG69" s="434"/>
      <c r="BH69" s="433"/>
      <c r="BI69" s="434"/>
      <c r="BJ69" s="433"/>
      <c r="BK69" s="434"/>
      <c r="BL69" s="435"/>
      <c r="BM69" s="432"/>
      <c r="BN69" s="433"/>
      <c r="BO69" s="434"/>
      <c r="BP69" s="433"/>
      <c r="BQ69" s="434"/>
      <c r="BR69" s="433"/>
      <c r="BS69" s="434"/>
      <c r="BT69" s="435"/>
      <c r="BU69" s="272"/>
      <c r="BV69" s="436"/>
      <c r="BW69" s="437"/>
      <c r="BX69" s="438"/>
      <c r="BY69" s="437"/>
      <c r="BZ69" s="438"/>
      <c r="CA69" s="437"/>
      <c r="CB69" s="438"/>
      <c r="CC69" s="437"/>
      <c r="CD69" s="438"/>
      <c r="CE69" s="439"/>
      <c r="CF69" s="436"/>
      <c r="CG69" s="437"/>
      <c r="CH69" s="438"/>
      <c r="CI69" s="437"/>
      <c r="CJ69" s="438"/>
      <c r="CK69" s="437"/>
      <c r="CL69" s="438"/>
      <c r="CM69" s="439"/>
      <c r="CN69" s="436"/>
      <c r="CO69" s="437"/>
      <c r="CP69" s="438"/>
      <c r="CQ69" s="437"/>
      <c r="CR69" s="438"/>
      <c r="CS69" s="437"/>
      <c r="CT69" s="438"/>
      <c r="CU69" s="439"/>
      <c r="CV69" s="272"/>
      <c r="CW69" s="440"/>
      <c r="CX69" s="441"/>
      <c r="CY69" s="442"/>
      <c r="CZ69" s="441"/>
      <c r="DA69" s="442"/>
      <c r="DB69" s="441"/>
      <c r="DC69" s="442"/>
      <c r="DD69" s="441"/>
      <c r="DE69" s="442"/>
      <c r="DF69" s="443"/>
      <c r="DG69" s="440"/>
      <c r="DH69" s="441"/>
      <c r="DI69" s="442"/>
      <c r="DJ69" s="441"/>
      <c r="DK69" s="442"/>
      <c r="DL69" s="441"/>
      <c r="DM69" s="442"/>
      <c r="DN69" s="443"/>
      <c r="DO69" s="440"/>
      <c r="DP69" s="441"/>
      <c r="DQ69" s="442"/>
      <c r="DR69" s="441"/>
      <c r="DS69" s="442"/>
      <c r="DT69" s="441"/>
      <c r="DU69" s="442"/>
      <c r="DV69" s="443"/>
      <c r="DW69" s="272"/>
    </row>
    <row r="70" spans="1:127" s="303" customFormat="1" ht="40.5" customHeight="1">
      <c r="A70" s="569">
        <v>1</v>
      </c>
      <c r="B70" s="411">
        <f>LARGE(B$56:B69,1)+1</f>
        <v>15</v>
      </c>
      <c r="C70" s="412" t="s">
        <v>960</v>
      </c>
      <c r="D70" s="413" t="s">
        <v>940</v>
      </c>
      <c r="E70" s="414" t="s">
        <v>961</v>
      </c>
      <c r="F70" s="415">
        <v>0.192</v>
      </c>
      <c r="G70" s="416" t="s">
        <v>841</v>
      </c>
      <c r="H70" s="654">
        <v>22170</v>
      </c>
      <c r="I70" s="418" t="s">
        <v>386</v>
      </c>
      <c r="J70" s="655"/>
      <c r="K70" s="488"/>
      <c r="L70" s="444" t="s">
        <v>1038</v>
      </c>
      <c r="M70" s="444" t="s">
        <v>1039</v>
      </c>
      <c r="N70" s="445" t="s">
        <v>1040</v>
      </c>
      <c r="O70" s="446" t="s">
        <v>1041</v>
      </c>
      <c r="P70" s="571" t="s">
        <v>1042</v>
      </c>
      <c r="Q70" s="425">
        <f t="shared" si="6"/>
        <v>0</v>
      </c>
      <c r="R70" s="426"/>
      <c r="S70" s="448"/>
      <c r="T70" s="428"/>
      <c r="U70" s="429"/>
      <c r="V70" s="430"/>
      <c r="W70" s="429"/>
      <c r="X70" s="430"/>
      <c r="Y70" s="429"/>
      <c r="Z70" s="430"/>
      <c r="AA70" s="429"/>
      <c r="AB70" s="430"/>
      <c r="AC70" s="431"/>
      <c r="AD70" s="428"/>
      <c r="AE70" s="429"/>
      <c r="AF70" s="430"/>
      <c r="AG70" s="429"/>
      <c r="AH70" s="430"/>
      <c r="AI70" s="429"/>
      <c r="AJ70" s="430"/>
      <c r="AK70" s="431"/>
      <c r="AL70" s="428"/>
      <c r="AM70" s="429"/>
      <c r="AN70" s="430"/>
      <c r="AO70" s="429"/>
      <c r="AP70" s="430"/>
      <c r="AQ70" s="429"/>
      <c r="AR70" s="430"/>
      <c r="AS70" s="431"/>
      <c r="AT70" s="272"/>
      <c r="AU70" s="432"/>
      <c r="AV70" s="433"/>
      <c r="AW70" s="434"/>
      <c r="AX70" s="433"/>
      <c r="AY70" s="434"/>
      <c r="AZ70" s="433"/>
      <c r="BA70" s="434"/>
      <c r="BB70" s="433"/>
      <c r="BC70" s="434"/>
      <c r="BD70" s="435"/>
      <c r="BE70" s="432"/>
      <c r="BF70" s="433"/>
      <c r="BG70" s="434"/>
      <c r="BH70" s="433"/>
      <c r="BI70" s="434"/>
      <c r="BJ70" s="433"/>
      <c r="BK70" s="434"/>
      <c r="BL70" s="435"/>
      <c r="BM70" s="432"/>
      <c r="BN70" s="433"/>
      <c r="BO70" s="434"/>
      <c r="BP70" s="433"/>
      <c r="BQ70" s="434"/>
      <c r="BR70" s="433"/>
      <c r="BS70" s="434"/>
      <c r="BT70" s="435"/>
      <c r="BU70" s="272"/>
      <c r="BV70" s="436"/>
      <c r="BW70" s="437"/>
      <c r="BX70" s="438"/>
      <c r="BY70" s="437"/>
      <c r="BZ70" s="438"/>
      <c r="CA70" s="437"/>
      <c r="CB70" s="438"/>
      <c r="CC70" s="437"/>
      <c r="CD70" s="438"/>
      <c r="CE70" s="439"/>
      <c r="CF70" s="436"/>
      <c r="CG70" s="437"/>
      <c r="CH70" s="438"/>
      <c r="CI70" s="437"/>
      <c r="CJ70" s="438"/>
      <c r="CK70" s="437"/>
      <c r="CL70" s="438"/>
      <c r="CM70" s="439"/>
      <c r="CN70" s="436"/>
      <c r="CO70" s="437"/>
      <c r="CP70" s="438"/>
      <c r="CQ70" s="437"/>
      <c r="CR70" s="438"/>
      <c r="CS70" s="437"/>
      <c r="CT70" s="438"/>
      <c r="CU70" s="439"/>
      <c r="CV70" s="272"/>
      <c r="CW70" s="440"/>
      <c r="CX70" s="441"/>
      <c r="CY70" s="442"/>
      <c r="CZ70" s="441"/>
      <c r="DA70" s="442"/>
      <c r="DB70" s="441"/>
      <c r="DC70" s="442"/>
      <c r="DD70" s="441"/>
      <c r="DE70" s="442"/>
      <c r="DF70" s="443"/>
      <c r="DG70" s="440"/>
      <c r="DH70" s="441"/>
      <c r="DI70" s="442"/>
      <c r="DJ70" s="441"/>
      <c r="DK70" s="442"/>
      <c r="DL70" s="441"/>
      <c r="DM70" s="442"/>
      <c r="DN70" s="443"/>
      <c r="DO70" s="440"/>
      <c r="DP70" s="441"/>
      <c r="DQ70" s="442"/>
      <c r="DR70" s="441"/>
      <c r="DS70" s="442"/>
      <c r="DT70" s="441"/>
      <c r="DU70" s="442"/>
      <c r="DV70" s="443"/>
      <c r="DW70" s="272"/>
    </row>
    <row r="71" spans="1:127" s="303" customFormat="1" ht="40.5" customHeight="1">
      <c r="A71" s="569">
        <v>1</v>
      </c>
      <c r="B71" s="411">
        <f>LARGE(B$56:B70,1)+1</f>
        <v>16</v>
      </c>
      <c r="C71" s="412" t="s">
        <v>962</v>
      </c>
      <c r="D71" s="413" t="s">
        <v>963</v>
      </c>
      <c r="E71" s="414" t="s">
        <v>1318</v>
      </c>
      <c r="F71" s="415">
        <v>0.26300000000000001</v>
      </c>
      <c r="G71" s="416" t="s">
        <v>841</v>
      </c>
      <c r="H71" s="654">
        <v>7787</v>
      </c>
      <c r="I71" s="418" t="s">
        <v>386</v>
      </c>
      <c r="J71" s="655"/>
      <c r="K71" s="488"/>
      <c r="L71" s="444" t="s">
        <v>1038</v>
      </c>
      <c r="M71" s="444" t="s">
        <v>1039</v>
      </c>
      <c r="N71" s="445" t="s">
        <v>1040</v>
      </c>
      <c r="O71" s="446" t="s">
        <v>1041</v>
      </c>
      <c r="P71" s="571" t="s">
        <v>1042</v>
      </c>
      <c r="Q71" s="425">
        <f t="shared" si="6"/>
        <v>0</v>
      </c>
      <c r="R71" s="426"/>
      <c r="S71" s="448"/>
      <c r="T71" s="428"/>
      <c r="U71" s="429"/>
      <c r="V71" s="430"/>
      <c r="W71" s="429"/>
      <c r="X71" s="430"/>
      <c r="Y71" s="429"/>
      <c r="Z71" s="430"/>
      <c r="AA71" s="429"/>
      <c r="AB71" s="430"/>
      <c r="AC71" s="431"/>
      <c r="AD71" s="428"/>
      <c r="AE71" s="429"/>
      <c r="AF71" s="430"/>
      <c r="AG71" s="429"/>
      <c r="AH71" s="430"/>
      <c r="AI71" s="429"/>
      <c r="AJ71" s="430"/>
      <c r="AK71" s="431"/>
      <c r="AL71" s="428"/>
      <c r="AM71" s="429"/>
      <c r="AN71" s="430"/>
      <c r="AO71" s="429"/>
      <c r="AP71" s="430"/>
      <c r="AQ71" s="429"/>
      <c r="AR71" s="430"/>
      <c r="AS71" s="431"/>
      <c r="AT71" s="272"/>
      <c r="AU71" s="432"/>
      <c r="AV71" s="433"/>
      <c r="AW71" s="434"/>
      <c r="AX71" s="433"/>
      <c r="AY71" s="434"/>
      <c r="AZ71" s="433"/>
      <c r="BA71" s="434"/>
      <c r="BB71" s="433"/>
      <c r="BC71" s="434"/>
      <c r="BD71" s="435"/>
      <c r="BE71" s="432"/>
      <c r="BF71" s="433"/>
      <c r="BG71" s="434"/>
      <c r="BH71" s="433"/>
      <c r="BI71" s="434"/>
      <c r="BJ71" s="433"/>
      <c r="BK71" s="434"/>
      <c r="BL71" s="435"/>
      <c r="BM71" s="432"/>
      <c r="BN71" s="433"/>
      <c r="BO71" s="434"/>
      <c r="BP71" s="433"/>
      <c r="BQ71" s="434"/>
      <c r="BR71" s="433"/>
      <c r="BS71" s="434"/>
      <c r="BT71" s="435"/>
      <c r="BU71" s="272"/>
      <c r="BV71" s="436"/>
      <c r="BW71" s="437"/>
      <c r="BX71" s="438"/>
      <c r="BY71" s="437"/>
      <c r="BZ71" s="438"/>
      <c r="CA71" s="437"/>
      <c r="CB71" s="438"/>
      <c r="CC71" s="437"/>
      <c r="CD71" s="438"/>
      <c r="CE71" s="439"/>
      <c r="CF71" s="436"/>
      <c r="CG71" s="437"/>
      <c r="CH71" s="438"/>
      <c r="CI71" s="437"/>
      <c r="CJ71" s="438"/>
      <c r="CK71" s="437"/>
      <c r="CL71" s="438"/>
      <c r="CM71" s="439"/>
      <c r="CN71" s="436"/>
      <c r="CO71" s="437"/>
      <c r="CP71" s="438"/>
      <c r="CQ71" s="437"/>
      <c r="CR71" s="438"/>
      <c r="CS71" s="437"/>
      <c r="CT71" s="438"/>
      <c r="CU71" s="439"/>
      <c r="CV71" s="272"/>
      <c r="CW71" s="440"/>
      <c r="CX71" s="441"/>
      <c r="CY71" s="442"/>
      <c r="CZ71" s="441"/>
      <c r="DA71" s="442"/>
      <c r="DB71" s="441"/>
      <c r="DC71" s="442"/>
      <c r="DD71" s="441"/>
      <c r="DE71" s="442"/>
      <c r="DF71" s="443"/>
      <c r="DG71" s="440"/>
      <c r="DH71" s="441"/>
      <c r="DI71" s="442"/>
      <c r="DJ71" s="441"/>
      <c r="DK71" s="442"/>
      <c r="DL71" s="441"/>
      <c r="DM71" s="442"/>
      <c r="DN71" s="443"/>
      <c r="DO71" s="440"/>
      <c r="DP71" s="441"/>
      <c r="DQ71" s="442"/>
      <c r="DR71" s="441"/>
      <c r="DS71" s="442"/>
      <c r="DT71" s="441"/>
      <c r="DU71" s="442"/>
      <c r="DV71" s="443"/>
      <c r="DW71" s="272"/>
    </row>
    <row r="72" spans="1:127" s="303" customFormat="1" ht="40.5" customHeight="1">
      <c r="A72" s="569">
        <v>1</v>
      </c>
      <c r="B72" s="411">
        <f>LARGE(B$56:B71,1)+1</f>
        <v>17</v>
      </c>
      <c r="C72" s="412" t="s">
        <v>964</v>
      </c>
      <c r="D72" s="413" t="s">
        <v>940</v>
      </c>
      <c r="E72" s="414" t="s">
        <v>1318</v>
      </c>
      <c r="F72" s="415">
        <v>0.23682999999999998</v>
      </c>
      <c r="G72" s="416" t="s">
        <v>841</v>
      </c>
      <c r="H72" s="654">
        <v>409029</v>
      </c>
      <c r="I72" s="418" t="s">
        <v>386</v>
      </c>
      <c r="J72" s="655"/>
      <c r="K72" s="488"/>
      <c r="L72" s="444"/>
      <c r="M72" s="444"/>
      <c r="N72" s="445" t="s">
        <v>1040</v>
      </c>
      <c r="O72" s="446" t="s">
        <v>1041</v>
      </c>
      <c r="P72" s="571" t="s">
        <v>1042</v>
      </c>
      <c r="Q72" s="425">
        <f t="shared" si="6"/>
        <v>0</v>
      </c>
      <c r="R72" s="426"/>
      <c r="S72" s="448"/>
      <c r="T72" s="428"/>
      <c r="U72" s="429"/>
      <c r="V72" s="430"/>
      <c r="W72" s="429"/>
      <c r="X72" s="430"/>
      <c r="Y72" s="429"/>
      <c r="Z72" s="430"/>
      <c r="AA72" s="429"/>
      <c r="AB72" s="430"/>
      <c r="AC72" s="431"/>
      <c r="AD72" s="428"/>
      <c r="AE72" s="429"/>
      <c r="AF72" s="430"/>
      <c r="AG72" s="429"/>
      <c r="AH72" s="430"/>
      <c r="AI72" s="429"/>
      <c r="AJ72" s="430"/>
      <c r="AK72" s="431"/>
      <c r="AL72" s="428"/>
      <c r="AM72" s="429"/>
      <c r="AN72" s="430"/>
      <c r="AO72" s="429"/>
      <c r="AP72" s="430"/>
      <c r="AQ72" s="429"/>
      <c r="AR72" s="430"/>
      <c r="AS72" s="431"/>
      <c r="AT72" s="272"/>
      <c r="AU72" s="432"/>
      <c r="AV72" s="433"/>
      <c r="AW72" s="434"/>
      <c r="AX72" s="433"/>
      <c r="AY72" s="434"/>
      <c r="AZ72" s="433"/>
      <c r="BA72" s="434"/>
      <c r="BB72" s="433"/>
      <c r="BC72" s="434"/>
      <c r="BD72" s="435"/>
      <c r="BE72" s="432"/>
      <c r="BF72" s="433"/>
      <c r="BG72" s="434"/>
      <c r="BH72" s="433"/>
      <c r="BI72" s="434"/>
      <c r="BJ72" s="433"/>
      <c r="BK72" s="434"/>
      <c r="BL72" s="435"/>
      <c r="BM72" s="432"/>
      <c r="BN72" s="433"/>
      <c r="BO72" s="434"/>
      <c r="BP72" s="433"/>
      <c r="BQ72" s="434"/>
      <c r="BR72" s="433"/>
      <c r="BS72" s="434"/>
      <c r="BT72" s="435"/>
      <c r="BU72" s="272"/>
      <c r="BV72" s="436"/>
      <c r="BW72" s="437"/>
      <c r="BX72" s="438"/>
      <c r="BY72" s="437"/>
      <c r="BZ72" s="438"/>
      <c r="CA72" s="437"/>
      <c r="CB72" s="438"/>
      <c r="CC72" s="437"/>
      <c r="CD72" s="438"/>
      <c r="CE72" s="439"/>
      <c r="CF72" s="436"/>
      <c r="CG72" s="437"/>
      <c r="CH72" s="438"/>
      <c r="CI72" s="437"/>
      <c r="CJ72" s="438"/>
      <c r="CK72" s="437"/>
      <c r="CL72" s="438"/>
      <c r="CM72" s="439"/>
      <c r="CN72" s="436"/>
      <c r="CO72" s="437"/>
      <c r="CP72" s="438"/>
      <c r="CQ72" s="437"/>
      <c r="CR72" s="438"/>
      <c r="CS72" s="437"/>
      <c r="CT72" s="438"/>
      <c r="CU72" s="439"/>
      <c r="CV72" s="272"/>
      <c r="CW72" s="440"/>
      <c r="CX72" s="441"/>
      <c r="CY72" s="442"/>
      <c r="CZ72" s="441"/>
      <c r="DA72" s="442"/>
      <c r="DB72" s="441"/>
      <c r="DC72" s="442"/>
      <c r="DD72" s="441"/>
      <c r="DE72" s="442"/>
      <c r="DF72" s="443"/>
      <c r="DG72" s="440"/>
      <c r="DH72" s="441"/>
      <c r="DI72" s="442"/>
      <c r="DJ72" s="441"/>
      <c r="DK72" s="442"/>
      <c r="DL72" s="441"/>
      <c r="DM72" s="442"/>
      <c r="DN72" s="443"/>
      <c r="DO72" s="440"/>
      <c r="DP72" s="441"/>
      <c r="DQ72" s="442"/>
      <c r="DR72" s="441"/>
      <c r="DS72" s="442"/>
      <c r="DT72" s="441"/>
      <c r="DU72" s="442"/>
      <c r="DV72" s="443"/>
      <c r="DW72" s="272"/>
    </row>
    <row r="73" spans="1:127" s="303" customFormat="1" ht="55.5" customHeight="1">
      <c r="A73" s="569">
        <v>1</v>
      </c>
      <c r="B73" s="411">
        <f>LARGE(B$56:B72,1)+1</f>
        <v>18</v>
      </c>
      <c r="C73" s="412" t="s">
        <v>965</v>
      </c>
      <c r="D73" s="413" t="s">
        <v>956</v>
      </c>
      <c r="E73" s="414" t="s">
        <v>1318</v>
      </c>
      <c r="F73" s="415">
        <v>0.16300000000000001</v>
      </c>
      <c r="G73" s="416" t="s">
        <v>841</v>
      </c>
      <c r="H73" s="654">
        <v>7497</v>
      </c>
      <c r="I73" s="418" t="s">
        <v>386</v>
      </c>
      <c r="J73" s="655"/>
      <c r="K73" s="488"/>
      <c r="L73" s="444"/>
      <c r="M73" s="444"/>
      <c r="N73" s="445" t="s">
        <v>1040</v>
      </c>
      <c r="O73" s="446" t="s">
        <v>1041</v>
      </c>
      <c r="P73" s="571" t="s">
        <v>1042</v>
      </c>
      <c r="Q73" s="425">
        <f t="shared" si="6"/>
        <v>0</v>
      </c>
      <c r="R73" s="426"/>
      <c r="S73" s="448"/>
      <c r="T73" s="428"/>
      <c r="U73" s="429"/>
      <c r="V73" s="430"/>
      <c r="W73" s="429"/>
      <c r="X73" s="430"/>
      <c r="Y73" s="429"/>
      <c r="Z73" s="430"/>
      <c r="AA73" s="429"/>
      <c r="AB73" s="430"/>
      <c r="AC73" s="431"/>
      <c r="AD73" s="428"/>
      <c r="AE73" s="429"/>
      <c r="AF73" s="430"/>
      <c r="AG73" s="429"/>
      <c r="AH73" s="430"/>
      <c r="AI73" s="429"/>
      <c r="AJ73" s="430"/>
      <c r="AK73" s="431"/>
      <c r="AL73" s="428"/>
      <c r="AM73" s="429"/>
      <c r="AN73" s="430"/>
      <c r="AO73" s="429"/>
      <c r="AP73" s="430"/>
      <c r="AQ73" s="429"/>
      <c r="AR73" s="430"/>
      <c r="AS73" s="431"/>
      <c r="AT73" s="272"/>
      <c r="AU73" s="432"/>
      <c r="AV73" s="433"/>
      <c r="AW73" s="434"/>
      <c r="AX73" s="433"/>
      <c r="AY73" s="434"/>
      <c r="AZ73" s="433"/>
      <c r="BA73" s="434"/>
      <c r="BB73" s="433"/>
      <c r="BC73" s="434"/>
      <c r="BD73" s="435"/>
      <c r="BE73" s="432"/>
      <c r="BF73" s="433"/>
      <c r="BG73" s="434"/>
      <c r="BH73" s="433"/>
      <c r="BI73" s="434"/>
      <c r="BJ73" s="433"/>
      <c r="BK73" s="434"/>
      <c r="BL73" s="435"/>
      <c r="BM73" s="432"/>
      <c r="BN73" s="433"/>
      <c r="BO73" s="434"/>
      <c r="BP73" s="433"/>
      <c r="BQ73" s="434"/>
      <c r="BR73" s="433"/>
      <c r="BS73" s="434"/>
      <c r="BT73" s="435"/>
      <c r="BU73" s="272"/>
      <c r="BV73" s="436"/>
      <c r="BW73" s="437"/>
      <c r="BX73" s="438"/>
      <c r="BY73" s="437"/>
      <c r="BZ73" s="438"/>
      <c r="CA73" s="437"/>
      <c r="CB73" s="438"/>
      <c r="CC73" s="437"/>
      <c r="CD73" s="438"/>
      <c r="CE73" s="439"/>
      <c r="CF73" s="436"/>
      <c r="CG73" s="437"/>
      <c r="CH73" s="438"/>
      <c r="CI73" s="437"/>
      <c r="CJ73" s="438"/>
      <c r="CK73" s="437"/>
      <c r="CL73" s="438"/>
      <c r="CM73" s="439"/>
      <c r="CN73" s="436"/>
      <c r="CO73" s="437"/>
      <c r="CP73" s="438"/>
      <c r="CQ73" s="437"/>
      <c r="CR73" s="438"/>
      <c r="CS73" s="437"/>
      <c r="CT73" s="438"/>
      <c r="CU73" s="439"/>
      <c r="CV73" s="272"/>
      <c r="CW73" s="440"/>
      <c r="CX73" s="441"/>
      <c r="CY73" s="442"/>
      <c r="CZ73" s="441"/>
      <c r="DA73" s="442"/>
      <c r="DB73" s="441"/>
      <c r="DC73" s="442"/>
      <c r="DD73" s="441"/>
      <c r="DE73" s="442"/>
      <c r="DF73" s="443"/>
      <c r="DG73" s="440"/>
      <c r="DH73" s="441"/>
      <c r="DI73" s="442"/>
      <c r="DJ73" s="441"/>
      <c r="DK73" s="442"/>
      <c r="DL73" s="441"/>
      <c r="DM73" s="442"/>
      <c r="DN73" s="443"/>
      <c r="DO73" s="440"/>
      <c r="DP73" s="441"/>
      <c r="DQ73" s="442"/>
      <c r="DR73" s="441"/>
      <c r="DS73" s="442"/>
      <c r="DT73" s="441"/>
      <c r="DU73" s="442"/>
      <c r="DV73" s="443"/>
      <c r="DW73" s="272"/>
    </row>
    <row r="74" spans="1:127" ht="40.5" customHeight="1">
      <c r="A74" s="569">
        <v>1</v>
      </c>
      <c r="B74" s="411">
        <f>LARGE(B$56:B73,1)+1</f>
        <v>19</v>
      </c>
      <c r="C74" s="412" t="s">
        <v>966</v>
      </c>
      <c r="D74" s="413" t="s">
        <v>950</v>
      </c>
      <c r="E74" s="414" t="s">
        <v>1318</v>
      </c>
      <c r="F74" s="415">
        <v>8.2000000000000003E-2</v>
      </c>
      <c r="G74" s="416" t="s">
        <v>841</v>
      </c>
      <c r="H74" s="654">
        <v>7286</v>
      </c>
      <c r="I74" s="418" t="s">
        <v>386</v>
      </c>
      <c r="J74" s="655"/>
      <c r="K74" s="488"/>
      <c r="L74" s="444"/>
      <c r="M74" s="444"/>
      <c r="N74" s="445"/>
      <c r="O74" s="446" t="s">
        <v>1041</v>
      </c>
      <c r="P74" s="571" t="s">
        <v>1042</v>
      </c>
      <c r="Q74" s="425">
        <f t="shared" si="6"/>
        <v>0</v>
      </c>
      <c r="R74" s="426"/>
      <c r="S74" s="448"/>
      <c r="T74" s="428"/>
      <c r="U74" s="429"/>
      <c r="V74" s="430"/>
      <c r="W74" s="429"/>
      <c r="X74" s="430"/>
      <c r="Y74" s="429"/>
      <c r="Z74" s="430"/>
      <c r="AA74" s="429"/>
      <c r="AB74" s="430"/>
      <c r="AC74" s="431"/>
      <c r="AD74" s="428"/>
      <c r="AE74" s="429"/>
      <c r="AF74" s="430"/>
      <c r="AG74" s="429"/>
      <c r="AH74" s="430"/>
      <c r="AI74" s="429"/>
      <c r="AJ74" s="430"/>
      <c r="AK74" s="431"/>
      <c r="AL74" s="428"/>
      <c r="AM74" s="429"/>
      <c r="AN74" s="430"/>
      <c r="AO74" s="429"/>
      <c r="AP74" s="430"/>
      <c r="AQ74" s="429"/>
      <c r="AR74" s="430"/>
      <c r="AS74" s="431"/>
      <c r="AT74" s="272"/>
      <c r="AU74" s="432"/>
      <c r="AV74" s="433"/>
      <c r="AW74" s="434"/>
      <c r="AX74" s="433"/>
      <c r="AY74" s="434"/>
      <c r="AZ74" s="433"/>
      <c r="BA74" s="434"/>
      <c r="BB74" s="433"/>
      <c r="BC74" s="434"/>
      <c r="BD74" s="435"/>
      <c r="BE74" s="432"/>
      <c r="BF74" s="433"/>
      <c r="BG74" s="434"/>
      <c r="BH74" s="433"/>
      <c r="BI74" s="434"/>
      <c r="BJ74" s="433"/>
      <c r="BK74" s="434"/>
      <c r="BL74" s="435"/>
      <c r="BM74" s="432"/>
      <c r="BN74" s="433"/>
      <c r="BO74" s="434"/>
      <c r="BP74" s="433"/>
      <c r="BQ74" s="434"/>
      <c r="BR74" s="433"/>
      <c r="BS74" s="434"/>
      <c r="BT74" s="435"/>
      <c r="BU74" s="272"/>
      <c r="BV74" s="436"/>
      <c r="BW74" s="437"/>
      <c r="BX74" s="438"/>
      <c r="BY74" s="437"/>
      <c r="BZ74" s="438"/>
      <c r="CA74" s="437"/>
      <c r="CB74" s="438"/>
      <c r="CC74" s="437"/>
      <c r="CD74" s="438"/>
      <c r="CE74" s="439"/>
      <c r="CF74" s="436"/>
      <c r="CG74" s="437"/>
      <c r="CH74" s="438"/>
      <c r="CI74" s="437"/>
      <c r="CJ74" s="438"/>
      <c r="CK74" s="437"/>
      <c r="CL74" s="438"/>
      <c r="CM74" s="439"/>
      <c r="CN74" s="436"/>
      <c r="CO74" s="437"/>
      <c r="CP74" s="438"/>
      <c r="CQ74" s="437"/>
      <c r="CR74" s="438"/>
      <c r="CS74" s="437"/>
      <c r="CT74" s="438"/>
      <c r="CU74" s="439"/>
      <c r="CV74" s="272"/>
      <c r="CW74" s="440"/>
      <c r="CX74" s="441"/>
      <c r="CY74" s="442"/>
      <c r="CZ74" s="441"/>
      <c r="DA74" s="442"/>
      <c r="DB74" s="441"/>
      <c r="DC74" s="442"/>
      <c r="DD74" s="441"/>
      <c r="DE74" s="442"/>
      <c r="DF74" s="443"/>
      <c r="DG74" s="440"/>
      <c r="DH74" s="441"/>
      <c r="DI74" s="442"/>
      <c r="DJ74" s="441"/>
      <c r="DK74" s="442"/>
      <c r="DL74" s="441"/>
      <c r="DM74" s="442"/>
      <c r="DN74" s="443"/>
      <c r="DO74" s="440"/>
      <c r="DP74" s="441"/>
      <c r="DQ74" s="442"/>
      <c r="DR74" s="441"/>
      <c r="DS74" s="442"/>
      <c r="DT74" s="441"/>
      <c r="DU74" s="442"/>
      <c r="DV74" s="443"/>
      <c r="DW74" s="272"/>
    </row>
    <row r="75" spans="1:127" s="303" customFormat="1" ht="57" customHeight="1">
      <c r="A75" s="569">
        <v>1</v>
      </c>
      <c r="B75" s="411">
        <f>LARGE(B$56:B74,1)+1</f>
        <v>20</v>
      </c>
      <c r="C75" s="412" t="s">
        <v>967</v>
      </c>
      <c r="D75" s="413" t="s">
        <v>950</v>
      </c>
      <c r="E75" s="414" t="s">
        <v>1318</v>
      </c>
      <c r="F75" s="415">
        <v>0.11899999999999999</v>
      </c>
      <c r="G75" s="416" t="s">
        <v>841</v>
      </c>
      <c r="H75" s="654">
        <v>8976</v>
      </c>
      <c r="I75" s="418" t="s">
        <v>386</v>
      </c>
      <c r="J75" s="655"/>
      <c r="K75" s="488"/>
      <c r="L75" s="444"/>
      <c r="M75" s="444"/>
      <c r="N75" s="445" t="s">
        <v>1040</v>
      </c>
      <c r="O75" s="446" t="s">
        <v>1041</v>
      </c>
      <c r="P75" s="571" t="s">
        <v>1042</v>
      </c>
      <c r="Q75" s="425">
        <f t="shared" si="6"/>
        <v>0</v>
      </c>
      <c r="R75" s="426"/>
      <c r="S75" s="448"/>
      <c r="T75" s="428"/>
      <c r="U75" s="429"/>
      <c r="V75" s="430"/>
      <c r="W75" s="429"/>
      <c r="X75" s="430"/>
      <c r="Y75" s="429"/>
      <c r="Z75" s="430"/>
      <c r="AA75" s="429"/>
      <c r="AB75" s="430"/>
      <c r="AC75" s="431"/>
      <c r="AD75" s="428"/>
      <c r="AE75" s="429"/>
      <c r="AF75" s="430"/>
      <c r="AG75" s="429"/>
      <c r="AH75" s="430"/>
      <c r="AI75" s="429"/>
      <c r="AJ75" s="430"/>
      <c r="AK75" s="431"/>
      <c r="AL75" s="428"/>
      <c r="AM75" s="429"/>
      <c r="AN75" s="430"/>
      <c r="AO75" s="429"/>
      <c r="AP75" s="430"/>
      <c r="AQ75" s="429"/>
      <c r="AR75" s="430"/>
      <c r="AS75" s="431"/>
      <c r="AT75" s="272"/>
      <c r="AU75" s="432"/>
      <c r="AV75" s="433"/>
      <c r="AW75" s="434"/>
      <c r="AX75" s="433"/>
      <c r="AY75" s="434"/>
      <c r="AZ75" s="433"/>
      <c r="BA75" s="434"/>
      <c r="BB75" s="433"/>
      <c r="BC75" s="434"/>
      <c r="BD75" s="435"/>
      <c r="BE75" s="432"/>
      <c r="BF75" s="433"/>
      <c r="BG75" s="434"/>
      <c r="BH75" s="433"/>
      <c r="BI75" s="434"/>
      <c r="BJ75" s="433"/>
      <c r="BK75" s="434"/>
      <c r="BL75" s="435"/>
      <c r="BM75" s="432"/>
      <c r="BN75" s="433"/>
      <c r="BO75" s="434"/>
      <c r="BP75" s="433"/>
      <c r="BQ75" s="434"/>
      <c r="BR75" s="433"/>
      <c r="BS75" s="434"/>
      <c r="BT75" s="435"/>
      <c r="BU75" s="272"/>
      <c r="BV75" s="436"/>
      <c r="BW75" s="437"/>
      <c r="BX75" s="438"/>
      <c r="BY75" s="437"/>
      <c r="BZ75" s="438"/>
      <c r="CA75" s="437"/>
      <c r="CB75" s="438"/>
      <c r="CC75" s="437"/>
      <c r="CD75" s="438"/>
      <c r="CE75" s="439"/>
      <c r="CF75" s="436"/>
      <c r="CG75" s="437"/>
      <c r="CH75" s="438"/>
      <c r="CI75" s="437"/>
      <c r="CJ75" s="438"/>
      <c r="CK75" s="437"/>
      <c r="CL75" s="438"/>
      <c r="CM75" s="439"/>
      <c r="CN75" s="436"/>
      <c r="CO75" s="437"/>
      <c r="CP75" s="438"/>
      <c r="CQ75" s="437"/>
      <c r="CR75" s="438"/>
      <c r="CS75" s="437"/>
      <c r="CT75" s="438"/>
      <c r="CU75" s="439"/>
      <c r="CV75" s="272"/>
      <c r="CW75" s="440"/>
      <c r="CX75" s="441"/>
      <c r="CY75" s="442"/>
      <c r="CZ75" s="441"/>
      <c r="DA75" s="442"/>
      <c r="DB75" s="441"/>
      <c r="DC75" s="442"/>
      <c r="DD75" s="441"/>
      <c r="DE75" s="442"/>
      <c r="DF75" s="443"/>
      <c r="DG75" s="440"/>
      <c r="DH75" s="441"/>
      <c r="DI75" s="442"/>
      <c r="DJ75" s="441"/>
      <c r="DK75" s="442"/>
      <c r="DL75" s="441"/>
      <c r="DM75" s="442"/>
      <c r="DN75" s="443"/>
      <c r="DO75" s="440"/>
      <c r="DP75" s="441"/>
      <c r="DQ75" s="442"/>
      <c r="DR75" s="441"/>
      <c r="DS75" s="442"/>
      <c r="DT75" s="441"/>
      <c r="DU75" s="442"/>
      <c r="DV75" s="443"/>
      <c r="DW75" s="272"/>
    </row>
    <row r="76" spans="1:127" s="303" customFormat="1" ht="40.5" customHeight="1">
      <c r="A76" s="569">
        <v>1</v>
      </c>
      <c r="B76" s="411">
        <f>LARGE(B$56:B75,1)+1</f>
        <v>21</v>
      </c>
      <c r="C76" s="412" t="s">
        <v>968</v>
      </c>
      <c r="D76" s="413" t="s">
        <v>940</v>
      </c>
      <c r="E76" s="414" t="s">
        <v>1318</v>
      </c>
      <c r="F76" s="415">
        <v>0.23166</v>
      </c>
      <c r="G76" s="416" t="s">
        <v>841</v>
      </c>
      <c r="H76" s="654">
        <v>618032</v>
      </c>
      <c r="I76" s="418" t="s">
        <v>386</v>
      </c>
      <c r="J76" s="655"/>
      <c r="K76" s="488"/>
      <c r="L76" s="444" t="s">
        <v>1038</v>
      </c>
      <c r="M76" s="444" t="s">
        <v>1039</v>
      </c>
      <c r="N76" s="445" t="s">
        <v>1040</v>
      </c>
      <c r="O76" s="446" t="s">
        <v>1041</v>
      </c>
      <c r="P76" s="571" t="s">
        <v>1042</v>
      </c>
      <c r="Q76" s="425">
        <f t="shared" si="6"/>
        <v>0</v>
      </c>
      <c r="R76" s="426"/>
      <c r="S76" s="448"/>
      <c r="T76" s="428"/>
      <c r="U76" s="429"/>
      <c r="V76" s="430"/>
      <c r="W76" s="429"/>
      <c r="X76" s="430"/>
      <c r="Y76" s="429"/>
      <c r="Z76" s="430"/>
      <c r="AA76" s="429"/>
      <c r="AB76" s="430"/>
      <c r="AC76" s="431"/>
      <c r="AD76" s="428"/>
      <c r="AE76" s="429"/>
      <c r="AF76" s="430"/>
      <c r="AG76" s="429"/>
      <c r="AH76" s="430"/>
      <c r="AI76" s="429"/>
      <c r="AJ76" s="430"/>
      <c r="AK76" s="431"/>
      <c r="AL76" s="428"/>
      <c r="AM76" s="429"/>
      <c r="AN76" s="430"/>
      <c r="AO76" s="429"/>
      <c r="AP76" s="430"/>
      <c r="AQ76" s="429"/>
      <c r="AR76" s="430"/>
      <c r="AS76" s="431"/>
      <c r="AT76" s="272"/>
      <c r="AU76" s="432"/>
      <c r="AV76" s="433"/>
      <c r="AW76" s="434"/>
      <c r="AX76" s="433"/>
      <c r="AY76" s="434"/>
      <c r="AZ76" s="433"/>
      <c r="BA76" s="434"/>
      <c r="BB76" s="433"/>
      <c r="BC76" s="434"/>
      <c r="BD76" s="435"/>
      <c r="BE76" s="432"/>
      <c r="BF76" s="433"/>
      <c r="BG76" s="434"/>
      <c r="BH76" s="433"/>
      <c r="BI76" s="434"/>
      <c r="BJ76" s="433"/>
      <c r="BK76" s="434"/>
      <c r="BL76" s="435"/>
      <c r="BM76" s="432"/>
      <c r="BN76" s="433"/>
      <c r="BO76" s="434"/>
      <c r="BP76" s="433"/>
      <c r="BQ76" s="434"/>
      <c r="BR76" s="433"/>
      <c r="BS76" s="434"/>
      <c r="BT76" s="435"/>
      <c r="BU76" s="272"/>
      <c r="BV76" s="436"/>
      <c r="BW76" s="437"/>
      <c r="BX76" s="438"/>
      <c r="BY76" s="437"/>
      <c r="BZ76" s="438"/>
      <c r="CA76" s="437"/>
      <c r="CB76" s="438"/>
      <c r="CC76" s="437"/>
      <c r="CD76" s="438"/>
      <c r="CE76" s="439"/>
      <c r="CF76" s="436"/>
      <c r="CG76" s="437"/>
      <c r="CH76" s="438"/>
      <c r="CI76" s="437"/>
      <c r="CJ76" s="438"/>
      <c r="CK76" s="437"/>
      <c r="CL76" s="438"/>
      <c r="CM76" s="439"/>
      <c r="CN76" s="436"/>
      <c r="CO76" s="437"/>
      <c r="CP76" s="438"/>
      <c r="CQ76" s="437"/>
      <c r="CR76" s="438"/>
      <c r="CS76" s="437"/>
      <c r="CT76" s="438"/>
      <c r="CU76" s="439"/>
      <c r="CV76" s="272"/>
      <c r="CW76" s="440"/>
      <c r="CX76" s="441"/>
      <c r="CY76" s="442"/>
      <c r="CZ76" s="441"/>
      <c r="DA76" s="442"/>
      <c r="DB76" s="441"/>
      <c r="DC76" s="442"/>
      <c r="DD76" s="441"/>
      <c r="DE76" s="442"/>
      <c r="DF76" s="443"/>
      <c r="DG76" s="440"/>
      <c r="DH76" s="441"/>
      <c r="DI76" s="442"/>
      <c r="DJ76" s="441"/>
      <c r="DK76" s="442"/>
      <c r="DL76" s="441"/>
      <c r="DM76" s="442"/>
      <c r="DN76" s="443"/>
      <c r="DO76" s="440"/>
      <c r="DP76" s="441"/>
      <c r="DQ76" s="442"/>
      <c r="DR76" s="441"/>
      <c r="DS76" s="442"/>
      <c r="DT76" s="441"/>
      <c r="DU76" s="442"/>
      <c r="DV76" s="443"/>
      <c r="DW76" s="272"/>
    </row>
    <row r="77" spans="1:127" s="303" customFormat="1" ht="40.5" customHeight="1">
      <c r="A77" s="569">
        <v>1</v>
      </c>
      <c r="B77" s="411">
        <f>LARGE(B$56:B76,1)+1</f>
        <v>22</v>
      </c>
      <c r="C77" s="412" t="s">
        <v>969</v>
      </c>
      <c r="D77" s="413" t="s">
        <v>963</v>
      </c>
      <c r="E77" s="414" t="s">
        <v>1318</v>
      </c>
      <c r="F77" s="415">
        <v>0.26651041666666669</v>
      </c>
      <c r="G77" s="416" t="s">
        <v>841</v>
      </c>
      <c r="H77" s="654">
        <v>83816</v>
      </c>
      <c r="I77" s="418" t="s">
        <v>386</v>
      </c>
      <c r="J77" s="655"/>
      <c r="K77" s="488"/>
      <c r="L77" s="444" t="s">
        <v>1038</v>
      </c>
      <c r="M77" s="444" t="s">
        <v>1039</v>
      </c>
      <c r="N77" s="445" t="s">
        <v>1040</v>
      </c>
      <c r="O77" s="446" t="s">
        <v>1041</v>
      </c>
      <c r="P77" s="571" t="s">
        <v>1042</v>
      </c>
      <c r="Q77" s="425">
        <f t="shared" si="6"/>
        <v>0</v>
      </c>
      <c r="R77" s="426"/>
      <c r="S77" s="448"/>
      <c r="T77" s="428"/>
      <c r="U77" s="429"/>
      <c r="V77" s="430"/>
      <c r="W77" s="429"/>
      <c r="X77" s="430"/>
      <c r="Y77" s="429"/>
      <c r="Z77" s="430"/>
      <c r="AA77" s="429"/>
      <c r="AB77" s="430"/>
      <c r="AC77" s="431"/>
      <c r="AD77" s="428"/>
      <c r="AE77" s="429"/>
      <c r="AF77" s="430"/>
      <c r="AG77" s="429"/>
      <c r="AH77" s="430"/>
      <c r="AI77" s="429"/>
      <c r="AJ77" s="430"/>
      <c r="AK77" s="431"/>
      <c r="AL77" s="428"/>
      <c r="AM77" s="429"/>
      <c r="AN77" s="430"/>
      <c r="AO77" s="429"/>
      <c r="AP77" s="430"/>
      <c r="AQ77" s="429"/>
      <c r="AR77" s="430"/>
      <c r="AS77" s="431"/>
      <c r="AT77" s="272"/>
      <c r="AU77" s="432"/>
      <c r="AV77" s="433"/>
      <c r="AW77" s="434"/>
      <c r="AX77" s="433"/>
      <c r="AY77" s="434"/>
      <c r="AZ77" s="433"/>
      <c r="BA77" s="434"/>
      <c r="BB77" s="433"/>
      <c r="BC77" s="434"/>
      <c r="BD77" s="435"/>
      <c r="BE77" s="432"/>
      <c r="BF77" s="433"/>
      <c r="BG77" s="434"/>
      <c r="BH77" s="433"/>
      <c r="BI77" s="434"/>
      <c r="BJ77" s="433"/>
      <c r="BK77" s="434"/>
      <c r="BL77" s="435"/>
      <c r="BM77" s="432"/>
      <c r="BN77" s="433"/>
      <c r="BO77" s="434"/>
      <c r="BP77" s="433"/>
      <c r="BQ77" s="434"/>
      <c r="BR77" s="433"/>
      <c r="BS77" s="434"/>
      <c r="BT77" s="435"/>
      <c r="BU77" s="272"/>
      <c r="BV77" s="436"/>
      <c r="BW77" s="437"/>
      <c r="BX77" s="438"/>
      <c r="BY77" s="437"/>
      <c r="BZ77" s="438"/>
      <c r="CA77" s="437"/>
      <c r="CB77" s="438"/>
      <c r="CC77" s="437"/>
      <c r="CD77" s="438"/>
      <c r="CE77" s="439"/>
      <c r="CF77" s="436"/>
      <c r="CG77" s="437"/>
      <c r="CH77" s="438"/>
      <c r="CI77" s="437"/>
      <c r="CJ77" s="438"/>
      <c r="CK77" s="437"/>
      <c r="CL77" s="438"/>
      <c r="CM77" s="439"/>
      <c r="CN77" s="436"/>
      <c r="CO77" s="437"/>
      <c r="CP77" s="438"/>
      <c r="CQ77" s="437"/>
      <c r="CR77" s="438"/>
      <c r="CS77" s="437"/>
      <c r="CT77" s="438"/>
      <c r="CU77" s="439"/>
      <c r="CV77" s="272"/>
      <c r="CW77" s="440"/>
      <c r="CX77" s="441"/>
      <c r="CY77" s="442"/>
      <c r="CZ77" s="441"/>
      <c r="DA77" s="442"/>
      <c r="DB77" s="441"/>
      <c r="DC77" s="442"/>
      <c r="DD77" s="441"/>
      <c r="DE77" s="442"/>
      <c r="DF77" s="443"/>
      <c r="DG77" s="440"/>
      <c r="DH77" s="441"/>
      <c r="DI77" s="442"/>
      <c r="DJ77" s="441"/>
      <c r="DK77" s="442"/>
      <c r="DL77" s="441"/>
      <c r="DM77" s="442"/>
      <c r="DN77" s="443"/>
      <c r="DO77" s="440"/>
      <c r="DP77" s="441"/>
      <c r="DQ77" s="442"/>
      <c r="DR77" s="441"/>
      <c r="DS77" s="442"/>
      <c r="DT77" s="441"/>
      <c r="DU77" s="442"/>
      <c r="DV77" s="443"/>
      <c r="DW77" s="272"/>
    </row>
    <row r="78" spans="1:127" ht="40.5" customHeight="1">
      <c r="A78" s="569">
        <v>1</v>
      </c>
      <c r="B78" s="411">
        <f>LARGE(B$56:B77,1)+1</f>
        <v>23</v>
      </c>
      <c r="C78" s="412" t="s">
        <v>970</v>
      </c>
      <c r="D78" s="413" t="s">
        <v>958</v>
      </c>
      <c r="E78" s="414" t="s">
        <v>1318</v>
      </c>
      <c r="F78" s="415">
        <v>0.379</v>
      </c>
      <c r="G78" s="416" t="s">
        <v>841</v>
      </c>
      <c r="H78" s="654">
        <v>7727</v>
      </c>
      <c r="I78" s="418" t="s">
        <v>386</v>
      </c>
      <c r="J78" s="655"/>
      <c r="K78" s="488"/>
      <c r="L78" s="444"/>
      <c r="M78" s="444"/>
      <c r="N78" s="445" t="s">
        <v>1040</v>
      </c>
      <c r="O78" s="446" t="s">
        <v>1041</v>
      </c>
      <c r="P78" s="571"/>
      <c r="Q78" s="425">
        <f t="shared" si="6"/>
        <v>0</v>
      </c>
      <c r="R78" s="426"/>
      <c r="S78" s="448"/>
      <c r="T78" s="428"/>
      <c r="U78" s="429"/>
      <c r="V78" s="430"/>
      <c r="W78" s="429"/>
      <c r="X78" s="430"/>
      <c r="Y78" s="429"/>
      <c r="Z78" s="430"/>
      <c r="AA78" s="429"/>
      <c r="AB78" s="430"/>
      <c r="AC78" s="431"/>
      <c r="AD78" s="428"/>
      <c r="AE78" s="429"/>
      <c r="AF78" s="430"/>
      <c r="AG78" s="429"/>
      <c r="AH78" s="430"/>
      <c r="AI78" s="429"/>
      <c r="AJ78" s="430"/>
      <c r="AK78" s="431"/>
      <c r="AL78" s="428"/>
      <c r="AM78" s="429"/>
      <c r="AN78" s="430"/>
      <c r="AO78" s="429"/>
      <c r="AP78" s="430"/>
      <c r="AQ78" s="429"/>
      <c r="AR78" s="430"/>
      <c r="AS78" s="431"/>
      <c r="AT78" s="272"/>
      <c r="AU78" s="432"/>
      <c r="AV78" s="433"/>
      <c r="AW78" s="434"/>
      <c r="AX78" s="433"/>
      <c r="AY78" s="434"/>
      <c r="AZ78" s="433"/>
      <c r="BA78" s="434"/>
      <c r="BB78" s="433"/>
      <c r="BC78" s="434"/>
      <c r="BD78" s="435"/>
      <c r="BE78" s="432"/>
      <c r="BF78" s="433"/>
      <c r="BG78" s="434"/>
      <c r="BH78" s="433"/>
      <c r="BI78" s="434"/>
      <c r="BJ78" s="433"/>
      <c r="BK78" s="434"/>
      <c r="BL78" s="435"/>
      <c r="BM78" s="432"/>
      <c r="BN78" s="433"/>
      <c r="BO78" s="434"/>
      <c r="BP78" s="433"/>
      <c r="BQ78" s="434"/>
      <c r="BR78" s="433"/>
      <c r="BS78" s="434"/>
      <c r="BT78" s="435"/>
      <c r="BU78" s="272"/>
      <c r="BV78" s="436"/>
      <c r="BW78" s="437"/>
      <c r="BX78" s="438"/>
      <c r="BY78" s="437"/>
      <c r="BZ78" s="438"/>
      <c r="CA78" s="437"/>
      <c r="CB78" s="438"/>
      <c r="CC78" s="437"/>
      <c r="CD78" s="438"/>
      <c r="CE78" s="439"/>
      <c r="CF78" s="436"/>
      <c r="CG78" s="437"/>
      <c r="CH78" s="438"/>
      <c r="CI78" s="437"/>
      <c r="CJ78" s="438"/>
      <c r="CK78" s="437"/>
      <c r="CL78" s="438"/>
      <c r="CM78" s="439"/>
      <c r="CN78" s="436"/>
      <c r="CO78" s="437"/>
      <c r="CP78" s="438"/>
      <c r="CQ78" s="437"/>
      <c r="CR78" s="438"/>
      <c r="CS78" s="437"/>
      <c r="CT78" s="438"/>
      <c r="CU78" s="439"/>
      <c r="CV78" s="272"/>
      <c r="CW78" s="440"/>
      <c r="CX78" s="441"/>
      <c r="CY78" s="442"/>
      <c r="CZ78" s="441"/>
      <c r="DA78" s="442"/>
      <c r="DB78" s="441"/>
      <c r="DC78" s="442"/>
      <c r="DD78" s="441"/>
      <c r="DE78" s="442"/>
      <c r="DF78" s="443"/>
      <c r="DG78" s="440"/>
      <c r="DH78" s="441"/>
      <c r="DI78" s="442"/>
      <c r="DJ78" s="441"/>
      <c r="DK78" s="442"/>
      <c r="DL78" s="441"/>
      <c r="DM78" s="442"/>
      <c r="DN78" s="443"/>
      <c r="DO78" s="440"/>
      <c r="DP78" s="441"/>
      <c r="DQ78" s="442"/>
      <c r="DR78" s="441"/>
      <c r="DS78" s="442"/>
      <c r="DT78" s="441"/>
      <c r="DU78" s="442"/>
      <c r="DV78" s="443"/>
      <c r="DW78" s="272"/>
    </row>
    <row r="79" spans="1:127" ht="40.5" customHeight="1">
      <c r="A79" s="569">
        <v>1</v>
      </c>
      <c r="B79" s="411">
        <f>LARGE(B$56:B78,1)+1</f>
        <v>24</v>
      </c>
      <c r="C79" s="412" t="s">
        <v>971</v>
      </c>
      <c r="D79" s="413" t="s">
        <v>956</v>
      </c>
      <c r="E79" s="414" t="s">
        <v>1318</v>
      </c>
      <c r="F79" s="415">
        <v>0.223</v>
      </c>
      <c r="G79" s="416" t="s">
        <v>841</v>
      </c>
      <c r="H79" s="654">
        <v>7782</v>
      </c>
      <c r="I79" s="418" t="s">
        <v>386</v>
      </c>
      <c r="J79" s="655"/>
      <c r="K79" s="488"/>
      <c r="L79" s="444" t="s">
        <v>1038</v>
      </c>
      <c r="M79" s="444" t="s">
        <v>1039</v>
      </c>
      <c r="N79" s="445" t="s">
        <v>1040</v>
      </c>
      <c r="O79" s="446" t="s">
        <v>1041</v>
      </c>
      <c r="P79" s="571" t="s">
        <v>1042</v>
      </c>
      <c r="Q79" s="425">
        <f t="shared" si="6"/>
        <v>0</v>
      </c>
      <c r="R79" s="426"/>
      <c r="S79" s="448"/>
      <c r="T79" s="428"/>
      <c r="U79" s="429"/>
      <c r="V79" s="430"/>
      <c r="W79" s="429"/>
      <c r="X79" s="430"/>
      <c r="Y79" s="429"/>
      <c r="Z79" s="430"/>
      <c r="AA79" s="429"/>
      <c r="AB79" s="430"/>
      <c r="AC79" s="431"/>
      <c r="AD79" s="428"/>
      <c r="AE79" s="429"/>
      <c r="AF79" s="430"/>
      <c r="AG79" s="429"/>
      <c r="AH79" s="430"/>
      <c r="AI79" s="429"/>
      <c r="AJ79" s="430"/>
      <c r="AK79" s="431"/>
      <c r="AL79" s="428"/>
      <c r="AM79" s="429"/>
      <c r="AN79" s="430"/>
      <c r="AO79" s="429"/>
      <c r="AP79" s="430"/>
      <c r="AQ79" s="429"/>
      <c r="AR79" s="430"/>
      <c r="AS79" s="431"/>
      <c r="AT79" s="272"/>
      <c r="AU79" s="432"/>
      <c r="AV79" s="433"/>
      <c r="AW79" s="434"/>
      <c r="AX79" s="433"/>
      <c r="AY79" s="434"/>
      <c r="AZ79" s="433"/>
      <c r="BA79" s="434"/>
      <c r="BB79" s="433"/>
      <c r="BC79" s="434"/>
      <c r="BD79" s="435"/>
      <c r="BE79" s="432"/>
      <c r="BF79" s="433"/>
      <c r="BG79" s="434"/>
      <c r="BH79" s="433"/>
      <c r="BI79" s="434"/>
      <c r="BJ79" s="433"/>
      <c r="BK79" s="434"/>
      <c r="BL79" s="435"/>
      <c r="BM79" s="432"/>
      <c r="BN79" s="433"/>
      <c r="BO79" s="434"/>
      <c r="BP79" s="433"/>
      <c r="BQ79" s="434"/>
      <c r="BR79" s="433"/>
      <c r="BS79" s="434"/>
      <c r="BT79" s="435"/>
      <c r="BU79" s="272"/>
      <c r="BV79" s="436"/>
      <c r="BW79" s="437"/>
      <c r="BX79" s="438"/>
      <c r="BY79" s="437"/>
      <c r="BZ79" s="438"/>
      <c r="CA79" s="437"/>
      <c r="CB79" s="438"/>
      <c r="CC79" s="437"/>
      <c r="CD79" s="438"/>
      <c r="CE79" s="439"/>
      <c r="CF79" s="436"/>
      <c r="CG79" s="437"/>
      <c r="CH79" s="438"/>
      <c r="CI79" s="437"/>
      <c r="CJ79" s="438"/>
      <c r="CK79" s="437"/>
      <c r="CL79" s="438"/>
      <c r="CM79" s="439"/>
      <c r="CN79" s="436"/>
      <c r="CO79" s="437"/>
      <c r="CP79" s="438"/>
      <c r="CQ79" s="437"/>
      <c r="CR79" s="438"/>
      <c r="CS79" s="437"/>
      <c r="CT79" s="438"/>
      <c r="CU79" s="439"/>
      <c r="CV79" s="272"/>
      <c r="CW79" s="440"/>
      <c r="CX79" s="441"/>
      <c r="CY79" s="442"/>
      <c r="CZ79" s="441"/>
      <c r="DA79" s="442"/>
      <c r="DB79" s="441"/>
      <c r="DC79" s="442"/>
      <c r="DD79" s="441"/>
      <c r="DE79" s="442"/>
      <c r="DF79" s="443"/>
      <c r="DG79" s="440"/>
      <c r="DH79" s="441"/>
      <c r="DI79" s="442"/>
      <c r="DJ79" s="441"/>
      <c r="DK79" s="442"/>
      <c r="DL79" s="441"/>
      <c r="DM79" s="442"/>
      <c r="DN79" s="443"/>
      <c r="DO79" s="440"/>
      <c r="DP79" s="441"/>
      <c r="DQ79" s="442"/>
      <c r="DR79" s="441"/>
      <c r="DS79" s="442"/>
      <c r="DT79" s="441"/>
      <c r="DU79" s="442"/>
      <c r="DV79" s="443"/>
      <c r="DW79" s="272"/>
    </row>
    <row r="80" spans="1:127" ht="40.5" customHeight="1">
      <c r="A80" s="569">
        <v>1</v>
      </c>
      <c r="B80" s="411">
        <f>LARGE(B$56:B79,1)+1</f>
        <v>25</v>
      </c>
      <c r="C80" s="412" t="s">
        <v>972</v>
      </c>
      <c r="D80" s="413" t="s">
        <v>940</v>
      </c>
      <c r="E80" s="414" t="s">
        <v>1318</v>
      </c>
      <c r="F80" s="415">
        <v>0.1943</v>
      </c>
      <c r="G80" s="416" t="s">
        <v>841</v>
      </c>
      <c r="H80" s="654">
        <v>476432</v>
      </c>
      <c r="I80" s="418" t="s">
        <v>386</v>
      </c>
      <c r="J80" s="655"/>
      <c r="K80" s="488"/>
      <c r="L80" s="444" t="s">
        <v>1038</v>
      </c>
      <c r="M80" s="444" t="s">
        <v>1039</v>
      </c>
      <c r="N80" s="445" t="s">
        <v>1040</v>
      </c>
      <c r="O80" s="446" t="s">
        <v>1041</v>
      </c>
      <c r="P80" s="571" t="s">
        <v>1042</v>
      </c>
      <c r="Q80" s="425">
        <f t="shared" si="6"/>
        <v>0</v>
      </c>
      <c r="R80" s="426"/>
      <c r="S80" s="448"/>
      <c r="T80" s="428"/>
      <c r="U80" s="429"/>
      <c r="V80" s="430"/>
      <c r="W80" s="429"/>
      <c r="X80" s="430"/>
      <c r="Y80" s="429"/>
      <c r="Z80" s="430"/>
      <c r="AA80" s="429"/>
      <c r="AB80" s="430"/>
      <c r="AC80" s="431"/>
      <c r="AD80" s="428"/>
      <c r="AE80" s="429"/>
      <c r="AF80" s="430"/>
      <c r="AG80" s="429"/>
      <c r="AH80" s="430"/>
      <c r="AI80" s="429"/>
      <c r="AJ80" s="430"/>
      <c r="AK80" s="431"/>
      <c r="AL80" s="428"/>
      <c r="AM80" s="429"/>
      <c r="AN80" s="430"/>
      <c r="AO80" s="429"/>
      <c r="AP80" s="430"/>
      <c r="AQ80" s="429"/>
      <c r="AR80" s="430"/>
      <c r="AS80" s="431"/>
      <c r="AT80" s="272"/>
      <c r="AU80" s="432"/>
      <c r="AV80" s="433"/>
      <c r="AW80" s="434"/>
      <c r="AX80" s="433"/>
      <c r="AY80" s="434"/>
      <c r="AZ80" s="433"/>
      <c r="BA80" s="434"/>
      <c r="BB80" s="433"/>
      <c r="BC80" s="434"/>
      <c r="BD80" s="435"/>
      <c r="BE80" s="432"/>
      <c r="BF80" s="433"/>
      <c r="BG80" s="434"/>
      <c r="BH80" s="433"/>
      <c r="BI80" s="434"/>
      <c r="BJ80" s="433"/>
      <c r="BK80" s="434"/>
      <c r="BL80" s="435"/>
      <c r="BM80" s="432"/>
      <c r="BN80" s="433"/>
      <c r="BO80" s="434"/>
      <c r="BP80" s="433"/>
      <c r="BQ80" s="434"/>
      <c r="BR80" s="433"/>
      <c r="BS80" s="434"/>
      <c r="BT80" s="435"/>
      <c r="BU80" s="272"/>
      <c r="BV80" s="436"/>
      <c r="BW80" s="437"/>
      <c r="BX80" s="438"/>
      <c r="BY80" s="437"/>
      <c r="BZ80" s="438"/>
      <c r="CA80" s="437"/>
      <c r="CB80" s="438"/>
      <c r="CC80" s="437"/>
      <c r="CD80" s="438"/>
      <c r="CE80" s="439"/>
      <c r="CF80" s="436"/>
      <c r="CG80" s="437"/>
      <c r="CH80" s="438"/>
      <c r="CI80" s="437"/>
      <c r="CJ80" s="438"/>
      <c r="CK80" s="437"/>
      <c r="CL80" s="438"/>
      <c r="CM80" s="439"/>
      <c r="CN80" s="436"/>
      <c r="CO80" s="437"/>
      <c r="CP80" s="438"/>
      <c r="CQ80" s="437"/>
      <c r="CR80" s="438"/>
      <c r="CS80" s="437"/>
      <c r="CT80" s="438"/>
      <c r="CU80" s="439"/>
      <c r="CV80" s="272"/>
      <c r="CW80" s="440"/>
      <c r="CX80" s="441"/>
      <c r="CY80" s="442"/>
      <c r="CZ80" s="441"/>
      <c r="DA80" s="442"/>
      <c r="DB80" s="441"/>
      <c r="DC80" s="442"/>
      <c r="DD80" s="441"/>
      <c r="DE80" s="442"/>
      <c r="DF80" s="443"/>
      <c r="DG80" s="440"/>
      <c r="DH80" s="441"/>
      <c r="DI80" s="442"/>
      <c r="DJ80" s="441"/>
      <c r="DK80" s="442"/>
      <c r="DL80" s="441"/>
      <c r="DM80" s="442"/>
      <c r="DN80" s="443"/>
      <c r="DO80" s="440"/>
      <c r="DP80" s="441"/>
      <c r="DQ80" s="442"/>
      <c r="DR80" s="441"/>
      <c r="DS80" s="442"/>
      <c r="DT80" s="441"/>
      <c r="DU80" s="442"/>
      <c r="DV80" s="443"/>
      <c r="DW80" s="272"/>
    </row>
    <row r="81" spans="1:127" s="303" customFormat="1" ht="40.5" customHeight="1">
      <c r="A81" s="569">
        <v>1</v>
      </c>
      <c r="B81" s="411">
        <f>LARGE(B$56:B80,1)+1</f>
        <v>26</v>
      </c>
      <c r="C81" s="412" t="s">
        <v>973</v>
      </c>
      <c r="D81" s="413" t="s">
        <v>940</v>
      </c>
      <c r="E81" s="414" t="s">
        <v>1318</v>
      </c>
      <c r="F81" s="415">
        <v>0.189</v>
      </c>
      <c r="G81" s="416" t="s">
        <v>841</v>
      </c>
      <c r="H81" s="654">
        <v>7458</v>
      </c>
      <c r="I81" s="418" t="s">
        <v>386</v>
      </c>
      <c r="J81" s="655"/>
      <c r="K81" s="488"/>
      <c r="L81" s="444" t="s">
        <v>1038</v>
      </c>
      <c r="M81" s="444" t="s">
        <v>1039</v>
      </c>
      <c r="N81" s="445" t="s">
        <v>1040</v>
      </c>
      <c r="O81" s="446" t="s">
        <v>1041</v>
      </c>
      <c r="P81" s="571" t="s">
        <v>1042</v>
      </c>
      <c r="Q81" s="425">
        <f t="shared" si="6"/>
        <v>0</v>
      </c>
      <c r="R81" s="426"/>
      <c r="S81" s="448"/>
      <c r="T81" s="428"/>
      <c r="U81" s="429"/>
      <c r="V81" s="430"/>
      <c r="W81" s="429"/>
      <c r="X81" s="430"/>
      <c r="Y81" s="429"/>
      <c r="Z81" s="430"/>
      <c r="AA81" s="429"/>
      <c r="AB81" s="430"/>
      <c r="AC81" s="431"/>
      <c r="AD81" s="428"/>
      <c r="AE81" s="429"/>
      <c r="AF81" s="430"/>
      <c r="AG81" s="429"/>
      <c r="AH81" s="430"/>
      <c r="AI81" s="429"/>
      <c r="AJ81" s="430"/>
      <c r="AK81" s="431"/>
      <c r="AL81" s="428"/>
      <c r="AM81" s="429"/>
      <c r="AN81" s="430"/>
      <c r="AO81" s="429"/>
      <c r="AP81" s="430"/>
      <c r="AQ81" s="429"/>
      <c r="AR81" s="430"/>
      <c r="AS81" s="431"/>
      <c r="AT81" s="272"/>
      <c r="AU81" s="432"/>
      <c r="AV81" s="433"/>
      <c r="AW81" s="434"/>
      <c r="AX81" s="433"/>
      <c r="AY81" s="434"/>
      <c r="AZ81" s="433"/>
      <c r="BA81" s="434"/>
      <c r="BB81" s="433"/>
      <c r="BC81" s="434"/>
      <c r="BD81" s="435"/>
      <c r="BE81" s="432"/>
      <c r="BF81" s="433"/>
      <c r="BG81" s="434"/>
      <c r="BH81" s="433"/>
      <c r="BI81" s="434"/>
      <c r="BJ81" s="433"/>
      <c r="BK81" s="434"/>
      <c r="BL81" s="435"/>
      <c r="BM81" s="432"/>
      <c r="BN81" s="433"/>
      <c r="BO81" s="434"/>
      <c r="BP81" s="433"/>
      <c r="BQ81" s="434"/>
      <c r="BR81" s="433"/>
      <c r="BS81" s="434"/>
      <c r="BT81" s="435"/>
      <c r="BU81" s="272"/>
      <c r="BV81" s="436"/>
      <c r="BW81" s="437"/>
      <c r="BX81" s="438"/>
      <c r="BY81" s="437"/>
      <c r="BZ81" s="438"/>
      <c r="CA81" s="437"/>
      <c r="CB81" s="438"/>
      <c r="CC81" s="437"/>
      <c r="CD81" s="438"/>
      <c r="CE81" s="439"/>
      <c r="CF81" s="436"/>
      <c r="CG81" s="437"/>
      <c r="CH81" s="438"/>
      <c r="CI81" s="437"/>
      <c r="CJ81" s="438"/>
      <c r="CK81" s="437"/>
      <c r="CL81" s="438"/>
      <c r="CM81" s="439"/>
      <c r="CN81" s="436"/>
      <c r="CO81" s="437"/>
      <c r="CP81" s="438"/>
      <c r="CQ81" s="437"/>
      <c r="CR81" s="438"/>
      <c r="CS81" s="437"/>
      <c r="CT81" s="438"/>
      <c r="CU81" s="439"/>
      <c r="CV81" s="272"/>
      <c r="CW81" s="440"/>
      <c r="CX81" s="441"/>
      <c r="CY81" s="442"/>
      <c r="CZ81" s="441"/>
      <c r="DA81" s="442"/>
      <c r="DB81" s="441"/>
      <c r="DC81" s="442"/>
      <c r="DD81" s="441"/>
      <c r="DE81" s="442"/>
      <c r="DF81" s="443"/>
      <c r="DG81" s="440"/>
      <c r="DH81" s="441"/>
      <c r="DI81" s="442"/>
      <c r="DJ81" s="441"/>
      <c r="DK81" s="442"/>
      <c r="DL81" s="441"/>
      <c r="DM81" s="442"/>
      <c r="DN81" s="443"/>
      <c r="DO81" s="440"/>
      <c r="DP81" s="441"/>
      <c r="DQ81" s="442"/>
      <c r="DR81" s="441"/>
      <c r="DS81" s="442"/>
      <c r="DT81" s="441"/>
      <c r="DU81" s="442"/>
      <c r="DV81" s="443"/>
      <c r="DW81" s="272"/>
    </row>
    <row r="82" spans="1:127" s="303" customFormat="1" ht="40.5" customHeight="1">
      <c r="A82" s="569"/>
      <c r="B82" s="716">
        <v>8</v>
      </c>
      <c r="C82" s="717" t="s">
        <v>974</v>
      </c>
      <c r="D82" s="718"/>
      <c r="E82" s="719"/>
      <c r="F82" s="718"/>
      <c r="G82" s="720"/>
      <c r="H82" s="719"/>
      <c r="I82" s="721"/>
      <c r="J82" s="718"/>
      <c r="K82" s="718"/>
      <c r="L82" s="721"/>
      <c r="M82" s="721"/>
      <c r="N82" s="721"/>
      <c r="O82" s="721"/>
      <c r="P82" s="722"/>
      <c r="Q82" s="1350" t="s">
        <v>1323</v>
      </c>
      <c r="R82" s="1352" t="s">
        <v>1324</v>
      </c>
      <c r="S82" s="1336" t="s">
        <v>1325</v>
      </c>
      <c r="T82" s="452"/>
      <c r="U82" s="453"/>
      <c r="V82" s="453"/>
      <c r="W82" s="453"/>
      <c r="X82" s="453"/>
      <c r="Y82" s="453"/>
      <c r="Z82" s="453"/>
      <c r="AA82" s="453"/>
      <c r="AB82" s="453"/>
      <c r="AC82" s="454"/>
      <c r="AD82" s="452"/>
      <c r="AE82" s="453"/>
      <c r="AF82" s="453"/>
      <c r="AG82" s="453"/>
      <c r="AH82" s="453"/>
      <c r="AI82" s="453"/>
      <c r="AJ82" s="453"/>
      <c r="AK82" s="454"/>
      <c r="AL82" s="452"/>
      <c r="AM82" s="453"/>
      <c r="AN82" s="453"/>
      <c r="AO82" s="453"/>
      <c r="AP82" s="453"/>
      <c r="AQ82" s="453"/>
      <c r="AR82" s="453"/>
      <c r="AS82" s="454"/>
      <c r="AT82" s="455"/>
      <c r="AU82" s="456"/>
      <c r="AV82" s="457"/>
      <c r="AW82" s="457"/>
      <c r="AX82" s="457"/>
      <c r="AY82" s="457"/>
      <c r="AZ82" s="457"/>
      <c r="BA82" s="457"/>
      <c r="BB82" s="457"/>
      <c r="BC82" s="457"/>
      <c r="BD82" s="458"/>
      <c r="BE82" s="456"/>
      <c r="BF82" s="457"/>
      <c r="BG82" s="457"/>
      <c r="BH82" s="457"/>
      <c r="BI82" s="457"/>
      <c r="BJ82" s="457"/>
      <c r="BK82" s="457"/>
      <c r="BL82" s="458"/>
      <c r="BM82" s="456"/>
      <c r="BN82" s="457"/>
      <c r="BO82" s="457"/>
      <c r="BP82" s="457"/>
      <c r="BQ82" s="457"/>
      <c r="BR82" s="457"/>
      <c r="BS82" s="457"/>
      <c r="BT82" s="458"/>
      <c r="BU82" s="455"/>
      <c r="BV82" s="459"/>
      <c r="BW82" s="460"/>
      <c r="BX82" s="460"/>
      <c r="BY82" s="460"/>
      <c r="BZ82" s="460"/>
      <c r="CA82" s="460"/>
      <c r="CB82" s="460"/>
      <c r="CC82" s="460"/>
      <c r="CD82" s="460"/>
      <c r="CE82" s="461"/>
      <c r="CF82" s="459"/>
      <c r="CG82" s="460"/>
      <c r="CH82" s="460"/>
      <c r="CI82" s="460"/>
      <c r="CJ82" s="460"/>
      <c r="CK82" s="460"/>
      <c r="CL82" s="460"/>
      <c r="CM82" s="461"/>
      <c r="CN82" s="459"/>
      <c r="CO82" s="460"/>
      <c r="CP82" s="460"/>
      <c r="CQ82" s="460"/>
      <c r="CR82" s="460"/>
      <c r="CS82" s="460"/>
      <c r="CT82" s="460"/>
      <c r="CU82" s="461"/>
      <c r="CV82" s="455"/>
      <c r="CW82" s="462"/>
      <c r="CX82" s="463"/>
      <c r="CY82" s="463"/>
      <c r="CZ82" s="463"/>
      <c r="DA82" s="463"/>
      <c r="DB82" s="463"/>
      <c r="DC82" s="463"/>
      <c r="DD82" s="463"/>
      <c r="DE82" s="463"/>
      <c r="DF82" s="464"/>
      <c r="DG82" s="462"/>
      <c r="DH82" s="463"/>
      <c r="DI82" s="463"/>
      <c r="DJ82" s="463"/>
      <c r="DK82" s="463"/>
      <c r="DL82" s="463"/>
      <c r="DM82" s="463"/>
      <c r="DN82" s="464"/>
      <c r="DO82" s="462"/>
      <c r="DP82" s="463"/>
      <c r="DQ82" s="463"/>
      <c r="DR82" s="463"/>
      <c r="DS82" s="463"/>
      <c r="DT82" s="463"/>
      <c r="DU82" s="463"/>
      <c r="DV82" s="464"/>
      <c r="DW82" s="272"/>
    </row>
    <row r="83" spans="1:127" s="303" customFormat="1" ht="40.5" customHeight="1">
      <c r="A83" s="569"/>
      <c r="B83" s="723"/>
      <c r="C83" s="393" t="s">
        <v>1048</v>
      </c>
      <c r="D83" s="394">
        <f>LARGE(B84:B95,1)</f>
        <v>12</v>
      </c>
      <c r="E83" s="604" t="s">
        <v>1049</v>
      </c>
      <c r="F83" s="394">
        <f>COUNTIF(L84:P95,E83)</f>
        <v>3</v>
      </c>
      <c r="G83" s="396" t="s">
        <v>1038</v>
      </c>
      <c r="H83" s="394">
        <f>COUNTIF(L84:P95,G83)</f>
        <v>7</v>
      </c>
      <c r="I83" s="396" t="s">
        <v>1039</v>
      </c>
      <c r="J83" s="394">
        <f>COUNTIF(L84:P95,I83)</f>
        <v>7</v>
      </c>
      <c r="K83" s="396" t="s">
        <v>1040</v>
      </c>
      <c r="L83" s="394">
        <f>COUNTIF(L84:P95,K83)</f>
        <v>9</v>
      </c>
      <c r="M83" s="396" t="s">
        <v>1041</v>
      </c>
      <c r="N83" s="394">
        <f>COUNTIF(L84:P95,M83)</f>
        <v>9</v>
      </c>
      <c r="O83" s="396" t="s">
        <v>1042</v>
      </c>
      <c r="P83" s="397">
        <f>COUNTIF(L84:P95,O83)</f>
        <v>8</v>
      </c>
      <c r="Q83" s="1351"/>
      <c r="R83" s="1353"/>
      <c r="S83" s="1337"/>
      <c r="T83" s="466"/>
      <c r="U83" s="467"/>
      <c r="V83" s="467"/>
      <c r="W83" s="467"/>
      <c r="X83" s="467"/>
      <c r="Y83" s="467"/>
      <c r="Z83" s="467"/>
      <c r="AA83" s="467"/>
      <c r="AB83" s="467"/>
      <c r="AC83" s="468"/>
      <c r="AD83" s="466"/>
      <c r="AE83" s="467"/>
      <c r="AF83" s="467"/>
      <c r="AG83" s="467"/>
      <c r="AH83" s="467"/>
      <c r="AI83" s="467"/>
      <c r="AJ83" s="467"/>
      <c r="AK83" s="468"/>
      <c r="AL83" s="466"/>
      <c r="AM83" s="467"/>
      <c r="AN83" s="467"/>
      <c r="AO83" s="467"/>
      <c r="AP83" s="467"/>
      <c r="AQ83" s="467"/>
      <c r="AR83" s="467"/>
      <c r="AS83" s="468"/>
      <c r="AT83" s="469"/>
      <c r="AU83" s="470"/>
      <c r="AV83" s="471"/>
      <c r="AW83" s="471"/>
      <c r="AX83" s="471"/>
      <c r="AY83" s="471"/>
      <c r="AZ83" s="471"/>
      <c r="BA83" s="471"/>
      <c r="BB83" s="471"/>
      <c r="BC83" s="471"/>
      <c r="BD83" s="472"/>
      <c r="BE83" s="470"/>
      <c r="BF83" s="471"/>
      <c r="BG83" s="471"/>
      <c r="BH83" s="471"/>
      <c r="BI83" s="471"/>
      <c r="BJ83" s="471"/>
      <c r="BK83" s="471"/>
      <c r="BL83" s="472"/>
      <c r="BM83" s="470"/>
      <c r="BN83" s="471"/>
      <c r="BO83" s="471"/>
      <c r="BP83" s="471"/>
      <c r="BQ83" s="471"/>
      <c r="BR83" s="471"/>
      <c r="BS83" s="471"/>
      <c r="BT83" s="472"/>
      <c r="BU83" s="469"/>
      <c r="BV83" s="473"/>
      <c r="BW83" s="474"/>
      <c r="BX83" s="474"/>
      <c r="BY83" s="474"/>
      <c r="BZ83" s="474"/>
      <c r="CA83" s="474"/>
      <c r="CB83" s="474"/>
      <c r="CC83" s="474"/>
      <c r="CD83" s="474"/>
      <c r="CE83" s="475"/>
      <c r="CF83" s="473"/>
      <c r="CG83" s="474"/>
      <c r="CH83" s="474"/>
      <c r="CI83" s="474"/>
      <c r="CJ83" s="474"/>
      <c r="CK83" s="474"/>
      <c r="CL83" s="474"/>
      <c r="CM83" s="475"/>
      <c r="CN83" s="473"/>
      <c r="CO83" s="474"/>
      <c r="CP83" s="474"/>
      <c r="CQ83" s="474"/>
      <c r="CR83" s="474"/>
      <c r="CS83" s="474"/>
      <c r="CT83" s="474"/>
      <c r="CU83" s="475"/>
      <c r="CV83" s="469"/>
      <c r="CW83" s="476"/>
      <c r="CX83" s="477"/>
      <c r="CY83" s="477"/>
      <c r="CZ83" s="477"/>
      <c r="DA83" s="477"/>
      <c r="DB83" s="477"/>
      <c r="DC83" s="477"/>
      <c r="DD83" s="477"/>
      <c r="DE83" s="477"/>
      <c r="DF83" s="478"/>
      <c r="DG83" s="476"/>
      <c r="DH83" s="477"/>
      <c r="DI83" s="477"/>
      <c r="DJ83" s="477"/>
      <c r="DK83" s="477"/>
      <c r="DL83" s="477"/>
      <c r="DM83" s="477"/>
      <c r="DN83" s="478"/>
      <c r="DO83" s="476"/>
      <c r="DP83" s="477"/>
      <c r="DQ83" s="477"/>
      <c r="DR83" s="477"/>
      <c r="DS83" s="477"/>
      <c r="DT83" s="477"/>
      <c r="DU83" s="477"/>
      <c r="DV83" s="478"/>
      <c r="DW83" s="272"/>
    </row>
    <row r="84" spans="1:127" s="303" customFormat="1" ht="40.5" customHeight="1">
      <c r="A84" s="569"/>
      <c r="B84" s="411">
        <v>1</v>
      </c>
      <c r="C84" s="412" t="s">
        <v>975</v>
      </c>
      <c r="D84" s="413" t="s">
        <v>153</v>
      </c>
      <c r="E84" s="414" t="s">
        <v>1257</v>
      </c>
      <c r="F84" s="415">
        <v>3.89</v>
      </c>
      <c r="G84" s="416" t="s">
        <v>841</v>
      </c>
      <c r="H84" s="654">
        <v>80303</v>
      </c>
      <c r="I84" s="418" t="s">
        <v>386</v>
      </c>
      <c r="J84" s="655"/>
      <c r="K84" s="488"/>
      <c r="L84" s="444" t="s">
        <v>1038</v>
      </c>
      <c r="M84" s="444" t="s">
        <v>1039</v>
      </c>
      <c r="N84" s="445" t="s">
        <v>1040</v>
      </c>
      <c r="O84" s="446" t="s">
        <v>1041</v>
      </c>
      <c r="P84" s="571" t="s">
        <v>1042</v>
      </c>
      <c r="Q84" s="425">
        <f t="shared" si="6"/>
        <v>0</v>
      </c>
      <c r="R84" s="426"/>
      <c r="S84" s="448"/>
      <c r="T84" s="428"/>
      <c r="U84" s="429"/>
      <c r="V84" s="430"/>
      <c r="W84" s="429"/>
      <c r="X84" s="430"/>
      <c r="Y84" s="429"/>
      <c r="Z84" s="430"/>
      <c r="AA84" s="429"/>
      <c r="AB84" s="430"/>
      <c r="AC84" s="431"/>
      <c r="AD84" s="428"/>
      <c r="AE84" s="429"/>
      <c r="AF84" s="430"/>
      <c r="AG84" s="429"/>
      <c r="AH84" s="430"/>
      <c r="AI84" s="429"/>
      <c r="AJ84" s="430"/>
      <c r="AK84" s="431"/>
      <c r="AL84" s="428"/>
      <c r="AM84" s="429"/>
      <c r="AN84" s="430"/>
      <c r="AO84" s="429"/>
      <c r="AP84" s="430"/>
      <c r="AQ84" s="429"/>
      <c r="AR84" s="430"/>
      <c r="AS84" s="431"/>
      <c r="AT84" s="272"/>
      <c r="AU84" s="432"/>
      <c r="AV84" s="433"/>
      <c r="AW84" s="434"/>
      <c r="AX84" s="433"/>
      <c r="AY84" s="434"/>
      <c r="AZ84" s="433"/>
      <c r="BA84" s="434"/>
      <c r="BB84" s="433"/>
      <c r="BC84" s="434"/>
      <c r="BD84" s="435"/>
      <c r="BE84" s="432"/>
      <c r="BF84" s="433"/>
      <c r="BG84" s="434"/>
      <c r="BH84" s="433"/>
      <c r="BI84" s="434"/>
      <c r="BJ84" s="433"/>
      <c r="BK84" s="434"/>
      <c r="BL84" s="435"/>
      <c r="BM84" s="432"/>
      <c r="BN84" s="433"/>
      <c r="BO84" s="434"/>
      <c r="BP84" s="433"/>
      <c r="BQ84" s="434"/>
      <c r="BR84" s="433"/>
      <c r="BS84" s="434"/>
      <c r="BT84" s="435"/>
      <c r="BU84" s="272"/>
      <c r="BV84" s="436"/>
      <c r="BW84" s="437"/>
      <c r="BX84" s="438"/>
      <c r="BY84" s="437"/>
      <c r="BZ84" s="438"/>
      <c r="CA84" s="437"/>
      <c r="CB84" s="438"/>
      <c r="CC84" s="437"/>
      <c r="CD84" s="438"/>
      <c r="CE84" s="439"/>
      <c r="CF84" s="436"/>
      <c r="CG84" s="437"/>
      <c r="CH84" s="438"/>
      <c r="CI84" s="437"/>
      <c r="CJ84" s="438"/>
      <c r="CK84" s="437"/>
      <c r="CL84" s="438"/>
      <c r="CM84" s="439"/>
      <c r="CN84" s="436"/>
      <c r="CO84" s="437"/>
      <c r="CP84" s="438"/>
      <c r="CQ84" s="437"/>
      <c r="CR84" s="438"/>
      <c r="CS84" s="437"/>
      <c r="CT84" s="438"/>
      <c r="CU84" s="439"/>
      <c r="CV84" s="272"/>
      <c r="CW84" s="440"/>
      <c r="CX84" s="441"/>
      <c r="CY84" s="442"/>
      <c r="CZ84" s="441"/>
      <c r="DA84" s="442"/>
      <c r="DB84" s="441"/>
      <c r="DC84" s="442"/>
      <c r="DD84" s="441"/>
      <c r="DE84" s="442"/>
      <c r="DF84" s="443"/>
      <c r="DG84" s="440"/>
      <c r="DH84" s="441"/>
      <c r="DI84" s="442"/>
      <c r="DJ84" s="441"/>
      <c r="DK84" s="442"/>
      <c r="DL84" s="441"/>
      <c r="DM84" s="442"/>
      <c r="DN84" s="443"/>
      <c r="DO84" s="440"/>
      <c r="DP84" s="441"/>
      <c r="DQ84" s="442"/>
      <c r="DR84" s="441"/>
      <c r="DS84" s="442"/>
      <c r="DT84" s="441"/>
      <c r="DU84" s="442"/>
      <c r="DV84" s="443"/>
      <c r="DW84" s="272"/>
    </row>
    <row r="85" spans="1:127" ht="40.5" customHeight="1">
      <c r="A85" s="569">
        <v>1</v>
      </c>
      <c r="B85" s="411">
        <f>LARGE(B$84:B84,1)+1</f>
        <v>2</v>
      </c>
      <c r="C85" s="412" t="s">
        <v>976</v>
      </c>
      <c r="D85" s="413" t="s">
        <v>977</v>
      </c>
      <c r="E85" s="414" t="s">
        <v>1269</v>
      </c>
      <c r="F85" s="415">
        <v>3.452</v>
      </c>
      <c r="G85" s="416" t="s">
        <v>841</v>
      </c>
      <c r="H85" s="654">
        <v>3315</v>
      </c>
      <c r="I85" s="418" t="s">
        <v>386</v>
      </c>
      <c r="J85" s="655"/>
      <c r="K85" s="488"/>
      <c r="L85" s="444" t="s">
        <v>1038</v>
      </c>
      <c r="M85" s="444" t="s">
        <v>1039</v>
      </c>
      <c r="N85" s="445" t="s">
        <v>1040</v>
      </c>
      <c r="O85" s="446" t="s">
        <v>1041</v>
      </c>
      <c r="P85" s="571" t="s">
        <v>1042</v>
      </c>
      <c r="Q85" s="425">
        <f t="shared" si="6"/>
        <v>0</v>
      </c>
      <c r="R85" s="426"/>
      <c r="S85" s="448"/>
      <c r="T85" s="428"/>
      <c r="U85" s="429"/>
      <c r="V85" s="430"/>
      <c r="W85" s="429"/>
      <c r="X85" s="430"/>
      <c r="Y85" s="429"/>
      <c r="Z85" s="430"/>
      <c r="AA85" s="429"/>
      <c r="AB85" s="430"/>
      <c r="AC85" s="431"/>
      <c r="AD85" s="428"/>
      <c r="AE85" s="429"/>
      <c r="AF85" s="430"/>
      <c r="AG85" s="429"/>
      <c r="AH85" s="430"/>
      <c r="AI85" s="429"/>
      <c r="AJ85" s="430"/>
      <c r="AK85" s="431"/>
      <c r="AL85" s="428"/>
      <c r="AM85" s="429"/>
      <c r="AN85" s="430"/>
      <c r="AO85" s="429"/>
      <c r="AP85" s="430"/>
      <c r="AQ85" s="429"/>
      <c r="AR85" s="430"/>
      <c r="AS85" s="431"/>
      <c r="AT85" s="272"/>
      <c r="AU85" s="432"/>
      <c r="AV85" s="433"/>
      <c r="AW85" s="434"/>
      <c r="AX85" s="433"/>
      <c r="AY85" s="434"/>
      <c r="AZ85" s="433"/>
      <c r="BA85" s="434"/>
      <c r="BB85" s="433"/>
      <c r="BC85" s="434"/>
      <c r="BD85" s="435"/>
      <c r="BE85" s="432"/>
      <c r="BF85" s="433"/>
      <c r="BG85" s="434"/>
      <c r="BH85" s="433"/>
      <c r="BI85" s="434"/>
      <c r="BJ85" s="433"/>
      <c r="BK85" s="434"/>
      <c r="BL85" s="435"/>
      <c r="BM85" s="432"/>
      <c r="BN85" s="433"/>
      <c r="BO85" s="434"/>
      <c r="BP85" s="433"/>
      <c r="BQ85" s="434"/>
      <c r="BR85" s="433"/>
      <c r="BS85" s="434"/>
      <c r="BT85" s="435"/>
      <c r="BU85" s="272"/>
      <c r="BV85" s="436"/>
      <c r="BW85" s="437"/>
      <c r="BX85" s="438"/>
      <c r="BY85" s="437"/>
      <c r="BZ85" s="438"/>
      <c r="CA85" s="437"/>
      <c r="CB85" s="438"/>
      <c r="CC85" s="437"/>
      <c r="CD85" s="438"/>
      <c r="CE85" s="439"/>
      <c r="CF85" s="436"/>
      <c r="CG85" s="437"/>
      <c r="CH85" s="438"/>
      <c r="CI85" s="437"/>
      <c r="CJ85" s="438"/>
      <c r="CK85" s="437"/>
      <c r="CL85" s="438"/>
      <c r="CM85" s="439"/>
      <c r="CN85" s="436"/>
      <c r="CO85" s="437"/>
      <c r="CP85" s="438"/>
      <c r="CQ85" s="437"/>
      <c r="CR85" s="438"/>
      <c r="CS85" s="437"/>
      <c r="CT85" s="438"/>
      <c r="CU85" s="439"/>
      <c r="CV85" s="272"/>
      <c r="CW85" s="440"/>
      <c r="CX85" s="441"/>
      <c r="CY85" s="442"/>
      <c r="CZ85" s="441"/>
      <c r="DA85" s="442"/>
      <c r="DB85" s="441"/>
      <c r="DC85" s="442"/>
      <c r="DD85" s="441"/>
      <c r="DE85" s="442"/>
      <c r="DF85" s="443"/>
      <c r="DG85" s="440"/>
      <c r="DH85" s="441"/>
      <c r="DI85" s="442"/>
      <c r="DJ85" s="441"/>
      <c r="DK85" s="442"/>
      <c r="DL85" s="441"/>
      <c r="DM85" s="442"/>
      <c r="DN85" s="443"/>
      <c r="DO85" s="440"/>
      <c r="DP85" s="441"/>
      <c r="DQ85" s="442"/>
      <c r="DR85" s="441"/>
      <c r="DS85" s="442"/>
      <c r="DT85" s="441"/>
      <c r="DU85" s="442"/>
      <c r="DV85" s="443"/>
      <c r="DW85" s="272"/>
    </row>
    <row r="86" spans="1:127" s="303" customFormat="1" ht="40.5" customHeight="1">
      <c r="A86" s="569">
        <v>1</v>
      </c>
      <c r="B86" s="411">
        <f>LARGE(B$84:B85,1)+1</f>
        <v>3</v>
      </c>
      <c r="C86" s="412" t="s">
        <v>978</v>
      </c>
      <c r="D86" s="413" t="s">
        <v>1231</v>
      </c>
      <c r="E86" s="414" t="s">
        <v>1269</v>
      </c>
      <c r="F86" s="415">
        <v>5.6</v>
      </c>
      <c r="G86" s="416" t="s">
        <v>841</v>
      </c>
      <c r="H86" s="654">
        <v>5601</v>
      </c>
      <c r="I86" s="418" t="s">
        <v>386</v>
      </c>
      <c r="J86" s="655"/>
      <c r="K86" s="488"/>
      <c r="L86" s="444" t="s">
        <v>1038</v>
      </c>
      <c r="M86" s="444" t="s">
        <v>1039</v>
      </c>
      <c r="N86" s="445" t="s">
        <v>1040</v>
      </c>
      <c r="O86" s="446" t="s">
        <v>1041</v>
      </c>
      <c r="P86" s="571" t="s">
        <v>1042</v>
      </c>
      <c r="Q86" s="425">
        <f t="shared" si="6"/>
        <v>0</v>
      </c>
      <c r="R86" s="426"/>
      <c r="S86" s="448"/>
      <c r="T86" s="428"/>
      <c r="U86" s="429"/>
      <c r="V86" s="430"/>
      <c r="W86" s="429"/>
      <c r="X86" s="430"/>
      <c r="Y86" s="429"/>
      <c r="Z86" s="430"/>
      <c r="AA86" s="429"/>
      <c r="AB86" s="430"/>
      <c r="AC86" s="431"/>
      <c r="AD86" s="428"/>
      <c r="AE86" s="429"/>
      <c r="AF86" s="430"/>
      <c r="AG86" s="429"/>
      <c r="AH86" s="430"/>
      <c r="AI86" s="429"/>
      <c r="AJ86" s="430"/>
      <c r="AK86" s="431"/>
      <c r="AL86" s="428"/>
      <c r="AM86" s="429"/>
      <c r="AN86" s="430"/>
      <c r="AO86" s="429"/>
      <c r="AP86" s="430"/>
      <c r="AQ86" s="429"/>
      <c r="AR86" s="430"/>
      <c r="AS86" s="431"/>
      <c r="AT86" s="272"/>
      <c r="AU86" s="432"/>
      <c r="AV86" s="433"/>
      <c r="AW86" s="434"/>
      <c r="AX86" s="433"/>
      <c r="AY86" s="434"/>
      <c r="AZ86" s="433"/>
      <c r="BA86" s="434"/>
      <c r="BB86" s="433"/>
      <c r="BC86" s="434"/>
      <c r="BD86" s="435"/>
      <c r="BE86" s="432"/>
      <c r="BF86" s="433"/>
      <c r="BG86" s="434"/>
      <c r="BH86" s="433"/>
      <c r="BI86" s="434"/>
      <c r="BJ86" s="433"/>
      <c r="BK86" s="434"/>
      <c r="BL86" s="435"/>
      <c r="BM86" s="432"/>
      <c r="BN86" s="433"/>
      <c r="BO86" s="434"/>
      <c r="BP86" s="433"/>
      <c r="BQ86" s="434"/>
      <c r="BR86" s="433"/>
      <c r="BS86" s="434"/>
      <c r="BT86" s="435"/>
      <c r="BU86" s="272"/>
      <c r="BV86" s="436"/>
      <c r="BW86" s="437"/>
      <c r="BX86" s="438"/>
      <c r="BY86" s="437"/>
      <c r="BZ86" s="438"/>
      <c r="CA86" s="437"/>
      <c r="CB86" s="438"/>
      <c r="CC86" s="437"/>
      <c r="CD86" s="438"/>
      <c r="CE86" s="439"/>
      <c r="CF86" s="436"/>
      <c r="CG86" s="437"/>
      <c r="CH86" s="438"/>
      <c r="CI86" s="437"/>
      <c r="CJ86" s="438"/>
      <c r="CK86" s="437"/>
      <c r="CL86" s="438"/>
      <c r="CM86" s="439"/>
      <c r="CN86" s="436"/>
      <c r="CO86" s="437"/>
      <c r="CP86" s="438"/>
      <c r="CQ86" s="437"/>
      <c r="CR86" s="438"/>
      <c r="CS86" s="437"/>
      <c r="CT86" s="438"/>
      <c r="CU86" s="439"/>
      <c r="CV86" s="272"/>
      <c r="CW86" s="440"/>
      <c r="CX86" s="441"/>
      <c r="CY86" s="442"/>
      <c r="CZ86" s="441"/>
      <c r="DA86" s="442"/>
      <c r="DB86" s="441"/>
      <c r="DC86" s="442"/>
      <c r="DD86" s="441"/>
      <c r="DE86" s="442"/>
      <c r="DF86" s="443"/>
      <c r="DG86" s="440"/>
      <c r="DH86" s="441"/>
      <c r="DI86" s="442"/>
      <c r="DJ86" s="441"/>
      <c r="DK86" s="442"/>
      <c r="DL86" s="441"/>
      <c r="DM86" s="442"/>
      <c r="DN86" s="443"/>
      <c r="DO86" s="440"/>
      <c r="DP86" s="441"/>
      <c r="DQ86" s="442"/>
      <c r="DR86" s="441"/>
      <c r="DS86" s="442"/>
      <c r="DT86" s="441"/>
      <c r="DU86" s="442"/>
      <c r="DV86" s="443"/>
      <c r="DW86" s="272"/>
    </row>
    <row r="87" spans="1:127" s="303" customFormat="1" ht="40.5" customHeight="1">
      <c r="A87" s="569">
        <v>1</v>
      </c>
      <c r="B87" s="411">
        <f>LARGE(B$84:B86,1)+1</f>
        <v>4</v>
      </c>
      <c r="C87" s="412" t="s">
        <v>979</v>
      </c>
      <c r="D87" s="413" t="s">
        <v>770</v>
      </c>
      <c r="E87" s="414" t="s">
        <v>1257</v>
      </c>
      <c r="F87" s="415">
        <v>3.98</v>
      </c>
      <c r="G87" s="416" t="s">
        <v>841</v>
      </c>
      <c r="H87" s="654">
        <v>80046</v>
      </c>
      <c r="I87" s="418" t="s">
        <v>386</v>
      </c>
      <c r="J87" s="655"/>
      <c r="K87" s="488"/>
      <c r="L87" s="444" t="s">
        <v>1038</v>
      </c>
      <c r="M87" s="444" t="s">
        <v>1039</v>
      </c>
      <c r="N87" s="445" t="s">
        <v>1040</v>
      </c>
      <c r="O87" s="446" t="s">
        <v>1041</v>
      </c>
      <c r="P87" s="571" t="s">
        <v>1042</v>
      </c>
      <c r="Q87" s="425">
        <f t="shared" si="6"/>
        <v>0</v>
      </c>
      <c r="R87" s="426"/>
      <c r="S87" s="448"/>
      <c r="T87" s="428"/>
      <c r="U87" s="429"/>
      <c r="V87" s="430"/>
      <c r="W87" s="429"/>
      <c r="X87" s="430"/>
      <c r="Y87" s="429"/>
      <c r="Z87" s="430"/>
      <c r="AA87" s="429"/>
      <c r="AB87" s="430"/>
      <c r="AC87" s="431"/>
      <c r="AD87" s="428"/>
      <c r="AE87" s="429"/>
      <c r="AF87" s="430"/>
      <c r="AG87" s="429"/>
      <c r="AH87" s="430"/>
      <c r="AI87" s="429"/>
      <c r="AJ87" s="430"/>
      <c r="AK87" s="431"/>
      <c r="AL87" s="428"/>
      <c r="AM87" s="429"/>
      <c r="AN87" s="430"/>
      <c r="AO87" s="429"/>
      <c r="AP87" s="430"/>
      <c r="AQ87" s="429"/>
      <c r="AR87" s="430"/>
      <c r="AS87" s="431"/>
      <c r="AT87" s="272"/>
      <c r="AU87" s="432"/>
      <c r="AV87" s="433"/>
      <c r="AW87" s="434"/>
      <c r="AX87" s="433"/>
      <c r="AY87" s="434"/>
      <c r="AZ87" s="433"/>
      <c r="BA87" s="434"/>
      <c r="BB87" s="433"/>
      <c r="BC87" s="434"/>
      <c r="BD87" s="435"/>
      <c r="BE87" s="432"/>
      <c r="BF87" s="433"/>
      <c r="BG87" s="434"/>
      <c r="BH87" s="433"/>
      <c r="BI87" s="434"/>
      <c r="BJ87" s="433"/>
      <c r="BK87" s="434"/>
      <c r="BL87" s="435"/>
      <c r="BM87" s="432"/>
      <c r="BN87" s="433"/>
      <c r="BO87" s="434"/>
      <c r="BP87" s="433"/>
      <c r="BQ87" s="434"/>
      <c r="BR87" s="433"/>
      <c r="BS87" s="434"/>
      <c r="BT87" s="435"/>
      <c r="BU87" s="272"/>
      <c r="BV87" s="436"/>
      <c r="BW87" s="437"/>
      <c r="BX87" s="438"/>
      <c r="BY87" s="437"/>
      <c r="BZ87" s="438"/>
      <c r="CA87" s="437"/>
      <c r="CB87" s="438"/>
      <c r="CC87" s="437"/>
      <c r="CD87" s="438"/>
      <c r="CE87" s="439"/>
      <c r="CF87" s="436"/>
      <c r="CG87" s="437"/>
      <c r="CH87" s="438"/>
      <c r="CI87" s="437"/>
      <c r="CJ87" s="438"/>
      <c r="CK87" s="437"/>
      <c r="CL87" s="438"/>
      <c r="CM87" s="439"/>
      <c r="CN87" s="436"/>
      <c r="CO87" s="437"/>
      <c r="CP87" s="438"/>
      <c r="CQ87" s="437"/>
      <c r="CR87" s="438"/>
      <c r="CS87" s="437"/>
      <c r="CT87" s="438"/>
      <c r="CU87" s="439"/>
      <c r="CV87" s="272"/>
      <c r="CW87" s="440"/>
      <c r="CX87" s="441"/>
      <c r="CY87" s="442"/>
      <c r="CZ87" s="441"/>
      <c r="DA87" s="442"/>
      <c r="DB87" s="441"/>
      <c r="DC87" s="442"/>
      <c r="DD87" s="441"/>
      <c r="DE87" s="442"/>
      <c r="DF87" s="443"/>
      <c r="DG87" s="440"/>
      <c r="DH87" s="441"/>
      <c r="DI87" s="442"/>
      <c r="DJ87" s="441"/>
      <c r="DK87" s="442"/>
      <c r="DL87" s="441"/>
      <c r="DM87" s="442"/>
      <c r="DN87" s="443"/>
      <c r="DO87" s="440"/>
      <c r="DP87" s="441"/>
      <c r="DQ87" s="442"/>
      <c r="DR87" s="441"/>
      <c r="DS87" s="442"/>
      <c r="DT87" s="441"/>
      <c r="DU87" s="442"/>
      <c r="DV87" s="443"/>
      <c r="DW87" s="272"/>
    </row>
    <row r="88" spans="1:127" s="303" customFormat="1" ht="40.5" customHeight="1">
      <c r="A88" s="569">
        <v>1</v>
      </c>
      <c r="B88" s="411">
        <f>LARGE(B$84:B87,1)+1</f>
        <v>5</v>
      </c>
      <c r="C88" s="412" t="s">
        <v>769</v>
      </c>
      <c r="D88" s="413" t="s">
        <v>770</v>
      </c>
      <c r="E88" s="414" t="s">
        <v>1257</v>
      </c>
      <c r="F88" s="415">
        <v>4.59</v>
      </c>
      <c r="G88" s="416" t="s">
        <v>841</v>
      </c>
      <c r="H88" s="654">
        <v>81111</v>
      </c>
      <c r="I88" s="418" t="s">
        <v>386</v>
      </c>
      <c r="J88" s="655"/>
      <c r="K88" s="488"/>
      <c r="L88" s="449" t="s">
        <v>1068</v>
      </c>
      <c r="M88" s="449"/>
      <c r="N88" s="450"/>
      <c r="O88" s="449"/>
      <c r="P88" s="572"/>
      <c r="Q88" s="425">
        <f t="shared" si="6"/>
        <v>0</v>
      </c>
      <c r="R88" s="426"/>
      <c r="S88" s="448"/>
      <c r="T88" s="428"/>
      <c r="U88" s="429"/>
      <c r="V88" s="430"/>
      <c r="W88" s="429"/>
      <c r="X88" s="430"/>
      <c r="Y88" s="429"/>
      <c r="Z88" s="430"/>
      <c r="AA88" s="429"/>
      <c r="AB88" s="430"/>
      <c r="AC88" s="431"/>
      <c r="AD88" s="428"/>
      <c r="AE88" s="429"/>
      <c r="AF88" s="430"/>
      <c r="AG88" s="429"/>
      <c r="AH88" s="430"/>
      <c r="AI88" s="429"/>
      <c r="AJ88" s="430"/>
      <c r="AK88" s="431"/>
      <c r="AL88" s="428"/>
      <c r="AM88" s="429"/>
      <c r="AN88" s="430"/>
      <c r="AO88" s="429"/>
      <c r="AP88" s="430"/>
      <c r="AQ88" s="429"/>
      <c r="AR88" s="430"/>
      <c r="AS88" s="431"/>
      <c r="AT88" s="272"/>
      <c r="AU88" s="432"/>
      <c r="AV88" s="433"/>
      <c r="AW88" s="434"/>
      <c r="AX88" s="433"/>
      <c r="AY88" s="434"/>
      <c r="AZ88" s="433"/>
      <c r="BA88" s="434"/>
      <c r="BB88" s="433"/>
      <c r="BC88" s="434"/>
      <c r="BD88" s="435"/>
      <c r="BE88" s="432"/>
      <c r="BF88" s="433"/>
      <c r="BG88" s="434"/>
      <c r="BH88" s="433"/>
      <c r="BI88" s="434"/>
      <c r="BJ88" s="433"/>
      <c r="BK88" s="434"/>
      <c r="BL88" s="435"/>
      <c r="BM88" s="432"/>
      <c r="BN88" s="433"/>
      <c r="BO88" s="434"/>
      <c r="BP88" s="433"/>
      <c r="BQ88" s="434"/>
      <c r="BR88" s="433"/>
      <c r="BS88" s="434"/>
      <c r="BT88" s="435"/>
      <c r="BU88" s="272"/>
      <c r="BV88" s="436"/>
      <c r="BW88" s="437"/>
      <c r="BX88" s="438"/>
      <c r="BY88" s="437"/>
      <c r="BZ88" s="438"/>
      <c r="CA88" s="437"/>
      <c r="CB88" s="438"/>
      <c r="CC88" s="437"/>
      <c r="CD88" s="438"/>
      <c r="CE88" s="439"/>
      <c r="CF88" s="436"/>
      <c r="CG88" s="437"/>
      <c r="CH88" s="438"/>
      <c r="CI88" s="437"/>
      <c r="CJ88" s="438"/>
      <c r="CK88" s="437"/>
      <c r="CL88" s="438"/>
      <c r="CM88" s="439"/>
      <c r="CN88" s="436"/>
      <c r="CO88" s="437"/>
      <c r="CP88" s="438"/>
      <c r="CQ88" s="437"/>
      <c r="CR88" s="438"/>
      <c r="CS88" s="437"/>
      <c r="CT88" s="438"/>
      <c r="CU88" s="439"/>
      <c r="CV88" s="272"/>
      <c r="CW88" s="440"/>
      <c r="CX88" s="441"/>
      <c r="CY88" s="442"/>
      <c r="CZ88" s="441"/>
      <c r="DA88" s="442"/>
      <c r="DB88" s="441"/>
      <c r="DC88" s="442"/>
      <c r="DD88" s="441"/>
      <c r="DE88" s="442"/>
      <c r="DF88" s="443"/>
      <c r="DG88" s="440"/>
      <c r="DH88" s="441"/>
      <c r="DI88" s="442"/>
      <c r="DJ88" s="441"/>
      <c r="DK88" s="442"/>
      <c r="DL88" s="441"/>
      <c r="DM88" s="442"/>
      <c r="DN88" s="443"/>
      <c r="DO88" s="440"/>
      <c r="DP88" s="441"/>
      <c r="DQ88" s="442"/>
      <c r="DR88" s="441"/>
      <c r="DS88" s="442"/>
      <c r="DT88" s="441"/>
      <c r="DU88" s="442"/>
      <c r="DV88" s="443"/>
      <c r="DW88" s="272"/>
    </row>
    <row r="89" spans="1:127" s="303" customFormat="1" ht="40.5" customHeight="1">
      <c r="A89" s="569">
        <v>1</v>
      </c>
      <c r="B89" s="411">
        <f>LARGE(B$84:B88,1)+1</f>
        <v>6</v>
      </c>
      <c r="C89" s="412" t="s">
        <v>771</v>
      </c>
      <c r="D89" s="413" t="s">
        <v>772</v>
      </c>
      <c r="E89" s="414" t="s">
        <v>1269</v>
      </c>
      <c r="F89" s="415">
        <v>7.5819999999999999</v>
      </c>
      <c r="G89" s="416" t="s">
        <v>841</v>
      </c>
      <c r="H89" s="654">
        <v>7093</v>
      </c>
      <c r="I89" s="418" t="s">
        <v>386</v>
      </c>
      <c r="J89" s="655"/>
      <c r="K89" s="488"/>
      <c r="L89" s="444" t="s">
        <v>1038</v>
      </c>
      <c r="M89" s="444" t="s">
        <v>1039</v>
      </c>
      <c r="N89" s="445" t="s">
        <v>1040</v>
      </c>
      <c r="O89" s="446" t="s">
        <v>1041</v>
      </c>
      <c r="P89" s="571" t="s">
        <v>1042</v>
      </c>
      <c r="Q89" s="425">
        <f t="shared" si="6"/>
        <v>0</v>
      </c>
      <c r="R89" s="426"/>
      <c r="S89" s="448"/>
      <c r="T89" s="428"/>
      <c r="U89" s="429"/>
      <c r="V89" s="430"/>
      <c r="W89" s="429"/>
      <c r="X89" s="430"/>
      <c r="Y89" s="429"/>
      <c r="Z89" s="430"/>
      <c r="AA89" s="429"/>
      <c r="AB89" s="430"/>
      <c r="AC89" s="431"/>
      <c r="AD89" s="428"/>
      <c r="AE89" s="429"/>
      <c r="AF89" s="430"/>
      <c r="AG89" s="429"/>
      <c r="AH89" s="430"/>
      <c r="AI89" s="429"/>
      <c r="AJ89" s="430"/>
      <c r="AK89" s="431"/>
      <c r="AL89" s="428"/>
      <c r="AM89" s="429"/>
      <c r="AN89" s="430"/>
      <c r="AO89" s="429"/>
      <c r="AP89" s="430"/>
      <c r="AQ89" s="429"/>
      <c r="AR89" s="430"/>
      <c r="AS89" s="431"/>
      <c r="AT89" s="272"/>
      <c r="AU89" s="432"/>
      <c r="AV89" s="433"/>
      <c r="AW89" s="434"/>
      <c r="AX89" s="433"/>
      <c r="AY89" s="434"/>
      <c r="AZ89" s="433"/>
      <c r="BA89" s="434"/>
      <c r="BB89" s="433"/>
      <c r="BC89" s="434"/>
      <c r="BD89" s="435"/>
      <c r="BE89" s="432"/>
      <c r="BF89" s="433"/>
      <c r="BG89" s="434"/>
      <c r="BH89" s="433"/>
      <c r="BI89" s="434"/>
      <c r="BJ89" s="433"/>
      <c r="BK89" s="434"/>
      <c r="BL89" s="435"/>
      <c r="BM89" s="432"/>
      <c r="BN89" s="433"/>
      <c r="BO89" s="434"/>
      <c r="BP89" s="433"/>
      <c r="BQ89" s="434"/>
      <c r="BR89" s="433"/>
      <c r="BS89" s="434"/>
      <c r="BT89" s="435"/>
      <c r="BU89" s="272"/>
      <c r="BV89" s="436"/>
      <c r="BW89" s="437"/>
      <c r="BX89" s="438"/>
      <c r="BY89" s="437"/>
      <c r="BZ89" s="438"/>
      <c r="CA89" s="437"/>
      <c r="CB89" s="438"/>
      <c r="CC89" s="437"/>
      <c r="CD89" s="438"/>
      <c r="CE89" s="439"/>
      <c r="CF89" s="436"/>
      <c r="CG89" s="437"/>
      <c r="CH89" s="438"/>
      <c r="CI89" s="437"/>
      <c r="CJ89" s="438"/>
      <c r="CK89" s="437"/>
      <c r="CL89" s="438"/>
      <c r="CM89" s="439"/>
      <c r="CN89" s="436"/>
      <c r="CO89" s="437"/>
      <c r="CP89" s="438"/>
      <c r="CQ89" s="437"/>
      <c r="CR89" s="438"/>
      <c r="CS89" s="437"/>
      <c r="CT89" s="438"/>
      <c r="CU89" s="439"/>
      <c r="CV89" s="272"/>
      <c r="CW89" s="440"/>
      <c r="CX89" s="441"/>
      <c r="CY89" s="442"/>
      <c r="CZ89" s="441"/>
      <c r="DA89" s="442"/>
      <c r="DB89" s="441"/>
      <c r="DC89" s="442"/>
      <c r="DD89" s="441"/>
      <c r="DE89" s="442"/>
      <c r="DF89" s="443"/>
      <c r="DG89" s="440"/>
      <c r="DH89" s="441"/>
      <c r="DI89" s="442"/>
      <c r="DJ89" s="441"/>
      <c r="DK89" s="442"/>
      <c r="DL89" s="441"/>
      <c r="DM89" s="442"/>
      <c r="DN89" s="443"/>
      <c r="DO89" s="440"/>
      <c r="DP89" s="441"/>
      <c r="DQ89" s="442"/>
      <c r="DR89" s="441"/>
      <c r="DS89" s="442"/>
      <c r="DT89" s="441"/>
      <c r="DU89" s="442"/>
      <c r="DV89" s="443"/>
      <c r="DW89" s="272"/>
    </row>
    <row r="90" spans="1:127" s="303" customFormat="1" ht="40.5" customHeight="1">
      <c r="A90" s="569">
        <v>1</v>
      </c>
      <c r="B90" s="411">
        <f>LARGE(B$84:B89,1)+1</f>
        <v>7</v>
      </c>
      <c r="C90" s="412" t="s">
        <v>773</v>
      </c>
      <c r="D90" s="413" t="s">
        <v>774</v>
      </c>
      <c r="E90" s="414" t="s">
        <v>1257</v>
      </c>
      <c r="F90" s="415">
        <v>6.05</v>
      </c>
      <c r="G90" s="416" t="s">
        <v>841</v>
      </c>
      <c r="H90" s="654">
        <v>80187</v>
      </c>
      <c r="I90" s="418" t="s">
        <v>386</v>
      </c>
      <c r="J90" s="655"/>
      <c r="K90" s="488"/>
      <c r="L90" s="449" t="s">
        <v>1068</v>
      </c>
      <c r="M90" s="449"/>
      <c r="N90" s="450"/>
      <c r="O90" s="449"/>
      <c r="P90" s="572"/>
      <c r="Q90" s="425">
        <f t="shared" si="6"/>
        <v>0</v>
      </c>
      <c r="R90" s="426"/>
      <c r="S90" s="448"/>
      <c r="T90" s="428"/>
      <c r="U90" s="429"/>
      <c r="V90" s="430"/>
      <c r="W90" s="429"/>
      <c r="X90" s="430"/>
      <c r="Y90" s="429"/>
      <c r="Z90" s="430"/>
      <c r="AA90" s="429"/>
      <c r="AB90" s="430"/>
      <c r="AC90" s="431"/>
      <c r="AD90" s="428"/>
      <c r="AE90" s="429"/>
      <c r="AF90" s="430"/>
      <c r="AG90" s="429"/>
      <c r="AH90" s="430"/>
      <c r="AI90" s="429"/>
      <c r="AJ90" s="430"/>
      <c r="AK90" s="431"/>
      <c r="AL90" s="428"/>
      <c r="AM90" s="429"/>
      <c r="AN90" s="430"/>
      <c r="AO90" s="429"/>
      <c r="AP90" s="430"/>
      <c r="AQ90" s="429"/>
      <c r="AR90" s="430"/>
      <c r="AS90" s="431"/>
      <c r="AT90" s="272"/>
      <c r="AU90" s="432"/>
      <c r="AV90" s="433"/>
      <c r="AW90" s="434"/>
      <c r="AX90" s="433"/>
      <c r="AY90" s="434"/>
      <c r="AZ90" s="433"/>
      <c r="BA90" s="434"/>
      <c r="BB90" s="433"/>
      <c r="BC90" s="434"/>
      <c r="BD90" s="435"/>
      <c r="BE90" s="432"/>
      <c r="BF90" s="433"/>
      <c r="BG90" s="434"/>
      <c r="BH90" s="433"/>
      <c r="BI90" s="434"/>
      <c r="BJ90" s="433"/>
      <c r="BK90" s="434"/>
      <c r="BL90" s="435"/>
      <c r="BM90" s="432"/>
      <c r="BN90" s="433"/>
      <c r="BO90" s="434"/>
      <c r="BP90" s="433"/>
      <c r="BQ90" s="434"/>
      <c r="BR90" s="433"/>
      <c r="BS90" s="434"/>
      <c r="BT90" s="435"/>
      <c r="BU90" s="272"/>
      <c r="BV90" s="436"/>
      <c r="BW90" s="437"/>
      <c r="BX90" s="438"/>
      <c r="BY90" s="437"/>
      <c r="BZ90" s="438"/>
      <c r="CA90" s="437"/>
      <c r="CB90" s="438"/>
      <c r="CC90" s="437"/>
      <c r="CD90" s="438"/>
      <c r="CE90" s="439"/>
      <c r="CF90" s="436"/>
      <c r="CG90" s="437"/>
      <c r="CH90" s="438"/>
      <c r="CI90" s="437"/>
      <c r="CJ90" s="438"/>
      <c r="CK90" s="437"/>
      <c r="CL90" s="438"/>
      <c r="CM90" s="439"/>
      <c r="CN90" s="436"/>
      <c r="CO90" s="437"/>
      <c r="CP90" s="438"/>
      <c r="CQ90" s="437"/>
      <c r="CR90" s="438"/>
      <c r="CS90" s="437"/>
      <c r="CT90" s="438"/>
      <c r="CU90" s="439"/>
      <c r="CV90" s="272"/>
      <c r="CW90" s="440"/>
      <c r="CX90" s="441"/>
      <c r="CY90" s="442"/>
      <c r="CZ90" s="441"/>
      <c r="DA90" s="442"/>
      <c r="DB90" s="441"/>
      <c r="DC90" s="442"/>
      <c r="DD90" s="441"/>
      <c r="DE90" s="442"/>
      <c r="DF90" s="443"/>
      <c r="DG90" s="440"/>
      <c r="DH90" s="441"/>
      <c r="DI90" s="442"/>
      <c r="DJ90" s="441"/>
      <c r="DK90" s="442"/>
      <c r="DL90" s="441"/>
      <c r="DM90" s="442"/>
      <c r="DN90" s="443"/>
      <c r="DO90" s="440"/>
      <c r="DP90" s="441"/>
      <c r="DQ90" s="442"/>
      <c r="DR90" s="441"/>
      <c r="DS90" s="442"/>
      <c r="DT90" s="441"/>
      <c r="DU90" s="442"/>
      <c r="DV90" s="443"/>
      <c r="DW90" s="272"/>
    </row>
    <row r="91" spans="1:127" s="303" customFormat="1" ht="40.5" customHeight="1">
      <c r="A91" s="569">
        <v>1</v>
      </c>
      <c r="B91" s="411">
        <f>LARGE(B$84:B90,1)+1</f>
        <v>8</v>
      </c>
      <c r="C91" s="412" t="s">
        <v>980</v>
      </c>
      <c r="D91" s="413"/>
      <c r="E91" s="414" t="s">
        <v>1269</v>
      </c>
      <c r="F91" s="415">
        <v>3.802</v>
      </c>
      <c r="G91" s="416" t="s">
        <v>841</v>
      </c>
      <c r="H91" s="654">
        <v>8855</v>
      </c>
      <c r="I91" s="418" t="s">
        <v>386</v>
      </c>
      <c r="J91" s="655"/>
      <c r="K91" s="488"/>
      <c r="L91" s="444" t="s">
        <v>1038</v>
      </c>
      <c r="M91" s="444" t="s">
        <v>1039</v>
      </c>
      <c r="N91" s="445" t="s">
        <v>1040</v>
      </c>
      <c r="O91" s="446" t="s">
        <v>1041</v>
      </c>
      <c r="P91" s="571" t="s">
        <v>1042</v>
      </c>
      <c r="Q91" s="425">
        <f t="shared" si="6"/>
        <v>0</v>
      </c>
      <c r="R91" s="426"/>
      <c r="S91" s="448"/>
      <c r="T91" s="428"/>
      <c r="U91" s="429"/>
      <c r="V91" s="430"/>
      <c r="W91" s="429"/>
      <c r="X91" s="430"/>
      <c r="Y91" s="429"/>
      <c r="Z91" s="430"/>
      <c r="AA91" s="429"/>
      <c r="AB91" s="430"/>
      <c r="AC91" s="431"/>
      <c r="AD91" s="428"/>
      <c r="AE91" s="429"/>
      <c r="AF91" s="430"/>
      <c r="AG91" s="429"/>
      <c r="AH91" s="430"/>
      <c r="AI91" s="429"/>
      <c r="AJ91" s="430"/>
      <c r="AK91" s="431"/>
      <c r="AL91" s="428"/>
      <c r="AM91" s="429"/>
      <c r="AN91" s="430"/>
      <c r="AO91" s="429"/>
      <c r="AP91" s="430"/>
      <c r="AQ91" s="429"/>
      <c r="AR91" s="430"/>
      <c r="AS91" s="431"/>
      <c r="AT91" s="272"/>
      <c r="AU91" s="432"/>
      <c r="AV91" s="433"/>
      <c r="AW91" s="434"/>
      <c r="AX91" s="433"/>
      <c r="AY91" s="434"/>
      <c r="AZ91" s="433"/>
      <c r="BA91" s="434"/>
      <c r="BB91" s="433"/>
      <c r="BC91" s="434"/>
      <c r="BD91" s="435"/>
      <c r="BE91" s="432"/>
      <c r="BF91" s="433"/>
      <c r="BG91" s="434"/>
      <c r="BH91" s="433"/>
      <c r="BI91" s="434"/>
      <c r="BJ91" s="433"/>
      <c r="BK91" s="434"/>
      <c r="BL91" s="435"/>
      <c r="BM91" s="432"/>
      <c r="BN91" s="433"/>
      <c r="BO91" s="434"/>
      <c r="BP91" s="433"/>
      <c r="BQ91" s="434"/>
      <c r="BR91" s="433"/>
      <c r="BS91" s="434"/>
      <c r="BT91" s="435"/>
      <c r="BU91" s="272"/>
      <c r="BV91" s="436"/>
      <c r="BW91" s="437"/>
      <c r="BX91" s="438"/>
      <c r="BY91" s="437"/>
      <c r="BZ91" s="438"/>
      <c r="CA91" s="437"/>
      <c r="CB91" s="438"/>
      <c r="CC91" s="437"/>
      <c r="CD91" s="438"/>
      <c r="CE91" s="439"/>
      <c r="CF91" s="436"/>
      <c r="CG91" s="437"/>
      <c r="CH91" s="438"/>
      <c r="CI91" s="437"/>
      <c r="CJ91" s="438"/>
      <c r="CK91" s="437"/>
      <c r="CL91" s="438"/>
      <c r="CM91" s="439"/>
      <c r="CN91" s="436"/>
      <c r="CO91" s="437"/>
      <c r="CP91" s="438"/>
      <c r="CQ91" s="437"/>
      <c r="CR91" s="438"/>
      <c r="CS91" s="437"/>
      <c r="CT91" s="438"/>
      <c r="CU91" s="439"/>
      <c r="CV91" s="272"/>
      <c r="CW91" s="440"/>
      <c r="CX91" s="441"/>
      <c r="CY91" s="442"/>
      <c r="CZ91" s="441"/>
      <c r="DA91" s="442"/>
      <c r="DB91" s="441"/>
      <c r="DC91" s="442"/>
      <c r="DD91" s="441"/>
      <c r="DE91" s="442"/>
      <c r="DF91" s="443"/>
      <c r="DG91" s="440"/>
      <c r="DH91" s="441"/>
      <c r="DI91" s="442"/>
      <c r="DJ91" s="441"/>
      <c r="DK91" s="442"/>
      <c r="DL91" s="441"/>
      <c r="DM91" s="442"/>
      <c r="DN91" s="443"/>
      <c r="DO91" s="440"/>
      <c r="DP91" s="441"/>
      <c r="DQ91" s="442"/>
      <c r="DR91" s="441"/>
      <c r="DS91" s="442"/>
      <c r="DT91" s="441"/>
      <c r="DU91" s="442"/>
      <c r="DV91" s="443"/>
      <c r="DW91" s="272"/>
    </row>
    <row r="92" spans="1:127" s="303" customFormat="1" ht="40.5" customHeight="1">
      <c r="A92" s="569">
        <v>1</v>
      </c>
      <c r="B92" s="411">
        <f>LARGE(B$84:B91,1)+1</f>
        <v>9</v>
      </c>
      <c r="C92" s="412" t="s">
        <v>775</v>
      </c>
      <c r="D92" s="413"/>
      <c r="E92" s="414" t="s">
        <v>1269</v>
      </c>
      <c r="F92" s="415">
        <v>10.301</v>
      </c>
      <c r="G92" s="416" t="s">
        <v>841</v>
      </c>
      <c r="H92" s="654">
        <v>7293</v>
      </c>
      <c r="I92" s="418" t="s">
        <v>386</v>
      </c>
      <c r="J92" s="655"/>
      <c r="K92" s="488"/>
      <c r="L92" s="444"/>
      <c r="M92" s="444"/>
      <c r="N92" s="445" t="s">
        <v>1040</v>
      </c>
      <c r="O92" s="446" t="s">
        <v>1041</v>
      </c>
      <c r="P92" s="571"/>
      <c r="Q92" s="425">
        <f t="shared" si="6"/>
        <v>0</v>
      </c>
      <c r="R92" s="426"/>
      <c r="S92" s="448"/>
      <c r="T92" s="428"/>
      <c r="U92" s="429"/>
      <c r="V92" s="430"/>
      <c r="W92" s="429"/>
      <c r="X92" s="430"/>
      <c r="Y92" s="429"/>
      <c r="Z92" s="430"/>
      <c r="AA92" s="429"/>
      <c r="AB92" s="430"/>
      <c r="AC92" s="431"/>
      <c r="AD92" s="428"/>
      <c r="AE92" s="429"/>
      <c r="AF92" s="430"/>
      <c r="AG92" s="429"/>
      <c r="AH92" s="430"/>
      <c r="AI92" s="429"/>
      <c r="AJ92" s="430"/>
      <c r="AK92" s="431"/>
      <c r="AL92" s="428"/>
      <c r="AM92" s="429"/>
      <c r="AN92" s="430"/>
      <c r="AO92" s="429"/>
      <c r="AP92" s="430"/>
      <c r="AQ92" s="429"/>
      <c r="AR92" s="430"/>
      <c r="AS92" s="431"/>
      <c r="AT92" s="272"/>
      <c r="AU92" s="432"/>
      <c r="AV92" s="433"/>
      <c r="AW92" s="434"/>
      <c r="AX92" s="433"/>
      <c r="AY92" s="434"/>
      <c r="AZ92" s="433"/>
      <c r="BA92" s="434"/>
      <c r="BB92" s="433"/>
      <c r="BC92" s="434"/>
      <c r="BD92" s="435"/>
      <c r="BE92" s="432"/>
      <c r="BF92" s="433"/>
      <c r="BG92" s="434"/>
      <c r="BH92" s="433"/>
      <c r="BI92" s="434"/>
      <c r="BJ92" s="433"/>
      <c r="BK92" s="434"/>
      <c r="BL92" s="435"/>
      <c r="BM92" s="432"/>
      <c r="BN92" s="433"/>
      <c r="BO92" s="434"/>
      <c r="BP92" s="433"/>
      <c r="BQ92" s="434"/>
      <c r="BR92" s="433"/>
      <c r="BS92" s="434"/>
      <c r="BT92" s="435"/>
      <c r="BU92" s="272"/>
      <c r="BV92" s="436"/>
      <c r="BW92" s="437"/>
      <c r="BX92" s="438"/>
      <c r="BY92" s="437"/>
      <c r="BZ92" s="438"/>
      <c r="CA92" s="437"/>
      <c r="CB92" s="438"/>
      <c r="CC92" s="437"/>
      <c r="CD92" s="438"/>
      <c r="CE92" s="439"/>
      <c r="CF92" s="436"/>
      <c r="CG92" s="437"/>
      <c r="CH92" s="438"/>
      <c r="CI92" s="437"/>
      <c r="CJ92" s="438"/>
      <c r="CK92" s="437"/>
      <c r="CL92" s="438"/>
      <c r="CM92" s="439"/>
      <c r="CN92" s="436"/>
      <c r="CO92" s="437"/>
      <c r="CP92" s="438"/>
      <c r="CQ92" s="437"/>
      <c r="CR92" s="438"/>
      <c r="CS92" s="437"/>
      <c r="CT92" s="438"/>
      <c r="CU92" s="439"/>
      <c r="CV92" s="272"/>
      <c r="CW92" s="440"/>
      <c r="CX92" s="441"/>
      <c r="CY92" s="442"/>
      <c r="CZ92" s="441"/>
      <c r="DA92" s="442"/>
      <c r="DB92" s="441"/>
      <c r="DC92" s="442"/>
      <c r="DD92" s="441"/>
      <c r="DE92" s="442"/>
      <c r="DF92" s="443"/>
      <c r="DG92" s="440"/>
      <c r="DH92" s="441"/>
      <c r="DI92" s="442"/>
      <c r="DJ92" s="441"/>
      <c r="DK92" s="442"/>
      <c r="DL92" s="441"/>
      <c r="DM92" s="442"/>
      <c r="DN92" s="443"/>
      <c r="DO92" s="440"/>
      <c r="DP92" s="441"/>
      <c r="DQ92" s="442"/>
      <c r="DR92" s="441"/>
      <c r="DS92" s="442"/>
      <c r="DT92" s="441"/>
      <c r="DU92" s="442"/>
      <c r="DV92" s="443"/>
      <c r="DW92" s="272"/>
    </row>
    <row r="93" spans="1:127" s="303" customFormat="1" ht="40.5" customHeight="1">
      <c r="A93" s="569">
        <v>1</v>
      </c>
      <c r="B93" s="411">
        <f>LARGE(B$84:B92,1)+1</f>
        <v>10</v>
      </c>
      <c r="C93" s="412" t="s">
        <v>964</v>
      </c>
      <c r="D93" s="413" t="s">
        <v>981</v>
      </c>
      <c r="E93" s="414" t="s">
        <v>1257</v>
      </c>
      <c r="F93" s="415">
        <v>5.55</v>
      </c>
      <c r="G93" s="416" t="s">
        <v>841</v>
      </c>
      <c r="H93" s="654">
        <v>80295</v>
      </c>
      <c r="I93" s="418" t="s">
        <v>386</v>
      </c>
      <c r="J93" s="655"/>
      <c r="K93" s="488"/>
      <c r="L93" s="444"/>
      <c r="M93" s="444"/>
      <c r="N93" s="445" t="s">
        <v>1040</v>
      </c>
      <c r="O93" s="446" t="s">
        <v>1041</v>
      </c>
      <c r="P93" s="571" t="s">
        <v>1042</v>
      </c>
      <c r="Q93" s="425">
        <f t="shared" si="6"/>
        <v>0</v>
      </c>
      <c r="R93" s="426"/>
      <c r="S93" s="448"/>
      <c r="T93" s="428"/>
      <c r="U93" s="429"/>
      <c r="V93" s="430"/>
      <c r="W93" s="429"/>
      <c r="X93" s="430"/>
      <c r="Y93" s="429"/>
      <c r="Z93" s="430"/>
      <c r="AA93" s="429"/>
      <c r="AB93" s="430"/>
      <c r="AC93" s="431"/>
      <c r="AD93" s="428"/>
      <c r="AE93" s="429"/>
      <c r="AF93" s="430"/>
      <c r="AG93" s="429"/>
      <c r="AH93" s="430"/>
      <c r="AI93" s="429"/>
      <c r="AJ93" s="430"/>
      <c r="AK93" s="431"/>
      <c r="AL93" s="428"/>
      <c r="AM93" s="429"/>
      <c r="AN93" s="430"/>
      <c r="AO93" s="429"/>
      <c r="AP93" s="430"/>
      <c r="AQ93" s="429"/>
      <c r="AR93" s="430"/>
      <c r="AS93" s="431"/>
      <c r="AT93" s="272"/>
      <c r="AU93" s="432"/>
      <c r="AV93" s="433"/>
      <c r="AW93" s="434"/>
      <c r="AX93" s="433"/>
      <c r="AY93" s="434"/>
      <c r="AZ93" s="433"/>
      <c r="BA93" s="434"/>
      <c r="BB93" s="433"/>
      <c r="BC93" s="434"/>
      <c r="BD93" s="435"/>
      <c r="BE93" s="432"/>
      <c r="BF93" s="433"/>
      <c r="BG93" s="434"/>
      <c r="BH93" s="433"/>
      <c r="BI93" s="434"/>
      <c r="BJ93" s="433"/>
      <c r="BK93" s="434"/>
      <c r="BL93" s="435"/>
      <c r="BM93" s="432"/>
      <c r="BN93" s="433"/>
      <c r="BO93" s="434"/>
      <c r="BP93" s="433"/>
      <c r="BQ93" s="434"/>
      <c r="BR93" s="433"/>
      <c r="BS93" s="434"/>
      <c r="BT93" s="435"/>
      <c r="BU93" s="272"/>
      <c r="BV93" s="436"/>
      <c r="BW93" s="437"/>
      <c r="BX93" s="438"/>
      <c r="BY93" s="437"/>
      <c r="BZ93" s="438"/>
      <c r="CA93" s="437"/>
      <c r="CB93" s="438"/>
      <c r="CC93" s="437"/>
      <c r="CD93" s="438"/>
      <c r="CE93" s="439"/>
      <c r="CF93" s="436"/>
      <c r="CG93" s="437"/>
      <c r="CH93" s="438"/>
      <c r="CI93" s="437"/>
      <c r="CJ93" s="438"/>
      <c r="CK93" s="437"/>
      <c r="CL93" s="438"/>
      <c r="CM93" s="439"/>
      <c r="CN93" s="436"/>
      <c r="CO93" s="437"/>
      <c r="CP93" s="438"/>
      <c r="CQ93" s="437"/>
      <c r="CR93" s="438"/>
      <c r="CS93" s="437"/>
      <c r="CT93" s="438"/>
      <c r="CU93" s="439"/>
      <c r="CV93" s="272"/>
      <c r="CW93" s="440"/>
      <c r="CX93" s="441"/>
      <c r="CY93" s="442"/>
      <c r="CZ93" s="441"/>
      <c r="DA93" s="442"/>
      <c r="DB93" s="441"/>
      <c r="DC93" s="442"/>
      <c r="DD93" s="441"/>
      <c r="DE93" s="442"/>
      <c r="DF93" s="443"/>
      <c r="DG93" s="440"/>
      <c r="DH93" s="441"/>
      <c r="DI93" s="442"/>
      <c r="DJ93" s="441"/>
      <c r="DK93" s="442"/>
      <c r="DL93" s="441"/>
      <c r="DM93" s="442"/>
      <c r="DN93" s="443"/>
      <c r="DO93" s="440"/>
      <c r="DP93" s="441"/>
      <c r="DQ93" s="442"/>
      <c r="DR93" s="441"/>
      <c r="DS93" s="442"/>
      <c r="DT93" s="441"/>
      <c r="DU93" s="442"/>
      <c r="DV93" s="443"/>
      <c r="DW93" s="272"/>
    </row>
    <row r="94" spans="1:127" ht="40.5" customHeight="1">
      <c r="A94" s="569">
        <v>1</v>
      </c>
      <c r="B94" s="411">
        <f>LARGE(B$84:B93,1)+1</f>
        <v>11</v>
      </c>
      <c r="C94" s="412" t="s">
        <v>778</v>
      </c>
      <c r="D94" s="413" t="s">
        <v>1231</v>
      </c>
      <c r="E94" s="414" t="s">
        <v>1269</v>
      </c>
      <c r="F94" s="415">
        <v>4.032</v>
      </c>
      <c r="G94" s="416" t="s">
        <v>841</v>
      </c>
      <c r="H94" s="654">
        <v>4708</v>
      </c>
      <c r="I94" s="418" t="s">
        <v>386</v>
      </c>
      <c r="J94" s="655"/>
      <c r="K94" s="488"/>
      <c r="L94" s="449" t="s">
        <v>1068</v>
      </c>
      <c r="M94" s="449"/>
      <c r="N94" s="450"/>
      <c r="O94" s="449"/>
      <c r="P94" s="572"/>
      <c r="Q94" s="425">
        <f t="shared" si="6"/>
        <v>0</v>
      </c>
      <c r="R94" s="426"/>
      <c r="S94" s="448"/>
      <c r="T94" s="428"/>
      <c r="U94" s="429"/>
      <c r="V94" s="430"/>
      <c r="W94" s="429"/>
      <c r="X94" s="430"/>
      <c r="Y94" s="429"/>
      <c r="Z94" s="430"/>
      <c r="AA94" s="429"/>
      <c r="AB94" s="430"/>
      <c r="AC94" s="431"/>
      <c r="AD94" s="428"/>
      <c r="AE94" s="429"/>
      <c r="AF94" s="430"/>
      <c r="AG94" s="429"/>
      <c r="AH94" s="430"/>
      <c r="AI94" s="429"/>
      <c r="AJ94" s="430"/>
      <c r="AK94" s="431"/>
      <c r="AL94" s="428"/>
      <c r="AM94" s="429"/>
      <c r="AN94" s="430"/>
      <c r="AO94" s="429"/>
      <c r="AP94" s="430"/>
      <c r="AQ94" s="429"/>
      <c r="AR94" s="430"/>
      <c r="AS94" s="431"/>
      <c r="AT94" s="272"/>
      <c r="AU94" s="432"/>
      <c r="AV94" s="433"/>
      <c r="AW94" s="434"/>
      <c r="AX94" s="433"/>
      <c r="AY94" s="434"/>
      <c r="AZ94" s="433"/>
      <c r="BA94" s="434"/>
      <c r="BB94" s="433"/>
      <c r="BC94" s="434"/>
      <c r="BD94" s="435"/>
      <c r="BE94" s="432"/>
      <c r="BF94" s="433"/>
      <c r="BG94" s="434"/>
      <c r="BH94" s="433"/>
      <c r="BI94" s="434"/>
      <c r="BJ94" s="433"/>
      <c r="BK94" s="434"/>
      <c r="BL94" s="435"/>
      <c r="BM94" s="432"/>
      <c r="BN94" s="433"/>
      <c r="BO94" s="434"/>
      <c r="BP94" s="433"/>
      <c r="BQ94" s="434"/>
      <c r="BR94" s="433"/>
      <c r="BS94" s="434"/>
      <c r="BT94" s="435"/>
      <c r="BU94" s="272"/>
      <c r="BV94" s="436"/>
      <c r="BW94" s="437"/>
      <c r="BX94" s="438"/>
      <c r="BY94" s="437"/>
      <c r="BZ94" s="438"/>
      <c r="CA94" s="437"/>
      <c r="CB94" s="438"/>
      <c r="CC94" s="437"/>
      <c r="CD94" s="438"/>
      <c r="CE94" s="439"/>
      <c r="CF94" s="436"/>
      <c r="CG94" s="437"/>
      <c r="CH94" s="438"/>
      <c r="CI94" s="437"/>
      <c r="CJ94" s="438"/>
      <c r="CK94" s="437"/>
      <c r="CL94" s="438"/>
      <c r="CM94" s="439"/>
      <c r="CN94" s="436"/>
      <c r="CO94" s="437"/>
      <c r="CP94" s="438"/>
      <c r="CQ94" s="437"/>
      <c r="CR94" s="438"/>
      <c r="CS94" s="437"/>
      <c r="CT94" s="438"/>
      <c r="CU94" s="439"/>
      <c r="CV94" s="272"/>
      <c r="CW94" s="440"/>
      <c r="CX94" s="441"/>
      <c r="CY94" s="442"/>
      <c r="CZ94" s="441"/>
      <c r="DA94" s="442"/>
      <c r="DB94" s="441"/>
      <c r="DC94" s="442"/>
      <c r="DD94" s="441"/>
      <c r="DE94" s="442"/>
      <c r="DF94" s="443"/>
      <c r="DG94" s="440"/>
      <c r="DH94" s="441"/>
      <c r="DI94" s="442"/>
      <c r="DJ94" s="441"/>
      <c r="DK94" s="442"/>
      <c r="DL94" s="441"/>
      <c r="DM94" s="442"/>
      <c r="DN94" s="443"/>
      <c r="DO94" s="440"/>
      <c r="DP94" s="441"/>
      <c r="DQ94" s="442"/>
      <c r="DR94" s="441"/>
      <c r="DS94" s="442"/>
      <c r="DT94" s="441"/>
      <c r="DU94" s="442"/>
      <c r="DV94" s="443"/>
      <c r="DW94" s="272"/>
    </row>
    <row r="95" spans="1:127" s="303" customFormat="1" ht="40.5" customHeight="1">
      <c r="A95" s="569">
        <v>1</v>
      </c>
      <c r="B95" s="411">
        <f>LARGE(B$84:B94,1)+1</f>
        <v>12</v>
      </c>
      <c r="C95" s="412" t="s">
        <v>972</v>
      </c>
      <c r="D95" s="413" t="s">
        <v>770</v>
      </c>
      <c r="E95" s="414" t="s">
        <v>1269</v>
      </c>
      <c r="F95" s="415">
        <v>4.532</v>
      </c>
      <c r="G95" s="416" t="s">
        <v>841</v>
      </c>
      <c r="H95" s="654">
        <v>7541</v>
      </c>
      <c r="I95" s="418" t="s">
        <v>386</v>
      </c>
      <c r="J95" s="655"/>
      <c r="K95" s="488"/>
      <c r="L95" s="444" t="s">
        <v>1038</v>
      </c>
      <c r="M95" s="444" t="s">
        <v>1039</v>
      </c>
      <c r="N95" s="445" t="s">
        <v>1040</v>
      </c>
      <c r="O95" s="446" t="s">
        <v>1041</v>
      </c>
      <c r="P95" s="571" t="s">
        <v>1042</v>
      </c>
      <c r="Q95" s="425">
        <f t="shared" si="6"/>
        <v>0</v>
      </c>
      <c r="R95" s="426"/>
      <c r="S95" s="448"/>
      <c r="T95" s="428"/>
      <c r="U95" s="429"/>
      <c r="V95" s="430"/>
      <c r="W95" s="429"/>
      <c r="X95" s="430"/>
      <c r="Y95" s="429"/>
      <c r="Z95" s="430"/>
      <c r="AA95" s="429"/>
      <c r="AB95" s="430"/>
      <c r="AC95" s="431"/>
      <c r="AD95" s="428"/>
      <c r="AE95" s="429"/>
      <c r="AF95" s="430"/>
      <c r="AG95" s="429"/>
      <c r="AH95" s="430"/>
      <c r="AI95" s="429"/>
      <c r="AJ95" s="430"/>
      <c r="AK95" s="431"/>
      <c r="AL95" s="428"/>
      <c r="AM95" s="429"/>
      <c r="AN95" s="430"/>
      <c r="AO95" s="429"/>
      <c r="AP95" s="430"/>
      <c r="AQ95" s="429"/>
      <c r="AR95" s="430"/>
      <c r="AS95" s="431"/>
      <c r="AT95" s="272"/>
      <c r="AU95" s="432"/>
      <c r="AV95" s="433"/>
      <c r="AW95" s="434"/>
      <c r="AX95" s="433"/>
      <c r="AY95" s="434"/>
      <c r="AZ95" s="433"/>
      <c r="BA95" s="434"/>
      <c r="BB95" s="433"/>
      <c r="BC95" s="434"/>
      <c r="BD95" s="435"/>
      <c r="BE95" s="432"/>
      <c r="BF95" s="433"/>
      <c r="BG95" s="434"/>
      <c r="BH95" s="433"/>
      <c r="BI95" s="434"/>
      <c r="BJ95" s="433"/>
      <c r="BK95" s="434"/>
      <c r="BL95" s="435"/>
      <c r="BM95" s="432"/>
      <c r="BN95" s="433"/>
      <c r="BO95" s="434"/>
      <c r="BP95" s="433"/>
      <c r="BQ95" s="434"/>
      <c r="BR95" s="433"/>
      <c r="BS95" s="434"/>
      <c r="BT95" s="435"/>
      <c r="BU95" s="272"/>
      <c r="BV95" s="436"/>
      <c r="BW95" s="437"/>
      <c r="BX95" s="438"/>
      <c r="BY95" s="437"/>
      <c r="BZ95" s="438"/>
      <c r="CA95" s="437"/>
      <c r="CB95" s="438"/>
      <c r="CC95" s="437"/>
      <c r="CD95" s="438"/>
      <c r="CE95" s="439"/>
      <c r="CF95" s="436"/>
      <c r="CG95" s="437"/>
      <c r="CH95" s="438"/>
      <c r="CI95" s="437"/>
      <c r="CJ95" s="438"/>
      <c r="CK95" s="437"/>
      <c r="CL95" s="438"/>
      <c r="CM95" s="439"/>
      <c r="CN95" s="436"/>
      <c r="CO95" s="437"/>
      <c r="CP95" s="438"/>
      <c r="CQ95" s="437"/>
      <c r="CR95" s="438"/>
      <c r="CS95" s="437"/>
      <c r="CT95" s="438"/>
      <c r="CU95" s="439"/>
      <c r="CV95" s="272"/>
      <c r="CW95" s="440"/>
      <c r="CX95" s="441"/>
      <c r="CY95" s="442"/>
      <c r="CZ95" s="441"/>
      <c r="DA95" s="442"/>
      <c r="DB95" s="441"/>
      <c r="DC95" s="442"/>
      <c r="DD95" s="441"/>
      <c r="DE95" s="442"/>
      <c r="DF95" s="443"/>
      <c r="DG95" s="440"/>
      <c r="DH95" s="441"/>
      <c r="DI95" s="442"/>
      <c r="DJ95" s="441"/>
      <c r="DK95" s="442"/>
      <c r="DL95" s="441"/>
      <c r="DM95" s="442"/>
      <c r="DN95" s="443"/>
      <c r="DO95" s="440"/>
      <c r="DP95" s="441"/>
      <c r="DQ95" s="442"/>
      <c r="DR95" s="441"/>
      <c r="DS95" s="442"/>
      <c r="DT95" s="441"/>
      <c r="DU95" s="442"/>
      <c r="DV95" s="443"/>
      <c r="DW95" s="272"/>
    </row>
    <row r="96" spans="1:127" ht="30" customHeight="1">
      <c r="B96" s="543"/>
      <c r="C96" s="544">
        <v>164.43</v>
      </c>
      <c r="D96" s="545">
        <v>20</v>
      </c>
      <c r="E96" s="545">
        <v>22.86</v>
      </c>
      <c r="F96" s="545">
        <v>23.86</v>
      </c>
      <c r="G96" s="546">
        <v>40</v>
      </c>
      <c r="H96" s="545">
        <v>20.43</v>
      </c>
      <c r="I96" s="547">
        <v>40</v>
      </c>
      <c r="J96" s="548">
        <v>24.43</v>
      </c>
      <c r="K96" s="548">
        <v>23.86</v>
      </c>
      <c r="L96" s="549">
        <v>18</v>
      </c>
      <c r="M96" s="549">
        <v>18</v>
      </c>
      <c r="N96" s="549">
        <v>18</v>
      </c>
      <c r="O96" s="549">
        <v>18</v>
      </c>
      <c r="P96" s="549">
        <v>18</v>
      </c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550"/>
      <c r="AN96" s="550"/>
      <c r="AO96" s="550"/>
      <c r="AP96" s="550"/>
      <c r="AQ96" s="550"/>
      <c r="AR96" s="550"/>
      <c r="AS96" s="550"/>
      <c r="AT96" s="550"/>
      <c r="AU96" s="550"/>
      <c r="AV96" s="550"/>
      <c r="AW96" s="550"/>
      <c r="AX96" s="550"/>
      <c r="AY96" s="550"/>
      <c r="AZ96" s="550"/>
      <c r="BA96" s="550"/>
      <c r="BB96" s="550"/>
      <c r="BC96" s="550"/>
      <c r="BD96" s="550"/>
      <c r="BE96" s="550"/>
      <c r="BF96" s="550"/>
      <c r="BG96" s="550"/>
      <c r="BH96" s="550"/>
      <c r="BI96" s="550"/>
      <c r="BJ96" s="550"/>
      <c r="BK96" s="550"/>
      <c r="BL96" s="550"/>
      <c r="BM96" s="550"/>
      <c r="BN96" s="550"/>
      <c r="BO96" s="550"/>
      <c r="BP96" s="550"/>
      <c r="BQ96" s="550"/>
      <c r="BR96" s="550"/>
      <c r="BS96" s="550"/>
      <c r="BT96" s="550"/>
      <c r="BU96" s="550"/>
      <c r="BV96" s="550"/>
      <c r="BW96" s="550"/>
      <c r="BX96" s="550"/>
      <c r="BY96" s="550"/>
      <c r="BZ96" s="550"/>
      <c r="CA96" s="550"/>
      <c r="CB96" s="550"/>
      <c r="CC96" s="550"/>
      <c r="CD96" s="550"/>
      <c r="CE96" s="550"/>
      <c r="CF96" s="550"/>
      <c r="CG96" s="550"/>
      <c r="CH96" s="550"/>
      <c r="CI96" s="550"/>
      <c r="CJ96" s="550"/>
      <c r="CK96" s="550"/>
      <c r="CL96" s="550"/>
      <c r="CM96" s="550"/>
      <c r="CN96" s="550"/>
      <c r="CO96" s="550"/>
      <c r="CP96" s="550"/>
      <c r="CQ96" s="550"/>
      <c r="CR96" s="550"/>
      <c r="CS96" s="550"/>
      <c r="CT96" s="550"/>
      <c r="CU96" s="550"/>
      <c r="CV96" s="550"/>
      <c r="CW96" s="550"/>
      <c r="CX96" s="550"/>
      <c r="CY96" s="550"/>
      <c r="CZ96" s="550"/>
      <c r="DA96" s="550"/>
      <c r="DB96" s="550"/>
      <c r="DC96" s="550"/>
      <c r="DD96" s="550"/>
      <c r="DE96" s="550"/>
      <c r="DF96" s="550"/>
      <c r="DG96" s="550"/>
      <c r="DH96" s="550"/>
      <c r="DI96" s="550"/>
      <c r="DJ96" s="550"/>
      <c r="DK96" s="550"/>
      <c r="DL96" s="550"/>
      <c r="DM96" s="550"/>
      <c r="DN96" s="550"/>
      <c r="DO96" s="550"/>
      <c r="DP96" s="550"/>
      <c r="DQ96" s="550"/>
      <c r="DR96" s="550"/>
      <c r="DS96" s="550"/>
      <c r="DT96" s="550"/>
      <c r="DU96" s="550"/>
      <c r="DV96" s="550"/>
      <c r="DW96" s="391"/>
    </row>
  </sheetData>
  <mergeCells count="37">
    <mergeCell ref="Q7:S8"/>
    <mergeCell ref="B5:B6"/>
    <mergeCell ref="L3:S3"/>
    <mergeCell ref="L4:R4"/>
    <mergeCell ref="Q5:Q6"/>
    <mergeCell ref="R5:R6"/>
    <mergeCell ref="S5:S6"/>
    <mergeCell ref="B3:K4"/>
    <mergeCell ref="H5:H6"/>
    <mergeCell ref="I5:I6"/>
    <mergeCell ref="J5:J6"/>
    <mergeCell ref="K5:K6"/>
    <mergeCell ref="D5:D6"/>
    <mergeCell ref="E5:E6"/>
    <mergeCell ref="F5:F6"/>
    <mergeCell ref="G5:G6"/>
    <mergeCell ref="Q54:Q55"/>
    <mergeCell ref="R54:R55"/>
    <mergeCell ref="S54:S55"/>
    <mergeCell ref="Q82:Q83"/>
    <mergeCell ref="R82:R83"/>
    <mergeCell ref="S82:S83"/>
    <mergeCell ref="Q28:Q29"/>
    <mergeCell ref="R28:R29"/>
    <mergeCell ref="S28:S29"/>
    <mergeCell ref="Q13:Q14"/>
    <mergeCell ref="R13:R14"/>
    <mergeCell ref="S13:S14"/>
    <mergeCell ref="Q20:Q21"/>
    <mergeCell ref="R20:R21"/>
    <mergeCell ref="S20:S21"/>
    <mergeCell ref="Q35:Q36"/>
    <mergeCell ref="R35:R36"/>
    <mergeCell ref="S35:S36"/>
    <mergeCell ref="Q45:Q46"/>
    <mergeCell ref="R45:R46"/>
    <mergeCell ref="S45:S46"/>
  </mergeCells>
  <phoneticPr fontId="2" type="noConversion"/>
  <printOptions horizontalCentered="1"/>
  <pageMargins left="0.19685039370078741" right="0" top="0.19685039370078741" bottom="0" header="0" footer="0"/>
  <pageSetup paperSize="9" scale="26" orientation="landscape" verticalDpi="300" r:id="rId1"/>
  <headerFooter alignWithMargins="0"/>
  <rowBreaks count="1" manualBreakCount="1">
    <brk id="53" max="126" man="1"/>
  </rowBreaks>
  <colBreaks count="3" manualBreakCount="3">
    <brk id="46" max="140" man="1"/>
    <brk id="73" max="140" man="1"/>
    <brk id="100" max="1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DK155"/>
  <sheetViews>
    <sheetView showZeros="0" view="pageBreakPreview" zoomScale="75" zoomScaleNormal="50" zoomScaleSheetLayoutView="75" workbookViewId="0">
      <selection activeCell="E7" sqref="E7:G8"/>
    </sheetView>
  </sheetViews>
  <sheetFormatPr baseColWidth="10" defaultColWidth="10.28515625" defaultRowHeight="20.100000000000001" customHeight="1"/>
  <cols>
    <col min="1" max="1" width="8.85546875" style="237" customWidth="1"/>
    <col min="2" max="2" width="8.5703125" style="237" customWidth="1"/>
    <col min="3" max="3" width="85.7109375" style="237" customWidth="1"/>
    <col min="4" max="4" width="18.28515625" style="237" customWidth="1"/>
    <col min="5" max="5" width="10.28515625" style="237" customWidth="1"/>
    <col min="6" max="6" width="10.5703125" style="237" customWidth="1"/>
    <col min="7" max="7" width="17.7109375" style="237" customWidth="1"/>
    <col min="8" max="33" width="8.7109375" style="244" customWidth="1"/>
    <col min="34" max="34" width="3" style="285" customWidth="1"/>
    <col min="35" max="60" width="8.7109375" style="244" customWidth="1"/>
    <col min="61" max="61" width="3" style="285" customWidth="1"/>
    <col min="62" max="87" width="8.7109375" style="244" customWidth="1"/>
    <col min="88" max="88" width="3" style="285" customWidth="1"/>
    <col min="89" max="114" width="8.7109375" style="244" customWidth="1"/>
    <col min="115" max="115" width="3" style="285" customWidth="1"/>
    <col min="116" max="16384" width="10.28515625" style="285"/>
  </cols>
  <sheetData>
    <row r="1" spans="1:115" s="247" customFormat="1" ht="6" customHeight="1" thickBot="1">
      <c r="A1" s="724"/>
      <c r="B1" s="243">
        <v>7.86</v>
      </c>
      <c r="C1" s="243">
        <v>85</v>
      </c>
      <c r="D1" s="243">
        <v>12.57</v>
      </c>
      <c r="E1" s="243"/>
      <c r="F1" s="243"/>
      <c r="G1" s="243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5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5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5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5"/>
    </row>
    <row r="2" spans="1:115" s="247" customFormat="1" ht="37.5" customHeight="1">
      <c r="A2" s="249"/>
      <c r="B2" s="249" t="s">
        <v>982</v>
      </c>
      <c r="C2" s="249"/>
      <c r="D2" s="250"/>
      <c r="E2" s="250"/>
      <c r="F2" s="250"/>
      <c r="G2" s="250"/>
      <c r="H2" s="251" t="s">
        <v>1433</v>
      </c>
      <c r="I2" s="252"/>
      <c r="J2" s="252"/>
      <c r="K2" s="252"/>
      <c r="L2" s="252"/>
      <c r="M2" s="252"/>
      <c r="N2" s="252"/>
      <c r="O2" s="252"/>
      <c r="P2" s="252"/>
      <c r="Q2" s="253"/>
      <c r="R2" s="254"/>
      <c r="S2" s="252"/>
      <c r="T2" s="252"/>
      <c r="U2" s="252"/>
      <c r="V2" s="252"/>
      <c r="W2" s="252"/>
      <c r="X2" s="252"/>
      <c r="Y2" s="253"/>
      <c r="Z2" s="254"/>
      <c r="AA2" s="252"/>
      <c r="AB2" s="252"/>
      <c r="AC2" s="252"/>
      <c r="AD2" s="252"/>
      <c r="AE2" s="252"/>
      <c r="AF2" s="252"/>
      <c r="AG2" s="255"/>
      <c r="AH2" s="245"/>
      <c r="AI2" s="256" t="s">
        <v>1434</v>
      </c>
      <c r="AJ2" s="257"/>
      <c r="AK2" s="257"/>
      <c r="AL2" s="257"/>
      <c r="AM2" s="257"/>
      <c r="AN2" s="257"/>
      <c r="AO2" s="257"/>
      <c r="AP2" s="257"/>
      <c r="AQ2" s="257"/>
      <c r="AR2" s="258"/>
      <c r="AS2" s="259"/>
      <c r="AT2" s="257"/>
      <c r="AU2" s="257"/>
      <c r="AV2" s="257"/>
      <c r="AW2" s="257"/>
      <c r="AX2" s="257"/>
      <c r="AY2" s="257"/>
      <c r="AZ2" s="258"/>
      <c r="BA2" s="259"/>
      <c r="BB2" s="257"/>
      <c r="BC2" s="257"/>
      <c r="BD2" s="257"/>
      <c r="BE2" s="257"/>
      <c r="BF2" s="257"/>
      <c r="BG2" s="257"/>
      <c r="BH2" s="258"/>
      <c r="BI2" s="245"/>
      <c r="BJ2" s="260" t="s">
        <v>1435</v>
      </c>
      <c r="BK2" s="261"/>
      <c r="BL2" s="261"/>
      <c r="BM2" s="261"/>
      <c r="BN2" s="261"/>
      <c r="BO2" s="261"/>
      <c r="BP2" s="261"/>
      <c r="BQ2" s="261"/>
      <c r="BR2" s="261"/>
      <c r="BS2" s="262"/>
      <c r="BT2" s="263"/>
      <c r="BU2" s="261"/>
      <c r="BV2" s="261"/>
      <c r="BW2" s="261"/>
      <c r="BX2" s="261"/>
      <c r="BY2" s="261"/>
      <c r="BZ2" s="261"/>
      <c r="CA2" s="262"/>
      <c r="CB2" s="263"/>
      <c r="CC2" s="261"/>
      <c r="CD2" s="261"/>
      <c r="CE2" s="261"/>
      <c r="CF2" s="261"/>
      <c r="CG2" s="261"/>
      <c r="CH2" s="261"/>
      <c r="CI2" s="262"/>
      <c r="CJ2" s="245"/>
      <c r="CK2" s="264" t="s">
        <v>1436</v>
      </c>
      <c r="CL2" s="265"/>
      <c r="CM2" s="265"/>
      <c r="CN2" s="265"/>
      <c r="CO2" s="265"/>
      <c r="CP2" s="265"/>
      <c r="CQ2" s="265"/>
      <c r="CR2" s="265"/>
      <c r="CS2" s="265"/>
      <c r="CT2" s="266"/>
      <c r="CU2" s="267"/>
      <c r="CV2" s="265"/>
      <c r="CW2" s="265"/>
      <c r="CX2" s="265"/>
      <c r="CY2" s="265"/>
      <c r="CZ2" s="265"/>
      <c r="DA2" s="265"/>
      <c r="DB2" s="266"/>
      <c r="DC2" s="267"/>
      <c r="DD2" s="265"/>
      <c r="DE2" s="265"/>
      <c r="DF2" s="265"/>
      <c r="DG2" s="265"/>
      <c r="DH2" s="265"/>
      <c r="DI2" s="265"/>
      <c r="DJ2" s="266"/>
      <c r="DK2" s="245"/>
    </row>
    <row r="3" spans="1:115" ht="42" customHeight="1">
      <c r="A3" s="725"/>
      <c r="B3" s="1339" t="s">
        <v>983</v>
      </c>
      <c r="C3" s="1339"/>
      <c r="D3" s="1339"/>
      <c r="E3" s="1371" t="s">
        <v>1321</v>
      </c>
      <c r="F3" s="1371"/>
      <c r="G3" s="1372"/>
      <c r="H3" s="268">
        <f t="shared" ref="H3:AM3" si="0">+COUNTA(H9:H110)</f>
        <v>2</v>
      </c>
      <c r="I3" s="269">
        <f t="shared" si="0"/>
        <v>0</v>
      </c>
      <c r="J3" s="270">
        <f t="shared" si="0"/>
        <v>1</v>
      </c>
      <c r="K3" s="269">
        <f t="shared" si="0"/>
        <v>1</v>
      </c>
      <c r="L3" s="270">
        <f t="shared" si="0"/>
        <v>0</v>
      </c>
      <c r="M3" s="269">
        <f t="shared" si="0"/>
        <v>1</v>
      </c>
      <c r="N3" s="270">
        <f t="shared" si="0"/>
        <v>1</v>
      </c>
      <c r="O3" s="269">
        <f t="shared" si="0"/>
        <v>0</v>
      </c>
      <c r="P3" s="270">
        <f t="shared" si="0"/>
        <v>0</v>
      </c>
      <c r="Q3" s="271">
        <f t="shared" si="0"/>
        <v>0</v>
      </c>
      <c r="R3" s="268">
        <f t="shared" si="0"/>
        <v>0</v>
      </c>
      <c r="S3" s="269">
        <f t="shared" si="0"/>
        <v>0</v>
      </c>
      <c r="T3" s="270">
        <f t="shared" si="0"/>
        <v>0</v>
      </c>
      <c r="U3" s="269">
        <f t="shared" si="0"/>
        <v>0</v>
      </c>
      <c r="V3" s="270">
        <f t="shared" si="0"/>
        <v>0</v>
      </c>
      <c r="W3" s="269">
        <f t="shared" si="0"/>
        <v>0</v>
      </c>
      <c r="X3" s="270">
        <f t="shared" si="0"/>
        <v>0</v>
      </c>
      <c r="Y3" s="271">
        <f t="shared" si="0"/>
        <v>0</v>
      </c>
      <c r="Z3" s="268">
        <f t="shared" si="0"/>
        <v>0</v>
      </c>
      <c r="AA3" s="269">
        <f t="shared" si="0"/>
        <v>0</v>
      </c>
      <c r="AB3" s="270">
        <f t="shared" si="0"/>
        <v>0</v>
      </c>
      <c r="AC3" s="269">
        <f t="shared" si="0"/>
        <v>0</v>
      </c>
      <c r="AD3" s="270">
        <f t="shared" si="0"/>
        <v>0</v>
      </c>
      <c r="AE3" s="269">
        <f t="shared" si="0"/>
        <v>0</v>
      </c>
      <c r="AF3" s="270">
        <f t="shared" si="0"/>
        <v>0</v>
      </c>
      <c r="AG3" s="271">
        <f t="shared" si="0"/>
        <v>0</v>
      </c>
      <c r="AH3" s="272">
        <f t="shared" si="0"/>
        <v>0</v>
      </c>
      <c r="AI3" s="273">
        <f t="shared" si="0"/>
        <v>0</v>
      </c>
      <c r="AJ3" s="274">
        <f t="shared" si="0"/>
        <v>0</v>
      </c>
      <c r="AK3" s="275">
        <f t="shared" si="0"/>
        <v>0</v>
      </c>
      <c r="AL3" s="274">
        <f t="shared" si="0"/>
        <v>0</v>
      </c>
      <c r="AM3" s="275">
        <f t="shared" si="0"/>
        <v>0</v>
      </c>
      <c r="AN3" s="274">
        <f t="shared" ref="AN3:BS3" si="1">+COUNTA(AN9:AN110)</f>
        <v>0</v>
      </c>
      <c r="AO3" s="275">
        <f t="shared" si="1"/>
        <v>0</v>
      </c>
      <c r="AP3" s="274">
        <f t="shared" si="1"/>
        <v>0</v>
      </c>
      <c r="AQ3" s="275">
        <f t="shared" si="1"/>
        <v>0</v>
      </c>
      <c r="AR3" s="276">
        <f t="shared" si="1"/>
        <v>0</v>
      </c>
      <c r="AS3" s="273">
        <f t="shared" si="1"/>
        <v>0</v>
      </c>
      <c r="AT3" s="274">
        <f t="shared" si="1"/>
        <v>0</v>
      </c>
      <c r="AU3" s="275">
        <f t="shared" si="1"/>
        <v>0</v>
      </c>
      <c r="AV3" s="274">
        <f t="shared" si="1"/>
        <v>0</v>
      </c>
      <c r="AW3" s="275">
        <f t="shared" si="1"/>
        <v>0</v>
      </c>
      <c r="AX3" s="274">
        <f t="shared" si="1"/>
        <v>0</v>
      </c>
      <c r="AY3" s="275">
        <f t="shared" si="1"/>
        <v>0</v>
      </c>
      <c r="AZ3" s="276">
        <f t="shared" si="1"/>
        <v>0</v>
      </c>
      <c r="BA3" s="273">
        <f t="shared" si="1"/>
        <v>0</v>
      </c>
      <c r="BB3" s="274">
        <f t="shared" si="1"/>
        <v>0</v>
      </c>
      <c r="BC3" s="275">
        <f t="shared" si="1"/>
        <v>0</v>
      </c>
      <c r="BD3" s="274">
        <f t="shared" si="1"/>
        <v>0</v>
      </c>
      <c r="BE3" s="275">
        <f t="shared" si="1"/>
        <v>0</v>
      </c>
      <c r="BF3" s="274">
        <f t="shared" si="1"/>
        <v>0</v>
      </c>
      <c r="BG3" s="275">
        <f t="shared" si="1"/>
        <v>0</v>
      </c>
      <c r="BH3" s="276">
        <f t="shared" si="1"/>
        <v>0</v>
      </c>
      <c r="BI3" s="272">
        <f t="shared" si="1"/>
        <v>0</v>
      </c>
      <c r="BJ3" s="277">
        <f t="shared" si="1"/>
        <v>0</v>
      </c>
      <c r="BK3" s="278">
        <f t="shared" si="1"/>
        <v>0</v>
      </c>
      <c r="BL3" s="279">
        <f t="shared" si="1"/>
        <v>0</v>
      </c>
      <c r="BM3" s="278">
        <f t="shared" si="1"/>
        <v>0</v>
      </c>
      <c r="BN3" s="279">
        <f t="shared" si="1"/>
        <v>0</v>
      </c>
      <c r="BO3" s="278">
        <f t="shared" si="1"/>
        <v>0</v>
      </c>
      <c r="BP3" s="279">
        <f t="shared" si="1"/>
        <v>0</v>
      </c>
      <c r="BQ3" s="278">
        <f t="shared" si="1"/>
        <v>0</v>
      </c>
      <c r="BR3" s="279">
        <f t="shared" si="1"/>
        <v>0</v>
      </c>
      <c r="BS3" s="280">
        <f t="shared" si="1"/>
        <v>0</v>
      </c>
      <c r="BT3" s="277">
        <f t="shared" ref="BT3:CY3" si="2">+COUNTA(BT9:BT110)</f>
        <v>0</v>
      </c>
      <c r="BU3" s="278">
        <f t="shared" si="2"/>
        <v>0</v>
      </c>
      <c r="BV3" s="279">
        <f t="shared" si="2"/>
        <v>0</v>
      </c>
      <c r="BW3" s="278">
        <f t="shared" si="2"/>
        <v>0</v>
      </c>
      <c r="BX3" s="279">
        <f t="shared" si="2"/>
        <v>0</v>
      </c>
      <c r="BY3" s="278">
        <f t="shared" si="2"/>
        <v>0</v>
      </c>
      <c r="BZ3" s="279">
        <f t="shared" si="2"/>
        <v>0</v>
      </c>
      <c r="CA3" s="280">
        <f t="shared" si="2"/>
        <v>0</v>
      </c>
      <c r="CB3" s="277">
        <f t="shared" si="2"/>
        <v>0</v>
      </c>
      <c r="CC3" s="278">
        <f t="shared" si="2"/>
        <v>0</v>
      </c>
      <c r="CD3" s="279">
        <f t="shared" si="2"/>
        <v>0</v>
      </c>
      <c r="CE3" s="278">
        <f t="shared" si="2"/>
        <v>0</v>
      </c>
      <c r="CF3" s="279">
        <f t="shared" si="2"/>
        <v>0</v>
      </c>
      <c r="CG3" s="278">
        <f t="shared" si="2"/>
        <v>0</v>
      </c>
      <c r="CH3" s="279">
        <f t="shared" si="2"/>
        <v>0</v>
      </c>
      <c r="CI3" s="280">
        <f t="shared" si="2"/>
        <v>0</v>
      </c>
      <c r="CJ3" s="272">
        <f t="shared" si="2"/>
        <v>0</v>
      </c>
      <c r="CK3" s="281">
        <f t="shared" si="2"/>
        <v>0</v>
      </c>
      <c r="CL3" s="282">
        <f t="shared" si="2"/>
        <v>0</v>
      </c>
      <c r="CM3" s="283">
        <f t="shared" si="2"/>
        <v>0</v>
      </c>
      <c r="CN3" s="282">
        <f t="shared" si="2"/>
        <v>0</v>
      </c>
      <c r="CO3" s="283">
        <f t="shared" si="2"/>
        <v>0</v>
      </c>
      <c r="CP3" s="282">
        <f t="shared" si="2"/>
        <v>0</v>
      </c>
      <c r="CQ3" s="283">
        <f t="shared" si="2"/>
        <v>0</v>
      </c>
      <c r="CR3" s="282">
        <f t="shared" si="2"/>
        <v>0</v>
      </c>
      <c r="CS3" s="283">
        <f t="shared" si="2"/>
        <v>0</v>
      </c>
      <c r="CT3" s="284">
        <f t="shared" si="2"/>
        <v>0</v>
      </c>
      <c r="CU3" s="281">
        <f t="shared" si="2"/>
        <v>0</v>
      </c>
      <c r="CV3" s="282">
        <f t="shared" si="2"/>
        <v>0</v>
      </c>
      <c r="CW3" s="283">
        <f t="shared" si="2"/>
        <v>0</v>
      </c>
      <c r="CX3" s="282">
        <f t="shared" si="2"/>
        <v>0</v>
      </c>
      <c r="CY3" s="283">
        <f t="shared" si="2"/>
        <v>0</v>
      </c>
      <c r="CZ3" s="282">
        <f t="shared" ref="CZ3:DJ3" si="3">+COUNTA(CZ9:CZ110)</f>
        <v>0</v>
      </c>
      <c r="DA3" s="283">
        <f t="shared" si="3"/>
        <v>0</v>
      </c>
      <c r="DB3" s="284">
        <f t="shared" si="3"/>
        <v>0</v>
      </c>
      <c r="DC3" s="281">
        <f t="shared" si="3"/>
        <v>0</v>
      </c>
      <c r="DD3" s="282">
        <f t="shared" si="3"/>
        <v>0</v>
      </c>
      <c r="DE3" s="283">
        <f t="shared" si="3"/>
        <v>0</v>
      </c>
      <c r="DF3" s="282">
        <f t="shared" si="3"/>
        <v>0</v>
      </c>
      <c r="DG3" s="283">
        <f t="shared" si="3"/>
        <v>0</v>
      </c>
      <c r="DH3" s="282">
        <f t="shared" si="3"/>
        <v>0</v>
      </c>
      <c r="DI3" s="283">
        <f t="shared" si="3"/>
        <v>0</v>
      </c>
      <c r="DJ3" s="284">
        <f t="shared" si="3"/>
        <v>0</v>
      </c>
      <c r="DK3" s="245"/>
    </row>
    <row r="4" spans="1:115" s="303" customFormat="1" ht="39.75" customHeight="1">
      <c r="A4" s="726"/>
      <c r="B4" s="1370"/>
      <c r="C4" s="1370"/>
      <c r="D4" s="1370"/>
      <c r="E4" s="1373"/>
      <c r="F4" s="1373"/>
      <c r="G4" s="1374"/>
      <c r="H4" s="287">
        <f>DATE(C7,1,1)</f>
        <v>39448</v>
      </c>
      <c r="I4" s="288"/>
      <c r="J4" s="288"/>
      <c r="K4" s="288"/>
      <c r="L4" s="288"/>
      <c r="M4" s="289"/>
      <c r="N4" s="289"/>
      <c r="O4" s="289"/>
      <c r="P4" s="289"/>
      <c r="Q4" s="290"/>
      <c r="R4" s="287">
        <f>DATE(C7,2,1)</f>
        <v>39479</v>
      </c>
      <c r="S4" s="289"/>
      <c r="T4" s="289"/>
      <c r="U4" s="289"/>
      <c r="V4" s="289"/>
      <c r="W4" s="289"/>
      <c r="X4" s="289"/>
      <c r="Y4" s="290"/>
      <c r="Z4" s="287">
        <f>DATE(C7,3,1)</f>
        <v>39508</v>
      </c>
      <c r="AA4" s="289"/>
      <c r="AB4" s="289"/>
      <c r="AC4" s="289"/>
      <c r="AD4" s="289"/>
      <c r="AE4" s="289"/>
      <c r="AF4" s="289"/>
      <c r="AG4" s="290"/>
      <c r="AH4" s="245"/>
      <c r="AI4" s="291">
        <f>DATE(C7,4,1)</f>
        <v>39539</v>
      </c>
      <c r="AJ4" s="292"/>
      <c r="AK4" s="292"/>
      <c r="AL4" s="292"/>
      <c r="AM4" s="292"/>
      <c r="AN4" s="293"/>
      <c r="AO4" s="293"/>
      <c r="AP4" s="293"/>
      <c r="AQ4" s="293"/>
      <c r="AR4" s="294"/>
      <c r="AS4" s="291">
        <f>DATE(C7,5,1)</f>
        <v>39569</v>
      </c>
      <c r="AT4" s="293"/>
      <c r="AU4" s="293"/>
      <c r="AV4" s="293"/>
      <c r="AW4" s="293"/>
      <c r="AX4" s="293"/>
      <c r="AY4" s="293"/>
      <c r="AZ4" s="294"/>
      <c r="BA4" s="291">
        <f>DATE(C7,6,1)</f>
        <v>39600</v>
      </c>
      <c r="BB4" s="293"/>
      <c r="BC4" s="293"/>
      <c r="BD4" s="293"/>
      <c r="BE4" s="293"/>
      <c r="BF4" s="293"/>
      <c r="BG4" s="293"/>
      <c r="BH4" s="294"/>
      <c r="BI4" s="245"/>
      <c r="BJ4" s="295">
        <f>DATE(C7,7,1)</f>
        <v>39630</v>
      </c>
      <c r="BK4" s="296"/>
      <c r="BL4" s="296"/>
      <c r="BM4" s="296"/>
      <c r="BN4" s="296"/>
      <c r="BO4" s="297"/>
      <c r="BP4" s="297"/>
      <c r="BQ4" s="297"/>
      <c r="BR4" s="297"/>
      <c r="BS4" s="298"/>
      <c r="BT4" s="295">
        <f>DATE(C7,8,1)</f>
        <v>39661</v>
      </c>
      <c r="BU4" s="297"/>
      <c r="BV4" s="297"/>
      <c r="BW4" s="297"/>
      <c r="BX4" s="297"/>
      <c r="BY4" s="297"/>
      <c r="BZ4" s="297"/>
      <c r="CA4" s="298"/>
      <c r="CB4" s="295">
        <f>DATE(C7,9,1)</f>
        <v>39692</v>
      </c>
      <c r="CC4" s="297"/>
      <c r="CD4" s="297"/>
      <c r="CE4" s="297"/>
      <c r="CF4" s="297"/>
      <c r="CG4" s="297"/>
      <c r="CH4" s="297"/>
      <c r="CI4" s="298"/>
      <c r="CJ4" s="245"/>
      <c r="CK4" s="299">
        <f>DATE(C7,10,1)</f>
        <v>39722</v>
      </c>
      <c r="CL4" s="300"/>
      <c r="CM4" s="300"/>
      <c r="CN4" s="300"/>
      <c r="CO4" s="300"/>
      <c r="CP4" s="301"/>
      <c r="CQ4" s="301"/>
      <c r="CR4" s="301"/>
      <c r="CS4" s="301"/>
      <c r="CT4" s="302"/>
      <c r="CU4" s="299">
        <f>DATE(C7,11,1)</f>
        <v>39753</v>
      </c>
      <c r="CV4" s="301"/>
      <c r="CW4" s="301"/>
      <c r="CX4" s="301"/>
      <c r="CY4" s="301"/>
      <c r="CZ4" s="301"/>
      <c r="DA4" s="301"/>
      <c r="DB4" s="302"/>
      <c r="DC4" s="299">
        <f>DATE(C7,12,1)</f>
        <v>39783</v>
      </c>
      <c r="DD4" s="301"/>
      <c r="DE4" s="301"/>
      <c r="DF4" s="301"/>
      <c r="DG4" s="301"/>
      <c r="DH4" s="301"/>
      <c r="DI4" s="301"/>
      <c r="DJ4" s="302"/>
      <c r="DK4" s="245"/>
    </row>
    <row r="5" spans="1:115" s="303" customFormat="1" ht="39.75" customHeight="1">
      <c r="A5" s="1365" t="s">
        <v>1045</v>
      </c>
      <c r="B5" s="1367" t="s">
        <v>993</v>
      </c>
      <c r="C5" s="304" t="s">
        <v>994</v>
      </c>
      <c r="D5" s="1368" t="s">
        <v>1322</v>
      </c>
      <c r="E5" s="1377" t="s">
        <v>1323</v>
      </c>
      <c r="F5" s="1379" t="s">
        <v>1324</v>
      </c>
      <c r="G5" s="1380" t="s">
        <v>1325</v>
      </c>
      <c r="H5" s="308" t="s">
        <v>1326</v>
      </c>
      <c r="I5" s="309"/>
      <c r="J5" s="310" t="s">
        <v>1327</v>
      </c>
      <c r="K5" s="309"/>
      <c r="L5" s="310" t="s">
        <v>1328</v>
      </c>
      <c r="M5" s="309"/>
      <c r="N5" s="310" t="s">
        <v>1329</v>
      </c>
      <c r="O5" s="309"/>
      <c r="P5" s="310" t="s">
        <v>1330</v>
      </c>
      <c r="Q5" s="311"/>
      <c r="R5" s="312" t="s">
        <v>1331</v>
      </c>
      <c r="S5" s="309"/>
      <c r="T5" s="310" t="s">
        <v>1332</v>
      </c>
      <c r="U5" s="309"/>
      <c r="V5" s="310" t="s">
        <v>1333</v>
      </c>
      <c r="W5" s="313"/>
      <c r="X5" s="314" t="s">
        <v>1334</v>
      </c>
      <c r="Y5" s="315"/>
      <c r="Z5" s="316" t="s">
        <v>995</v>
      </c>
      <c r="AA5" s="315"/>
      <c r="AB5" s="317" t="s">
        <v>996</v>
      </c>
      <c r="AC5" s="315"/>
      <c r="AD5" s="317" t="s">
        <v>997</v>
      </c>
      <c r="AE5" s="315"/>
      <c r="AF5" s="318" t="s">
        <v>998</v>
      </c>
      <c r="AG5" s="319"/>
      <c r="AH5" s="245"/>
      <c r="AI5" s="320" t="s">
        <v>999</v>
      </c>
      <c r="AJ5" s="321"/>
      <c r="AK5" s="321" t="s">
        <v>1000</v>
      </c>
      <c r="AL5" s="321"/>
      <c r="AM5" s="321" t="s">
        <v>1001</v>
      </c>
      <c r="AN5" s="321"/>
      <c r="AO5" s="322" t="s">
        <v>1002</v>
      </c>
      <c r="AP5" s="321"/>
      <c r="AQ5" s="321" t="s">
        <v>1003</v>
      </c>
      <c r="AR5" s="323"/>
      <c r="AS5" s="324" t="s">
        <v>1004</v>
      </c>
      <c r="AT5" s="325"/>
      <c r="AU5" s="326" t="s">
        <v>1005</v>
      </c>
      <c r="AV5" s="325"/>
      <c r="AW5" s="326" t="s">
        <v>1006</v>
      </c>
      <c r="AX5" s="325"/>
      <c r="AY5" s="327" t="s">
        <v>1007</v>
      </c>
      <c r="AZ5" s="328"/>
      <c r="BA5" s="324" t="s">
        <v>1008</v>
      </c>
      <c r="BB5" s="325"/>
      <c r="BC5" s="326" t="s">
        <v>1009</v>
      </c>
      <c r="BD5" s="325"/>
      <c r="BE5" s="326" t="s">
        <v>1010</v>
      </c>
      <c r="BF5" s="325"/>
      <c r="BG5" s="327"/>
      <c r="BH5" s="328" t="s">
        <v>1011</v>
      </c>
      <c r="BI5" s="245"/>
      <c r="BJ5" s="329" t="s">
        <v>1012</v>
      </c>
      <c r="BK5" s="330"/>
      <c r="BL5" s="330" t="s">
        <v>1013</v>
      </c>
      <c r="BM5" s="330"/>
      <c r="BN5" s="330" t="s">
        <v>1014</v>
      </c>
      <c r="BO5" s="330"/>
      <c r="BP5" s="330" t="s">
        <v>1015</v>
      </c>
      <c r="BQ5" s="330"/>
      <c r="BR5" s="330" t="s">
        <v>1016</v>
      </c>
      <c r="BS5" s="331"/>
      <c r="BT5" s="332" t="s">
        <v>1017</v>
      </c>
      <c r="BU5" s="333"/>
      <c r="BV5" s="334" t="s">
        <v>1018</v>
      </c>
      <c r="BW5" s="333"/>
      <c r="BX5" s="334" t="s">
        <v>1019</v>
      </c>
      <c r="BY5" s="333"/>
      <c r="BZ5" s="335" t="s">
        <v>1020</v>
      </c>
      <c r="CA5" s="336"/>
      <c r="CB5" s="337" t="s">
        <v>1021</v>
      </c>
      <c r="CC5" s="333"/>
      <c r="CD5" s="334" t="s">
        <v>1022</v>
      </c>
      <c r="CE5" s="333"/>
      <c r="CF5" s="334" t="s">
        <v>1023</v>
      </c>
      <c r="CG5" s="333"/>
      <c r="CH5" s="335"/>
      <c r="CI5" s="336" t="s">
        <v>1024</v>
      </c>
      <c r="CJ5" s="245"/>
      <c r="CK5" s="338" t="s">
        <v>1025</v>
      </c>
      <c r="CL5" s="339"/>
      <c r="CM5" s="339" t="s">
        <v>1026</v>
      </c>
      <c r="CN5" s="339"/>
      <c r="CO5" s="339" t="s">
        <v>1027</v>
      </c>
      <c r="CP5" s="339"/>
      <c r="CQ5" s="339" t="s">
        <v>1028</v>
      </c>
      <c r="CR5" s="339"/>
      <c r="CS5" s="339" t="s">
        <v>1029</v>
      </c>
      <c r="CT5" s="340"/>
      <c r="CU5" s="341" t="s">
        <v>1030</v>
      </c>
      <c r="CV5" s="342"/>
      <c r="CW5" s="343" t="s">
        <v>1031</v>
      </c>
      <c r="CX5" s="342"/>
      <c r="CY5" s="343" t="s">
        <v>1032</v>
      </c>
      <c r="CZ5" s="342"/>
      <c r="DA5" s="344" t="s">
        <v>1033</v>
      </c>
      <c r="DB5" s="345"/>
      <c r="DC5" s="346" t="s">
        <v>1034</v>
      </c>
      <c r="DD5" s="342"/>
      <c r="DE5" s="343" t="s">
        <v>1035</v>
      </c>
      <c r="DF5" s="342"/>
      <c r="DG5" s="343" t="s">
        <v>1036</v>
      </c>
      <c r="DH5" s="342"/>
      <c r="DI5" s="344"/>
      <c r="DJ5" s="345" t="s">
        <v>1037</v>
      </c>
      <c r="DK5" s="272"/>
    </row>
    <row r="6" spans="1:115" s="370" customFormat="1" ht="30.75" customHeight="1">
      <c r="A6" s="1366"/>
      <c r="B6" s="1367"/>
      <c r="C6" s="347">
        <f>LARGE(A8:A110,1)</f>
        <v>86</v>
      </c>
      <c r="D6" s="1369"/>
      <c r="E6" s="1378"/>
      <c r="F6" s="1353"/>
      <c r="G6" s="1337"/>
      <c r="H6" s="353" t="s">
        <v>1043</v>
      </c>
      <c r="I6" s="354" t="s">
        <v>1044</v>
      </c>
      <c r="J6" s="355" t="s">
        <v>1043</v>
      </c>
      <c r="K6" s="354" t="s">
        <v>1044</v>
      </c>
      <c r="L6" s="355" t="s">
        <v>1043</v>
      </c>
      <c r="M6" s="354" t="s">
        <v>1044</v>
      </c>
      <c r="N6" s="355" t="s">
        <v>1043</v>
      </c>
      <c r="O6" s="354" t="s">
        <v>1044</v>
      </c>
      <c r="P6" s="356" t="s">
        <v>1043</v>
      </c>
      <c r="Q6" s="357" t="s">
        <v>1044</v>
      </c>
      <c r="R6" s="353" t="s">
        <v>1043</v>
      </c>
      <c r="S6" s="354" t="s">
        <v>1044</v>
      </c>
      <c r="T6" s="356" t="s">
        <v>1043</v>
      </c>
      <c r="U6" s="354" t="s">
        <v>1044</v>
      </c>
      <c r="V6" s="356" t="s">
        <v>1043</v>
      </c>
      <c r="W6" s="354" t="s">
        <v>1044</v>
      </c>
      <c r="X6" s="356" t="s">
        <v>1043</v>
      </c>
      <c r="Y6" s="357" t="s">
        <v>1044</v>
      </c>
      <c r="Z6" s="353" t="s">
        <v>1043</v>
      </c>
      <c r="AA6" s="354" t="s">
        <v>1044</v>
      </c>
      <c r="AB6" s="356" t="s">
        <v>1043</v>
      </c>
      <c r="AC6" s="354" t="s">
        <v>1044</v>
      </c>
      <c r="AD6" s="356" t="s">
        <v>1043</v>
      </c>
      <c r="AE6" s="354" t="s">
        <v>1044</v>
      </c>
      <c r="AF6" s="356" t="s">
        <v>1043</v>
      </c>
      <c r="AG6" s="357" t="s">
        <v>1044</v>
      </c>
      <c r="AH6" s="245"/>
      <c r="AI6" s="358" t="s">
        <v>1043</v>
      </c>
      <c r="AJ6" s="359" t="s">
        <v>1044</v>
      </c>
      <c r="AK6" s="360" t="s">
        <v>1043</v>
      </c>
      <c r="AL6" s="359" t="s">
        <v>1044</v>
      </c>
      <c r="AM6" s="360" t="s">
        <v>1043</v>
      </c>
      <c r="AN6" s="359" t="s">
        <v>1044</v>
      </c>
      <c r="AO6" s="360" t="s">
        <v>1043</v>
      </c>
      <c r="AP6" s="359" t="s">
        <v>1044</v>
      </c>
      <c r="AQ6" s="360" t="s">
        <v>1043</v>
      </c>
      <c r="AR6" s="361" t="s">
        <v>1044</v>
      </c>
      <c r="AS6" s="358" t="s">
        <v>1043</v>
      </c>
      <c r="AT6" s="359" t="s">
        <v>1044</v>
      </c>
      <c r="AU6" s="360" t="s">
        <v>1043</v>
      </c>
      <c r="AV6" s="359" t="s">
        <v>1044</v>
      </c>
      <c r="AW6" s="360" t="s">
        <v>1043</v>
      </c>
      <c r="AX6" s="359" t="s">
        <v>1044</v>
      </c>
      <c r="AY6" s="360" t="s">
        <v>1043</v>
      </c>
      <c r="AZ6" s="361" t="s">
        <v>1044</v>
      </c>
      <c r="BA6" s="358" t="s">
        <v>1043</v>
      </c>
      <c r="BB6" s="359" t="s">
        <v>1044</v>
      </c>
      <c r="BC6" s="360" t="s">
        <v>1043</v>
      </c>
      <c r="BD6" s="359" t="s">
        <v>1044</v>
      </c>
      <c r="BE6" s="360" t="s">
        <v>1043</v>
      </c>
      <c r="BF6" s="359" t="s">
        <v>1044</v>
      </c>
      <c r="BG6" s="360" t="s">
        <v>1043</v>
      </c>
      <c r="BH6" s="361" t="s">
        <v>1044</v>
      </c>
      <c r="BI6" s="245"/>
      <c r="BJ6" s="362" t="s">
        <v>1043</v>
      </c>
      <c r="BK6" s="363" t="s">
        <v>1044</v>
      </c>
      <c r="BL6" s="364" t="s">
        <v>1043</v>
      </c>
      <c r="BM6" s="363" t="s">
        <v>1044</v>
      </c>
      <c r="BN6" s="364" t="s">
        <v>1043</v>
      </c>
      <c r="BO6" s="363" t="s">
        <v>1044</v>
      </c>
      <c r="BP6" s="364" t="s">
        <v>1043</v>
      </c>
      <c r="BQ6" s="363" t="s">
        <v>1044</v>
      </c>
      <c r="BR6" s="364" t="s">
        <v>1043</v>
      </c>
      <c r="BS6" s="365" t="s">
        <v>1044</v>
      </c>
      <c r="BT6" s="362" t="s">
        <v>1043</v>
      </c>
      <c r="BU6" s="363" t="s">
        <v>1044</v>
      </c>
      <c r="BV6" s="364" t="s">
        <v>1043</v>
      </c>
      <c r="BW6" s="363" t="s">
        <v>1044</v>
      </c>
      <c r="BX6" s="364" t="s">
        <v>1043</v>
      </c>
      <c r="BY6" s="363" t="s">
        <v>1044</v>
      </c>
      <c r="BZ6" s="364" t="s">
        <v>1043</v>
      </c>
      <c r="CA6" s="365" t="s">
        <v>1044</v>
      </c>
      <c r="CB6" s="362" t="s">
        <v>1043</v>
      </c>
      <c r="CC6" s="363" t="s">
        <v>1044</v>
      </c>
      <c r="CD6" s="364" t="s">
        <v>1043</v>
      </c>
      <c r="CE6" s="363" t="s">
        <v>1044</v>
      </c>
      <c r="CF6" s="364" t="s">
        <v>1043</v>
      </c>
      <c r="CG6" s="363" t="s">
        <v>1044</v>
      </c>
      <c r="CH6" s="364" t="s">
        <v>1043</v>
      </c>
      <c r="CI6" s="365" t="s">
        <v>1044</v>
      </c>
      <c r="CJ6" s="245"/>
      <c r="CK6" s="366" t="s">
        <v>1043</v>
      </c>
      <c r="CL6" s="367" t="s">
        <v>1044</v>
      </c>
      <c r="CM6" s="368" t="s">
        <v>1043</v>
      </c>
      <c r="CN6" s="367" t="s">
        <v>1044</v>
      </c>
      <c r="CO6" s="368" t="s">
        <v>1043</v>
      </c>
      <c r="CP6" s="367" t="s">
        <v>1044</v>
      </c>
      <c r="CQ6" s="368" t="s">
        <v>1043</v>
      </c>
      <c r="CR6" s="367" t="s">
        <v>1044</v>
      </c>
      <c r="CS6" s="368" t="s">
        <v>1043</v>
      </c>
      <c r="CT6" s="369" t="s">
        <v>1044</v>
      </c>
      <c r="CU6" s="366" t="s">
        <v>1043</v>
      </c>
      <c r="CV6" s="367" t="s">
        <v>1044</v>
      </c>
      <c r="CW6" s="368" t="s">
        <v>1043</v>
      </c>
      <c r="CX6" s="367" t="s">
        <v>1044</v>
      </c>
      <c r="CY6" s="368" t="s">
        <v>1043</v>
      </c>
      <c r="CZ6" s="367" t="s">
        <v>1044</v>
      </c>
      <c r="DA6" s="368" t="s">
        <v>1043</v>
      </c>
      <c r="DB6" s="369" t="s">
        <v>1044</v>
      </c>
      <c r="DC6" s="366" t="s">
        <v>1043</v>
      </c>
      <c r="DD6" s="367" t="s">
        <v>1044</v>
      </c>
      <c r="DE6" s="368" t="s">
        <v>1043</v>
      </c>
      <c r="DF6" s="367" t="s">
        <v>1044</v>
      </c>
      <c r="DG6" s="368" t="s">
        <v>1043</v>
      </c>
      <c r="DH6" s="367" t="s">
        <v>1044</v>
      </c>
      <c r="DI6" s="368" t="s">
        <v>1043</v>
      </c>
      <c r="DJ6" s="369" t="s">
        <v>1044</v>
      </c>
      <c r="DK6" s="272"/>
    </row>
    <row r="7" spans="1:115" s="303" customFormat="1" ht="39.950000000000003" customHeight="1">
      <c r="A7" s="727">
        <v>0</v>
      </c>
      <c r="B7" s="1367"/>
      <c r="C7" s="728">
        <v>2008</v>
      </c>
      <c r="D7" s="729" t="s">
        <v>1335</v>
      </c>
      <c r="E7" s="1375" t="str">
        <f ca="1">+CELL("nomfichier")</f>
        <v>E:\Joël Leboucher\Téléchargements\[me-cycles_produits_marches.xlsx]Cycle trimesriel sauces</v>
      </c>
      <c r="F7" s="1360"/>
      <c r="G7" s="1361"/>
      <c r="H7" s="378" t="s">
        <v>1336</v>
      </c>
      <c r="I7" s="379"/>
      <c r="J7" s="379"/>
      <c r="K7" s="379"/>
      <c r="L7" s="379"/>
      <c r="M7" s="379"/>
      <c r="N7" s="379"/>
      <c r="O7" s="379"/>
      <c r="P7" s="379"/>
      <c r="Q7" s="380"/>
      <c r="R7" s="381"/>
      <c r="S7" s="379"/>
      <c r="T7" s="379"/>
      <c r="U7" s="379"/>
      <c r="V7" s="379"/>
      <c r="W7" s="379"/>
      <c r="X7" s="379"/>
      <c r="Y7" s="380"/>
      <c r="Z7" s="381"/>
      <c r="AA7" s="379"/>
      <c r="AB7" s="379"/>
      <c r="AC7" s="379"/>
      <c r="AD7" s="379"/>
      <c r="AE7" s="379"/>
      <c r="AF7" s="379"/>
      <c r="AG7" s="380"/>
      <c r="AH7" s="245"/>
      <c r="AI7" s="382"/>
      <c r="AJ7" s="383"/>
      <c r="AK7" s="383"/>
      <c r="AL7" s="383"/>
      <c r="AM7" s="383"/>
      <c r="AN7" s="383"/>
      <c r="AO7" s="383"/>
      <c r="AP7" s="383"/>
      <c r="AQ7" s="383"/>
      <c r="AR7" s="384"/>
      <c r="AS7" s="382"/>
      <c r="AT7" s="383"/>
      <c r="AU7" s="383"/>
      <c r="AV7" s="383"/>
      <c r="AW7" s="383"/>
      <c r="AX7" s="383"/>
      <c r="AY7" s="383"/>
      <c r="AZ7" s="384"/>
      <c r="BA7" s="382"/>
      <c r="BB7" s="383"/>
      <c r="BC7" s="383"/>
      <c r="BD7" s="383"/>
      <c r="BE7" s="383"/>
      <c r="BF7" s="383"/>
      <c r="BG7" s="383"/>
      <c r="BH7" s="384"/>
      <c r="BI7" s="245"/>
      <c r="BJ7" s="385"/>
      <c r="BK7" s="386"/>
      <c r="BL7" s="386"/>
      <c r="BM7" s="386"/>
      <c r="BN7" s="386"/>
      <c r="BO7" s="386"/>
      <c r="BP7" s="386"/>
      <c r="BQ7" s="386"/>
      <c r="BR7" s="386"/>
      <c r="BS7" s="387"/>
      <c r="BT7" s="385"/>
      <c r="BU7" s="386"/>
      <c r="BV7" s="386"/>
      <c r="BW7" s="386"/>
      <c r="BX7" s="386"/>
      <c r="BY7" s="386"/>
      <c r="BZ7" s="386"/>
      <c r="CA7" s="387"/>
      <c r="CB7" s="385"/>
      <c r="CC7" s="386"/>
      <c r="CD7" s="386"/>
      <c r="CE7" s="386"/>
      <c r="CF7" s="386"/>
      <c r="CG7" s="386"/>
      <c r="CH7" s="386"/>
      <c r="CI7" s="387"/>
      <c r="CJ7" s="245"/>
      <c r="CK7" s="388"/>
      <c r="CL7" s="389"/>
      <c r="CM7" s="389"/>
      <c r="CN7" s="389"/>
      <c r="CO7" s="389"/>
      <c r="CP7" s="389"/>
      <c r="CQ7" s="389"/>
      <c r="CR7" s="389"/>
      <c r="CS7" s="389"/>
      <c r="CT7" s="390"/>
      <c r="CU7" s="388"/>
      <c r="CV7" s="389"/>
      <c r="CW7" s="389"/>
      <c r="CX7" s="389"/>
      <c r="CY7" s="389"/>
      <c r="CZ7" s="389"/>
      <c r="DA7" s="389"/>
      <c r="DB7" s="390"/>
      <c r="DC7" s="388"/>
      <c r="DD7" s="389"/>
      <c r="DE7" s="389"/>
      <c r="DF7" s="389"/>
      <c r="DG7" s="389"/>
      <c r="DH7" s="389"/>
      <c r="DI7" s="389"/>
      <c r="DJ7" s="390"/>
      <c r="DK7" s="391"/>
    </row>
    <row r="8" spans="1:115" s="303" customFormat="1" ht="39.950000000000003" customHeight="1">
      <c r="A8" s="730">
        <v>0</v>
      </c>
      <c r="B8" s="731">
        <v>1</v>
      </c>
      <c r="C8" s="732" t="s">
        <v>1047</v>
      </c>
      <c r="D8" s="733"/>
      <c r="E8" s="1376"/>
      <c r="F8" s="1363"/>
      <c r="G8" s="1364"/>
      <c r="H8" s="398" t="s">
        <v>1337</v>
      </c>
      <c r="I8" s="399"/>
      <c r="J8" s="399"/>
      <c r="K8" s="399"/>
      <c r="L8" s="399"/>
      <c r="M8" s="399"/>
      <c r="N8" s="399"/>
      <c r="O8" s="399"/>
      <c r="P8" s="399"/>
      <c r="Q8" s="400"/>
      <c r="R8" s="401"/>
      <c r="S8" s="399"/>
      <c r="T8" s="399"/>
      <c r="U8" s="399"/>
      <c r="V8" s="399"/>
      <c r="W8" s="399"/>
      <c r="X8" s="399"/>
      <c r="Y8" s="400"/>
      <c r="Z8" s="401"/>
      <c r="AA8" s="399"/>
      <c r="AB8" s="399"/>
      <c r="AC8" s="399"/>
      <c r="AD8" s="399"/>
      <c r="AE8" s="399"/>
      <c r="AF8" s="399"/>
      <c r="AG8" s="400"/>
      <c r="AH8" s="245"/>
      <c r="AI8" s="402"/>
      <c r="AJ8" s="403"/>
      <c r="AK8" s="403"/>
      <c r="AL8" s="403"/>
      <c r="AM8" s="403"/>
      <c r="AN8" s="403"/>
      <c r="AO8" s="403"/>
      <c r="AP8" s="403"/>
      <c r="AQ8" s="403"/>
      <c r="AR8" s="404"/>
      <c r="AS8" s="402"/>
      <c r="AT8" s="403"/>
      <c r="AU8" s="403"/>
      <c r="AV8" s="403"/>
      <c r="AW8" s="403"/>
      <c r="AX8" s="403"/>
      <c r="AY8" s="403"/>
      <c r="AZ8" s="404"/>
      <c r="BA8" s="402"/>
      <c r="BB8" s="403"/>
      <c r="BC8" s="403"/>
      <c r="BD8" s="403"/>
      <c r="BE8" s="403"/>
      <c r="BF8" s="403"/>
      <c r="BG8" s="403"/>
      <c r="BH8" s="404"/>
      <c r="BI8" s="245"/>
      <c r="BJ8" s="405"/>
      <c r="BK8" s="406"/>
      <c r="BL8" s="406"/>
      <c r="BM8" s="406"/>
      <c r="BN8" s="406"/>
      <c r="BO8" s="406"/>
      <c r="BP8" s="406"/>
      <c r="BQ8" s="406"/>
      <c r="BR8" s="406"/>
      <c r="BS8" s="407"/>
      <c r="BT8" s="405"/>
      <c r="BU8" s="406"/>
      <c r="BV8" s="406"/>
      <c r="BW8" s="406"/>
      <c r="BX8" s="406"/>
      <c r="BY8" s="406"/>
      <c r="BZ8" s="406"/>
      <c r="CA8" s="407"/>
      <c r="CB8" s="405"/>
      <c r="CC8" s="406"/>
      <c r="CD8" s="406"/>
      <c r="CE8" s="406"/>
      <c r="CF8" s="406"/>
      <c r="CG8" s="406"/>
      <c r="CH8" s="406"/>
      <c r="CI8" s="407"/>
      <c r="CJ8" s="245"/>
      <c r="CK8" s="408"/>
      <c r="CL8" s="409"/>
      <c r="CM8" s="409"/>
      <c r="CN8" s="409"/>
      <c r="CO8" s="409"/>
      <c r="CP8" s="409"/>
      <c r="CQ8" s="409"/>
      <c r="CR8" s="409"/>
      <c r="CS8" s="409"/>
      <c r="CT8" s="410"/>
      <c r="CU8" s="408"/>
      <c r="CV8" s="409"/>
      <c r="CW8" s="409"/>
      <c r="CX8" s="409"/>
      <c r="CY8" s="409"/>
      <c r="CZ8" s="409"/>
      <c r="DA8" s="409"/>
      <c r="DB8" s="410"/>
      <c r="DC8" s="408"/>
      <c r="DD8" s="409"/>
      <c r="DE8" s="409"/>
      <c r="DF8" s="409"/>
      <c r="DG8" s="409"/>
      <c r="DH8" s="409"/>
      <c r="DI8" s="409"/>
      <c r="DJ8" s="410"/>
      <c r="DK8" s="391"/>
    </row>
    <row r="9" spans="1:115" s="303" customFormat="1" ht="39.75" customHeight="1">
      <c r="A9" s="730">
        <v>1</v>
      </c>
      <c r="B9" s="734">
        <v>1</v>
      </c>
      <c r="C9" s="735" t="s">
        <v>1338</v>
      </c>
      <c r="D9" s="736" t="s">
        <v>1057</v>
      </c>
      <c r="E9" s="737">
        <f>COUNTA(H9:DJ9)</f>
        <v>3</v>
      </c>
      <c r="F9" s="426" t="s">
        <v>1327</v>
      </c>
      <c r="G9" s="448">
        <v>41207</v>
      </c>
      <c r="H9" s="428">
        <v>1200</v>
      </c>
      <c r="I9" s="429"/>
      <c r="J9" s="430"/>
      <c r="K9" s="429" t="s">
        <v>1339</v>
      </c>
      <c r="L9" s="430"/>
      <c r="M9" s="429"/>
      <c r="N9" s="430" t="s">
        <v>1339</v>
      </c>
      <c r="O9" s="429"/>
      <c r="P9" s="430"/>
      <c r="Q9" s="431"/>
      <c r="R9" s="428"/>
      <c r="S9" s="429"/>
      <c r="T9" s="430"/>
      <c r="U9" s="429"/>
      <c r="V9" s="430"/>
      <c r="W9" s="429"/>
      <c r="X9" s="430"/>
      <c r="Y9" s="431"/>
      <c r="Z9" s="428"/>
      <c r="AA9" s="429"/>
      <c r="AB9" s="430"/>
      <c r="AC9" s="429"/>
      <c r="AD9" s="430"/>
      <c r="AE9" s="429"/>
      <c r="AF9" s="430"/>
      <c r="AG9" s="431"/>
      <c r="AH9" s="245"/>
      <c r="AI9" s="432"/>
      <c r="AJ9" s="433"/>
      <c r="AK9" s="434"/>
      <c r="AL9" s="433"/>
      <c r="AM9" s="434"/>
      <c r="AN9" s="433"/>
      <c r="AO9" s="434"/>
      <c r="AP9" s="433"/>
      <c r="AQ9" s="434"/>
      <c r="AR9" s="435"/>
      <c r="AS9" s="432"/>
      <c r="AT9" s="433"/>
      <c r="AU9" s="434"/>
      <c r="AV9" s="433"/>
      <c r="AW9" s="434"/>
      <c r="AX9" s="433"/>
      <c r="AY9" s="434"/>
      <c r="AZ9" s="435"/>
      <c r="BA9" s="432"/>
      <c r="BB9" s="433"/>
      <c r="BC9" s="434"/>
      <c r="BD9" s="433"/>
      <c r="BE9" s="434"/>
      <c r="BF9" s="433"/>
      <c r="BG9" s="434"/>
      <c r="BH9" s="435"/>
      <c r="BI9" s="245"/>
      <c r="BJ9" s="436"/>
      <c r="BK9" s="437"/>
      <c r="BL9" s="438"/>
      <c r="BM9" s="437"/>
      <c r="BN9" s="438"/>
      <c r="BO9" s="437"/>
      <c r="BP9" s="438"/>
      <c r="BQ9" s="437"/>
      <c r="BR9" s="438"/>
      <c r="BS9" s="439"/>
      <c r="BT9" s="436"/>
      <c r="BU9" s="437"/>
      <c r="BV9" s="438"/>
      <c r="BW9" s="437"/>
      <c r="BX9" s="438"/>
      <c r="BY9" s="437"/>
      <c r="BZ9" s="438"/>
      <c r="CA9" s="439"/>
      <c r="CB9" s="436"/>
      <c r="CC9" s="437"/>
      <c r="CD9" s="438"/>
      <c r="CE9" s="437"/>
      <c r="CF9" s="438"/>
      <c r="CG9" s="437"/>
      <c r="CH9" s="438"/>
      <c r="CI9" s="439"/>
      <c r="CJ9" s="245"/>
      <c r="CK9" s="440"/>
      <c r="CL9" s="441"/>
      <c r="CM9" s="442"/>
      <c r="CN9" s="441"/>
      <c r="CO9" s="442"/>
      <c r="CP9" s="441"/>
      <c r="CQ9" s="442"/>
      <c r="CR9" s="441"/>
      <c r="CS9" s="442"/>
      <c r="CT9" s="443"/>
      <c r="CU9" s="440"/>
      <c r="CV9" s="441"/>
      <c r="CW9" s="442"/>
      <c r="CX9" s="441"/>
      <c r="CY9" s="442"/>
      <c r="CZ9" s="441"/>
      <c r="DA9" s="442"/>
      <c r="DB9" s="443"/>
      <c r="DC9" s="440"/>
      <c r="DD9" s="441"/>
      <c r="DE9" s="442"/>
      <c r="DF9" s="441"/>
      <c r="DG9" s="442"/>
      <c r="DH9" s="441"/>
      <c r="DI9" s="442"/>
      <c r="DJ9" s="443"/>
      <c r="DK9" s="391"/>
    </row>
    <row r="10" spans="1:115" s="303" customFormat="1" ht="39.950000000000003" customHeight="1">
      <c r="A10" s="730">
        <v>2</v>
      </c>
      <c r="B10" s="734">
        <v>1</v>
      </c>
      <c r="C10" s="735" t="s">
        <v>1340</v>
      </c>
      <c r="D10" s="738" t="s">
        <v>1110</v>
      </c>
      <c r="E10" s="737">
        <f>COUNTA(H10:DJ10)</f>
        <v>2</v>
      </c>
      <c r="F10" s="426"/>
      <c r="G10" s="448"/>
      <c r="H10" s="428" t="s">
        <v>1339</v>
      </c>
      <c r="I10" s="429"/>
      <c r="J10" s="430"/>
      <c r="K10" s="429"/>
      <c r="L10" s="430"/>
      <c r="M10" s="429">
        <v>700</v>
      </c>
      <c r="N10" s="430"/>
      <c r="O10" s="429"/>
      <c r="P10" s="430"/>
      <c r="Q10" s="431"/>
      <c r="R10" s="428"/>
      <c r="S10" s="429"/>
      <c r="T10" s="430"/>
      <c r="U10" s="429"/>
      <c r="V10" s="430"/>
      <c r="W10" s="429"/>
      <c r="X10" s="430"/>
      <c r="Y10" s="431"/>
      <c r="Z10" s="428"/>
      <c r="AA10" s="429"/>
      <c r="AB10" s="430"/>
      <c r="AC10" s="429"/>
      <c r="AD10" s="430"/>
      <c r="AE10" s="429"/>
      <c r="AF10" s="430"/>
      <c r="AG10" s="431"/>
      <c r="AH10" s="272"/>
      <c r="AI10" s="432"/>
      <c r="AJ10" s="433"/>
      <c r="AK10" s="434"/>
      <c r="AL10" s="433"/>
      <c r="AM10" s="434"/>
      <c r="AN10" s="433"/>
      <c r="AO10" s="434"/>
      <c r="AP10" s="433"/>
      <c r="AQ10" s="434"/>
      <c r="AR10" s="435"/>
      <c r="AS10" s="432"/>
      <c r="AT10" s="433"/>
      <c r="AU10" s="434"/>
      <c r="AV10" s="433"/>
      <c r="AW10" s="434"/>
      <c r="AX10" s="433"/>
      <c r="AY10" s="434"/>
      <c r="AZ10" s="435"/>
      <c r="BA10" s="432"/>
      <c r="BB10" s="433"/>
      <c r="BC10" s="434"/>
      <c r="BD10" s="433"/>
      <c r="BE10" s="434"/>
      <c r="BF10" s="433"/>
      <c r="BG10" s="434"/>
      <c r="BH10" s="435"/>
      <c r="BI10" s="272"/>
      <c r="BJ10" s="436"/>
      <c r="BK10" s="437"/>
      <c r="BL10" s="438"/>
      <c r="BM10" s="437"/>
      <c r="BN10" s="438"/>
      <c r="BO10" s="437"/>
      <c r="BP10" s="438"/>
      <c r="BQ10" s="437"/>
      <c r="BR10" s="438"/>
      <c r="BS10" s="439"/>
      <c r="BT10" s="436"/>
      <c r="BU10" s="437"/>
      <c r="BV10" s="438"/>
      <c r="BW10" s="437"/>
      <c r="BX10" s="438"/>
      <c r="BY10" s="437"/>
      <c r="BZ10" s="438"/>
      <c r="CA10" s="439"/>
      <c r="CB10" s="436"/>
      <c r="CC10" s="437"/>
      <c r="CD10" s="438"/>
      <c r="CE10" s="437"/>
      <c r="CF10" s="438"/>
      <c r="CG10" s="437"/>
      <c r="CH10" s="438"/>
      <c r="CI10" s="439"/>
      <c r="CJ10" s="272"/>
      <c r="CK10" s="440"/>
      <c r="CL10" s="441"/>
      <c r="CM10" s="442"/>
      <c r="CN10" s="441"/>
      <c r="CO10" s="442"/>
      <c r="CP10" s="441"/>
      <c r="CQ10" s="442"/>
      <c r="CR10" s="441"/>
      <c r="CS10" s="442"/>
      <c r="CT10" s="443"/>
      <c r="CU10" s="440"/>
      <c r="CV10" s="441"/>
      <c r="CW10" s="442"/>
      <c r="CX10" s="441"/>
      <c r="CY10" s="442"/>
      <c r="CZ10" s="441"/>
      <c r="DA10" s="442"/>
      <c r="DB10" s="443"/>
      <c r="DC10" s="440"/>
      <c r="DD10" s="441"/>
      <c r="DE10" s="442"/>
      <c r="DF10" s="441"/>
      <c r="DG10" s="442"/>
      <c r="DH10" s="441"/>
      <c r="DI10" s="442"/>
      <c r="DJ10" s="443"/>
      <c r="DK10" s="272"/>
    </row>
    <row r="11" spans="1:115" s="303" customFormat="1" ht="39.950000000000003" customHeight="1">
      <c r="A11" s="730">
        <v>3</v>
      </c>
      <c r="B11" s="734">
        <v>1</v>
      </c>
      <c r="C11" s="735" t="s">
        <v>1056</v>
      </c>
      <c r="D11" s="736" t="s">
        <v>1057</v>
      </c>
      <c r="E11" s="737">
        <f>COUNTA(H11:DJ11)</f>
        <v>1</v>
      </c>
      <c r="F11" s="426"/>
      <c r="G11" s="448"/>
      <c r="H11" s="428"/>
      <c r="I11" s="429"/>
      <c r="J11" s="430">
        <v>300</v>
      </c>
      <c r="K11" s="429"/>
      <c r="L11" s="430"/>
      <c r="M11" s="429"/>
      <c r="N11" s="430"/>
      <c r="O11" s="429"/>
      <c r="P11" s="430"/>
      <c r="Q11" s="431"/>
      <c r="R11" s="428"/>
      <c r="S11" s="429"/>
      <c r="T11" s="430"/>
      <c r="U11" s="429"/>
      <c r="V11" s="430"/>
      <c r="W11" s="429"/>
      <c r="X11" s="430"/>
      <c r="Y11" s="431"/>
      <c r="Z11" s="428"/>
      <c r="AA11" s="429"/>
      <c r="AB11" s="430"/>
      <c r="AC11" s="429"/>
      <c r="AD11" s="430"/>
      <c r="AE11" s="429"/>
      <c r="AF11" s="430"/>
      <c r="AG11" s="431"/>
      <c r="AH11" s="272"/>
      <c r="AI11" s="432"/>
      <c r="AJ11" s="433"/>
      <c r="AK11" s="434"/>
      <c r="AL11" s="433"/>
      <c r="AM11" s="434"/>
      <c r="AN11" s="433"/>
      <c r="AO11" s="434"/>
      <c r="AP11" s="433"/>
      <c r="AQ11" s="434"/>
      <c r="AR11" s="435"/>
      <c r="AS11" s="432"/>
      <c r="AT11" s="433"/>
      <c r="AU11" s="434"/>
      <c r="AV11" s="433"/>
      <c r="AW11" s="434"/>
      <c r="AX11" s="433"/>
      <c r="AY11" s="434"/>
      <c r="AZ11" s="435"/>
      <c r="BA11" s="432"/>
      <c r="BB11" s="433"/>
      <c r="BC11" s="434"/>
      <c r="BD11" s="433"/>
      <c r="BE11" s="434"/>
      <c r="BF11" s="433"/>
      <c r="BG11" s="434"/>
      <c r="BH11" s="435"/>
      <c r="BI11" s="272"/>
      <c r="BJ11" s="436"/>
      <c r="BK11" s="437"/>
      <c r="BL11" s="438"/>
      <c r="BM11" s="437"/>
      <c r="BN11" s="438"/>
      <c r="BO11" s="437"/>
      <c r="BP11" s="438"/>
      <c r="BQ11" s="437"/>
      <c r="BR11" s="438"/>
      <c r="BS11" s="439"/>
      <c r="BT11" s="436"/>
      <c r="BU11" s="437"/>
      <c r="BV11" s="438"/>
      <c r="BW11" s="437"/>
      <c r="BX11" s="438"/>
      <c r="BY11" s="437"/>
      <c r="BZ11" s="438"/>
      <c r="CA11" s="439"/>
      <c r="CB11" s="436"/>
      <c r="CC11" s="437"/>
      <c r="CD11" s="438"/>
      <c r="CE11" s="437"/>
      <c r="CF11" s="438"/>
      <c r="CG11" s="437"/>
      <c r="CH11" s="438"/>
      <c r="CI11" s="439"/>
      <c r="CJ11" s="272"/>
      <c r="CK11" s="440"/>
      <c r="CL11" s="441"/>
      <c r="CM11" s="442"/>
      <c r="CN11" s="441"/>
      <c r="CO11" s="442"/>
      <c r="CP11" s="441"/>
      <c r="CQ11" s="442"/>
      <c r="CR11" s="441"/>
      <c r="CS11" s="442"/>
      <c r="CT11" s="443"/>
      <c r="CU11" s="440"/>
      <c r="CV11" s="441"/>
      <c r="CW11" s="442"/>
      <c r="CX11" s="441"/>
      <c r="CY11" s="442"/>
      <c r="CZ11" s="441"/>
      <c r="DA11" s="442"/>
      <c r="DB11" s="443"/>
      <c r="DC11" s="440"/>
      <c r="DD11" s="441"/>
      <c r="DE11" s="442"/>
      <c r="DF11" s="441"/>
      <c r="DG11" s="442"/>
      <c r="DH11" s="441"/>
      <c r="DI11" s="442"/>
      <c r="DJ11" s="443"/>
      <c r="DK11" s="391"/>
    </row>
    <row r="12" spans="1:115" s="303" customFormat="1" ht="39.950000000000003" customHeight="1">
      <c r="A12" s="730">
        <v>4</v>
      </c>
      <c r="B12" s="734">
        <v>1</v>
      </c>
      <c r="C12" s="735" t="s">
        <v>1060</v>
      </c>
      <c r="D12" s="736" t="s">
        <v>1057</v>
      </c>
      <c r="E12" s="737">
        <f>COUNTA(H12:DJ12)</f>
        <v>0</v>
      </c>
      <c r="F12" s="426"/>
      <c r="G12" s="448"/>
      <c r="H12" s="739"/>
      <c r="I12" s="740"/>
      <c r="J12" s="741"/>
      <c r="K12" s="740"/>
      <c r="L12" s="741"/>
      <c r="M12" s="740"/>
      <c r="N12" s="741"/>
      <c r="O12" s="740"/>
      <c r="P12" s="741"/>
      <c r="Q12" s="742"/>
      <c r="R12" s="739"/>
      <c r="S12" s="740"/>
      <c r="T12" s="741"/>
      <c r="U12" s="740"/>
      <c r="V12" s="741"/>
      <c r="W12" s="740"/>
      <c r="X12" s="741"/>
      <c r="Y12" s="742"/>
      <c r="Z12" s="739"/>
      <c r="AA12" s="740"/>
      <c r="AB12" s="741"/>
      <c r="AC12" s="740"/>
      <c r="AD12" s="741"/>
      <c r="AE12" s="740"/>
      <c r="AF12" s="741"/>
      <c r="AG12" s="742"/>
      <c r="AH12" s="272"/>
      <c r="AI12" s="743"/>
      <c r="AJ12" s="744"/>
      <c r="AK12" s="745"/>
      <c r="AL12" s="744"/>
      <c r="AM12" s="745"/>
      <c r="AN12" s="744"/>
      <c r="AO12" s="745"/>
      <c r="AP12" s="744"/>
      <c r="AQ12" s="745"/>
      <c r="AR12" s="746"/>
      <c r="AS12" s="743"/>
      <c r="AT12" s="744"/>
      <c r="AU12" s="745"/>
      <c r="AV12" s="744"/>
      <c r="AW12" s="745"/>
      <c r="AX12" s="744"/>
      <c r="AY12" s="745"/>
      <c r="AZ12" s="746"/>
      <c r="BA12" s="743"/>
      <c r="BB12" s="744"/>
      <c r="BC12" s="745"/>
      <c r="BD12" s="744"/>
      <c r="BE12" s="745"/>
      <c r="BF12" s="744"/>
      <c r="BG12" s="745"/>
      <c r="BH12" s="746"/>
      <c r="BI12" s="272"/>
      <c r="BJ12" s="747"/>
      <c r="BK12" s="748"/>
      <c r="BL12" s="749"/>
      <c r="BM12" s="748"/>
      <c r="BN12" s="749"/>
      <c r="BO12" s="748"/>
      <c r="BP12" s="749"/>
      <c r="BQ12" s="748"/>
      <c r="BR12" s="749"/>
      <c r="BS12" s="750"/>
      <c r="BT12" s="747"/>
      <c r="BU12" s="748"/>
      <c r="BV12" s="749"/>
      <c r="BW12" s="748"/>
      <c r="BX12" s="749"/>
      <c r="BY12" s="748"/>
      <c r="BZ12" s="749"/>
      <c r="CA12" s="750"/>
      <c r="CB12" s="747"/>
      <c r="CC12" s="748"/>
      <c r="CD12" s="749"/>
      <c r="CE12" s="748"/>
      <c r="CF12" s="749"/>
      <c r="CG12" s="748"/>
      <c r="CH12" s="749"/>
      <c r="CI12" s="750"/>
      <c r="CJ12" s="272"/>
      <c r="CK12" s="751"/>
      <c r="CL12" s="752"/>
      <c r="CM12" s="753"/>
      <c r="CN12" s="752"/>
      <c r="CO12" s="753"/>
      <c r="CP12" s="752"/>
      <c r="CQ12" s="753"/>
      <c r="CR12" s="752"/>
      <c r="CS12" s="753"/>
      <c r="CT12" s="754"/>
      <c r="CU12" s="751"/>
      <c r="CV12" s="752"/>
      <c r="CW12" s="753"/>
      <c r="CX12" s="752"/>
      <c r="CY12" s="753"/>
      <c r="CZ12" s="752"/>
      <c r="DA12" s="753"/>
      <c r="DB12" s="754"/>
      <c r="DC12" s="751"/>
      <c r="DD12" s="752"/>
      <c r="DE12" s="753"/>
      <c r="DF12" s="752"/>
      <c r="DG12" s="753"/>
      <c r="DH12" s="752"/>
      <c r="DI12" s="753"/>
      <c r="DJ12" s="754"/>
      <c r="DK12" s="391"/>
    </row>
    <row r="13" spans="1:115" s="303" customFormat="1" ht="39.950000000000003" customHeight="1">
      <c r="A13" s="730">
        <v>0</v>
      </c>
      <c r="B13" s="731">
        <v>2</v>
      </c>
      <c r="C13" s="755" t="s">
        <v>1063</v>
      </c>
      <c r="D13" s="756"/>
      <c r="E13" s="756"/>
      <c r="F13" s="756"/>
      <c r="G13" s="756"/>
      <c r="H13" s="503"/>
      <c r="I13" s="504"/>
      <c r="J13" s="504"/>
      <c r="K13" s="504"/>
      <c r="L13" s="504"/>
      <c r="M13" s="504"/>
      <c r="N13" s="504"/>
      <c r="O13" s="504"/>
      <c r="P13" s="504"/>
      <c r="Q13" s="505"/>
      <c r="R13" s="503"/>
      <c r="S13" s="504"/>
      <c r="T13" s="504"/>
      <c r="U13" s="504"/>
      <c r="V13" s="504"/>
      <c r="W13" s="504"/>
      <c r="X13" s="504"/>
      <c r="Y13" s="505"/>
      <c r="Z13" s="503"/>
      <c r="AA13" s="504"/>
      <c r="AB13" s="504"/>
      <c r="AC13" s="504"/>
      <c r="AD13" s="504"/>
      <c r="AE13" s="504"/>
      <c r="AF13" s="504"/>
      <c r="AG13" s="505"/>
      <c r="AH13" s="506"/>
      <c r="AI13" s="507"/>
      <c r="AJ13" s="508"/>
      <c r="AK13" s="508"/>
      <c r="AL13" s="508"/>
      <c r="AM13" s="508"/>
      <c r="AN13" s="508"/>
      <c r="AO13" s="508"/>
      <c r="AP13" s="508"/>
      <c r="AQ13" s="508"/>
      <c r="AR13" s="509"/>
      <c r="AS13" s="507"/>
      <c r="AT13" s="508"/>
      <c r="AU13" s="508"/>
      <c r="AV13" s="508"/>
      <c r="AW13" s="508"/>
      <c r="AX13" s="508"/>
      <c r="AY13" s="508"/>
      <c r="AZ13" s="509"/>
      <c r="BA13" s="507"/>
      <c r="BB13" s="508"/>
      <c r="BC13" s="508"/>
      <c r="BD13" s="508"/>
      <c r="BE13" s="508"/>
      <c r="BF13" s="508"/>
      <c r="BG13" s="508"/>
      <c r="BH13" s="509"/>
      <c r="BI13" s="506"/>
      <c r="BJ13" s="510"/>
      <c r="BK13" s="511"/>
      <c r="BL13" s="511"/>
      <c r="BM13" s="511"/>
      <c r="BN13" s="511"/>
      <c r="BO13" s="511"/>
      <c r="BP13" s="511"/>
      <c r="BQ13" s="511"/>
      <c r="BR13" s="511"/>
      <c r="BS13" s="512"/>
      <c r="BT13" s="510"/>
      <c r="BU13" s="511"/>
      <c r="BV13" s="511"/>
      <c r="BW13" s="511"/>
      <c r="BX13" s="511"/>
      <c r="BY13" s="511"/>
      <c r="BZ13" s="511"/>
      <c r="CA13" s="512"/>
      <c r="CB13" s="510"/>
      <c r="CC13" s="511"/>
      <c r="CD13" s="511"/>
      <c r="CE13" s="511"/>
      <c r="CF13" s="511"/>
      <c r="CG13" s="511"/>
      <c r="CH13" s="511"/>
      <c r="CI13" s="512"/>
      <c r="CJ13" s="506"/>
      <c r="CK13" s="513"/>
      <c r="CL13" s="514"/>
      <c r="CM13" s="514"/>
      <c r="CN13" s="514"/>
      <c r="CO13" s="514"/>
      <c r="CP13" s="514"/>
      <c r="CQ13" s="514"/>
      <c r="CR13" s="514"/>
      <c r="CS13" s="514"/>
      <c r="CT13" s="515"/>
      <c r="CU13" s="513"/>
      <c r="CV13" s="514"/>
      <c r="CW13" s="514"/>
      <c r="CX13" s="514"/>
      <c r="CY13" s="514"/>
      <c r="CZ13" s="514"/>
      <c r="DA13" s="514"/>
      <c r="DB13" s="515"/>
      <c r="DC13" s="513"/>
      <c r="DD13" s="514"/>
      <c r="DE13" s="514"/>
      <c r="DF13" s="514"/>
      <c r="DG13" s="514"/>
      <c r="DH13" s="514"/>
      <c r="DI13" s="514"/>
      <c r="DJ13" s="515"/>
      <c r="DK13" s="516"/>
    </row>
    <row r="14" spans="1:115" s="303" customFormat="1" ht="39.950000000000003" customHeight="1">
      <c r="A14" s="730">
        <v>5</v>
      </c>
      <c r="B14" s="734">
        <v>2</v>
      </c>
      <c r="C14" s="735" t="s">
        <v>1066</v>
      </c>
      <c r="D14" s="736" t="s">
        <v>1057</v>
      </c>
      <c r="E14" s="737">
        <f>COUNTA(H14:DJ14)</f>
        <v>0</v>
      </c>
      <c r="F14" s="426"/>
      <c r="G14" s="448"/>
      <c r="H14" s="757"/>
      <c r="I14" s="758"/>
      <c r="J14" s="759"/>
      <c r="K14" s="758"/>
      <c r="L14" s="759"/>
      <c r="M14" s="758"/>
      <c r="N14" s="759"/>
      <c r="O14" s="758"/>
      <c r="P14" s="759"/>
      <c r="Q14" s="760"/>
      <c r="R14" s="757"/>
      <c r="S14" s="758"/>
      <c r="T14" s="759"/>
      <c r="U14" s="758"/>
      <c r="V14" s="759"/>
      <c r="W14" s="758"/>
      <c r="X14" s="759"/>
      <c r="Y14" s="760"/>
      <c r="Z14" s="757"/>
      <c r="AA14" s="758"/>
      <c r="AB14" s="759"/>
      <c r="AC14" s="758"/>
      <c r="AD14" s="759"/>
      <c r="AE14" s="758"/>
      <c r="AF14" s="759"/>
      <c r="AG14" s="760"/>
      <c r="AH14" s="272"/>
      <c r="AI14" s="761"/>
      <c r="AJ14" s="762"/>
      <c r="AK14" s="763"/>
      <c r="AL14" s="762"/>
      <c r="AM14" s="763"/>
      <c r="AN14" s="762"/>
      <c r="AO14" s="763"/>
      <c r="AP14" s="762"/>
      <c r="AQ14" s="763"/>
      <c r="AR14" s="764"/>
      <c r="AS14" s="761"/>
      <c r="AT14" s="762"/>
      <c r="AU14" s="763"/>
      <c r="AV14" s="762"/>
      <c r="AW14" s="763"/>
      <c r="AX14" s="762"/>
      <c r="AY14" s="763"/>
      <c r="AZ14" s="764"/>
      <c r="BA14" s="761"/>
      <c r="BB14" s="762"/>
      <c r="BC14" s="763"/>
      <c r="BD14" s="762"/>
      <c r="BE14" s="763"/>
      <c r="BF14" s="762"/>
      <c r="BG14" s="763"/>
      <c r="BH14" s="764"/>
      <c r="BI14" s="272"/>
      <c r="BJ14" s="765"/>
      <c r="BK14" s="766"/>
      <c r="BL14" s="767"/>
      <c r="BM14" s="766"/>
      <c r="BN14" s="767"/>
      <c r="BO14" s="766"/>
      <c r="BP14" s="767"/>
      <c r="BQ14" s="766"/>
      <c r="BR14" s="767"/>
      <c r="BS14" s="768"/>
      <c r="BT14" s="765"/>
      <c r="BU14" s="766"/>
      <c r="BV14" s="767"/>
      <c r="BW14" s="766"/>
      <c r="BX14" s="767"/>
      <c r="BY14" s="766"/>
      <c r="BZ14" s="767"/>
      <c r="CA14" s="768"/>
      <c r="CB14" s="765"/>
      <c r="CC14" s="766"/>
      <c r="CD14" s="767"/>
      <c r="CE14" s="766"/>
      <c r="CF14" s="767"/>
      <c r="CG14" s="766"/>
      <c r="CH14" s="767"/>
      <c r="CI14" s="768"/>
      <c r="CJ14" s="272"/>
      <c r="CK14" s="769"/>
      <c r="CL14" s="770"/>
      <c r="CM14" s="771"/>
      <c r="CN14" s="770"/>
      <c r="CO14" s="771"/>
      <c r="CP14" s="770"/>
      <c r="CQ14" s="771"/>
      <c r="CR14" s="770"/>
      <c r="CS14" s="771"/>
      <c r="CT14" s="772"/>
      <c r="CU14" s="769"/>
      <c r="CV14" s="770"/>
      <c r="CW14" s="771"/>
      <c r="CX14" s="770"/>
      <c r="CY14" s="771"/>
      <c r="CZ14" s="770"/>
      <c r="DA14" s="771"/>
      <c r="DB14" s="772"/>
      <c r="DC14" s="769"/>
      <c r="DD14" s="770"/>
      <c r="DE14" s="771"/>
      <c r="DF14" s="770"/>
      <c r="DG14" s="771"/>
      <c r="DH14" s="770"/>
      <c r="DI14" s="771"/>
      <c r="DJ14" s="772"/>
      <c r="DK14" s="391"/>
    </row>
    <row r="15" spans="1:115" s="303" customFormat="1" ht="39.950000000000003" customHeight="1">
      <c r="A15" s="730">
        <v>6</v>
      </c>
      <c r="B15" s="734">
        <v>2</v>
      </c>
      <c r="C15" s="735" t="s">
        <v>1069</v>
      </c>
      <c r="D15" s="773" t="s">
        <v>1070</v>
      </c>
      <c r="E15" s="737">
        <f>COUNTA(H15:DJ15)</f>
        <v>0</v>
      </c>
      <c r="F15" s="426"/>
      <c r="G15" s="448"/>
      <c r="H15" s="428"/>
      <c r="I15" s="429"/>
      <c r="J15" s="430"/>
      <c r="K15" s="429"/>
      <c r="L15" s="430"/>
      <c r="M15" s="429"/>
      <c r="N15" s="430"/>
      <c r="O15" s="429"/>
      <c r="P15" s="430"/>
      <c r="Q15" s="431"/>
      <c r="R15" s="428"/>
      <c r="S15" s="429"/>
      <c r="T15" s="430"/>
      <c r="U15" s="429"/>
      <c r="V15" s="430"/>
      <c r="W15" s="429"/>
      <c r="X15" s="430"/>
      <c r="Y15" s="431"/>
      <c r="Z15" s="428"/>
      <c r="AA15" s="429"/>
      <c r="AB15" s="430"/>
      <c r="AC15" s="429"/>
      <c r="AD15" s="430"/>
      <c r="AE15" s="429"/>
      <c r="AF15" s="430"/>
      <c r="AG15" s="431"/>
      <c r="AH15" s="272"/>
      <c r="AI15" s="432"/>
      <c r="AJ15" s="433"/>
      <c r="AK15" s="434"/>
      <c r="AL15" s="433"/>
      <c r="AM15" s="434"/>
      <c r="AN15" s="433"/>
      <c r="AO15" s="434"/>
      <c r="AP15" s="433"/>
      <c r="AQ15" s="434"/>
      <c r="AR15" s="435"/>
      <c r="AS15" s="432"/>
      <c r="AT15" s="433"/>
      <c r="AU15" s="434"/>
      <c r="AV15" s="433"/>
      <c r="AW15" s="434"/>
      <c r="AX15" s="433"/>
      <c r="AY15" s="434"/>
      <c r="AZ15" s="435"/>
      <c r="BA15" s="432"/>
      <c r="BB15" s="433"/>
      <c r="BC15" s="434"/>
      <c r="BD15" s="433"/>
      <c r="BE15" s="434"/>
      <c r="BF15" s="433"/>
      <c r="BG15" s="434"/>
      <c r="BH15" s="435"/>
      <c r="BI15" s="272"/>
      <c r="BJ15" s="436"/>
      <c r="BK15" s="437"/>
      <c r="BL15" s="438"/>
      <c r="BM15" s="437"/>
      <c r="BN15" s="438"/>
      <c r="BO15" s="437"/>
      <c r="BP15" s="438"/>
      <c r="BQ15" s="437"/>
      <c r="BR15" s="438"/>
      <c r="BS15" s="439"/>
      <c r="BT15" s="436"/>
      <c r="BU15" s="437"/>
      <c r="BV15" s="438"/>
      <c r="BW15" s="437"/>
      <c r="BX15" s="438"/>
      <c r="BY15" s="437"/>
      <c r="BZ15" s="438"/>
      <c r="CA15" s="439"/>
      <c r="CB15" s="436"/>
      <c r="CC15" s="437"/>
      <c r="CD15" s="438"/>
      <c r="CE15" s="437"/>
      <c r="CF15" s="438"/>
      <c r="CG15" s="437"/>
      <c r="CH15" s="438"/>
      <c r="CI15" s="439"/>
      <c r="CJ15" s="272"/>
      <c r="CK15" s="440"/>
      <c r="CL15" s="441"/>
      <c r="CM15" s="442"/>
      <c r="CN15" s="441"/>
      <c r="CO15" s="442"/>
      <c r="CP15" s="441"/>
      <c r="CQ15" s="442"/>
      <c r="CR15" s="441"/>
      <c r="CS15" s="442"/>
      <c r="CT15" s="443"/>
      <c r="CU15" s="440"/>
      <c r="CV15" s="441"/>
      <c r="CW15" s="442"/>
      <c r="CX15" s="441"/>
      <c r="CY15" s="442"/>
      <c r="CZ15" s="441"/>
      <c r="DA15" s="442"/>
      <c r="DB15" s="443"/>
      <c r="DC15" s="440"/>
      <c r="DD15" s="441"/>
      <c r="DE15" s="442"/>
      <c r="DF15" s="441"/>
      <c r="DG15" s="442"/>
      <c r="DH15" s="441"/>
      <c r="DI15" s="442"/>
      <c r="DJ15" s="443"/>
      <c r="DK15" s="391"/>
    </row>
    <row r="16" spans="1:115" s="303" customFormat="1" ht="54.75" customHeight="1">
      <c r="A16" s="730">
        <v>7</v>
      </c>
      <c r="B16" s="734">
        <v>2</v>
      </c>
      <c r="C16" s="735" t="s">
        <v>1341</v>
      </c>
      <c r="D16" s="736" t="s">
        <v>1057</v>
      </c>
      <c r="E16" s="737">
        <f>COUNTA(H16:DJ16)</f>
        <v>0</v>
      </c>
      <c r="F16" s="426"/>
      <c r="G16" s="448"/>
      <c r="H16" s="428"/>
      <c r="I16" s="429"/>
      <c r="J16" s="430"/>
      <c r="K16" s="429"/>
      <c r="L16" s="430"/>
      <c r="M16" s="429"/>
      <c r="N16" s="430"/>
      <c r="O16" s="429"/>
      <c r="P16" s="430"/>
      <c r="Q16" s="431"/>
      <c r="R16" s="428"/>
      <c r="S16" s="429"/>
      <c r="T16" s="430"/>
      <c r="U16" s="429"/>
      <c r="V16" s="430"/>
      <c r="W16" s="429"/>
      <c r="X16" s="430"/>
      <c r="Y16" s="431"/>
      <c r="Z16" s="428"/>
      <c r="AA16" s="429"/>
      <c r="AB16" s="430"/>
      <c r="AC16" s="429"/>
      <c r="AD16" s="430"/>
      <c r="AE16" s="429"/>
      <c r="AF16" s="430"/>
      <c r="AG16" s="431"/>
      <c r="AH16" s="272"/>
      <c r="AI16" s="432"/>
      <c r="AJ16" s="433"/>
      <c r="AK16" s="434"/>
      <c r="AL16" s="433"/>
      <c r="AM16" s="434"/>
      <c r="AN16" s="433"/>
      <c r="AO16" s="434"/>
      <c r="AP16" s="433"/>
      <c r="AQ16" s="434"/>
      <c r="AR16" s="435"/>
      <c r="AS16" s="432"/>
      <c r="AT16" s="433"/>
      <c r="AU16" s="434"/>
      <c r="AV16" s="433"/>
      <c r="AW16" s="434"/>
      <c r="AX16" s="433"/>
      <c r="AY16" s="434"/>
      <c r="AZ16" s="435"/>
      <c r="BA16" s="432"/>
      <c r="BB16" s="433"/>
      <c r="BC16" s="434"/>
      <c r="BD16" s="433"/>
      <c r="BE16" s="434"/>
      <c r="BF16" s="433"/>
      <c r="BG16" s="434"/>
      <c r="BH16" s="435"/>
      <c r="BI16" s="272"/>
      <c r="BJ16" s="436"/>
      <c r="BK16" s="437"/>
      <c r="BL16" s="438"/>
      <c r="BM16" s="437"/>
      <c r="BN16" s="438"/>
      <c r="BO16" s="437"/>
      <c r="BP16" s="438"/>
      <c r="BQ16" s="437"/>
      <c r="BR16" s="438"/>
      <c r="BS16" s="439"/>
      <c r="BT16" s="436"/>
      <c r="BU16" s="437"/>
      <c r="BV16" s="438"/>
      <c r="BW16" s="437"/>
      <c r="BX16" s="438"/>
      <c r="BY16" s="437"/>
      <c r="BZ16" s="438"/>
      <c r="CA16" s="439"/>
      <c r="CB16" s="436"/>
      <c r="CC16" s="437"/>
      <c r="CD16" s="438"/>
      <c r="CE16" s="437"/>
      <c r="CF16" s="438"/>
      <c r="CG16" s="437"/>
      <c r="CH16" s="438"/>
      <c r="CI16" s="439"/>
      <c r="CJ16" s="272"/>
      <c r="CK16" s="440"/>
      <c r="CL16" s="441"/>
      <c r="CM16" s="442"/>
      <c r="CN16" s="441"/>
      <c r="CO16" s="442"/>
      <c r="CP16" s="441"/>
      <c r="CQ16" s="442"/>
      <c r="CR16" s="441"/>
      <c r="CS16" s="442"/>
      <c r="CT16" s="443"/>
      <c r="CU16" s="440"/>
      <c r="CV16" s="441"/>
      <c r="CW16" s="442"/>
      <c r="CX16" s="441"/>
      <c r="CY16" s="442"/>
      <c r="CZ16" s="441"/>
      <c r="DA16" s="442"/>
      <c r="DB16" s="443"/>
      <c r="DC16" s="440"/>
      <c r="DD16" s="441"/>
      <c r="DE16" s="442"/>
      <c r="DF16" s="441"/>
      <c r="DG16" s="442"/>
      <c r="DH16" s="441"/>
      <c r="DI16" s="442"/>
      <c r="DJ16" s="443"/>
      <c r="DK16" s="391"/>
    </row>
    <row r="17" spans="1:115" s="303" customFormat="1" ht="39.950000000000003" customHeight="1">
      <c r="A17" s="730">
        <v>8</v>
      </c>
      <c r="B17" s="734">
        <v>2</v>
      </c>
      <c r="C17" s="735" t="s">
        <v>1072</v>
      </c>
      <c r="D17" s="736" t="s">
        <v>1057</v>
      </c>
      <c r="E17" s="737">
        <f>COUNTA(H17:DJ17)</f>
        <v>0</v>
      </c>
      <c r="F17" s="426"/>
      <c r="G17" s="448"/>
      <c r="H17" s="428"/>
      <c r="I17" s="429"/>
      <c r="J17" s="430"/>
      <c r="K17" s="429"/>
      <c r="L17" s="430"/>
      <c r="M17" s="429"/>
      <c r="N17" s="430"/>
      <c r="O17" s="429"/>
      <c r="P17" s="430"/>
      <c r="Q17" s="431"/>
      <c r="R17" s="428"/>
      <c r="S17" s="429"/>
      <c r="T17" s="430"/>
      <c r="U17" s="429"/>
      <c r="V17" s="430"/>
      <c r="W17" s="429"/>
      <c r="X17" s="430"/>
      <c r="Y17" s="431"/>
      <c r="Z17" s="428"/>
      <c r="AA17" s="429"/>
      <c r="AB17" s="430"/>
      <c r="AC17" s="429"/>
      <c r="AD17" s="430"/>
      <c r="AE17" s="429"/>
      <c r="AF17" s="430"/>
      <c r="AG17" s="431"/>
      <c r="AH17" s="272"/>
      <c r="AI17" s="432"/>
      <c r="AJ17" s="433"/>
      <c r="AK17" s="434"/>
      <c r="AL17" s="433"/>
      <c r="AM17" s="434"/>
      <c r="AN17" s="433"/>
      <c r="AO17" s="434"/>
      <c r="AP17" s="433"/>
      <c r="AQ17" s="434"/>
      <c r="AR17" s="435"/>
      <c r="AS17" s="432"/>
      <c r="AT17" s="433"/>
      <c r="AU17" s="434"/>
      <c r="AV17" s="433"/>
      <c r="AW17" s="434"/>
      <c r="AX17" s="433"/>
      <c r="AY17" s="434"/>
      <c r="AZ17" s="435"/>
      <c r="BA17" s="432"/>
      <c r="BB17" s="433"/>
      <c r="BC17" s="434"/>
      <c r="BD17" s="433"/>
      <c r="BE17" s="434"/>
      <c r="BF17" s="433"/>
      <c r="BG17" s="434"/>
      <c r="BH17" s="435"/>
      <c r="BI17" s="272"/>
      <c r="BJ17" s="436"/>
      <c r="BK17" s="437"/>
      <c r="BL17" s="438"/>
      <c r="BM17" s="437"/>
      <c r="BN17" s="438"/>
      <c r="BO17" s="437"/>
      <c r="BP17" s="438"/>
      <c r="BQ17" s="437"/>
      <c r="BR17" s="438"/>
      <c r="BS17" s="439"/>
      <c r="BT17" s="436"/>
      <c r="BU17" s="437"/>
      <c r="BV17" s="438"/>
      <c r="BW17" s="437"/>
      <c r="BX17" s="438"/>
      <c r="BY17" s="437"/>
      <c r="BZ17" s="438"/>
      <c r="CA17" s="439"/>
      <c r="CB17" s="436"/>
      <c r="CC17" s="437"/>
      <c r="CD17" s="438"/>
      <c r="CE17" s="437"/>
      <c r="CF17" s="438"/>
      <c r="CG17" s="437"/>
      <c r="CH17" s="438"/>
      <c r="CI17" s="439"/>
      <c r="CJ17" s="272"/>
      <c r="CK17" s="440"/>
      <c r="CL17" s="441"/>
      <c r="CM17" s="442"/>
      <c r="CN17" s="441"/>
      <c r="CO17" s="442"/>
      <c r="CP17" s="441"/>
      <c r="CQ17" s="442"/>
      <c r="CR17" s="441"/>
      <c r="CS17" s="442"/>
      <c r="CT17" s="443"/>
      <c r="CU17" s="440"/>
      <c r="CV17" s="441"/>
      <c r="CW17" s="442"/>
      <c r="CX17" s="441"/>
      <c r="CY17" s="442"/>
      <c r="CZ17" s="441"/>
      <c r="DA17" s="442"/>
      <c r="DB17" s="443"/>
      <c r="DC17" s="440"/>
      <c r="DD17" s="441"/>
      <c r="DE17" s="442"/>
      <c r="DF17" s="441"/>
      <c r="DG17" s="442"/>
      <c r="DH17" s="441"/>
      <c r="DI17" s="442"/>
      <c r="DJ17" s="443"/>
      <c r="DK17" s="391"/>
    </row>
    <row r="18" spans="1:115" s="303" customFormat="1" ht="39.950000000000003" customHeight="1">
      <c r="A18" s="730">
        <v>9</v>
      </c>
      <c r="B18" s="734">
        <v>2</v>
      </c>
      <c r="C18" s="735" t="s">
        <v>1074</v>
      </c>
      <c r="D18" s="736" t="s">
        <v>1057</v>
      </c>
      <c r="E18" s="737">
        <f>COUNTA(H18:DJ18)</f>
        <v>0</v>
      </c>
      <c r="F18" s="426"/>
      <c r="G18" s="448"/>
      <c r="H18" s="428"/>
      <c r="I18" s="429"/>
      <c r="J18" s="430"/>
      <c r="K18" s="429"/>
      <c r="L18" s="430"/>
      <c r="M18" s="429"/>
      <c r="N18" s="430"/>
      <c r="O18" s="429"/>
      <c r="P18" s="430"/>
      <c r="Q18" s="431"/>
      <c r="R18" s="428"/>
      <c r="S18" s="429"/>
      <c r="T18" s="430"/>
      <c r="U18" s="429"/>
      <c r="V18" s="430"/>
      <c r="W18" s="429"/>
      <c r="X18" s="430"/>
      <c r="Y18" s="431"/>
      <c r="Z18" s="428"/>
      <c r="AA18" s="429"/>
      <c r="AB18" s="430"/>
      <c r="AC18" s="429"/>
      <c r="AD18" s="430"/>
      <c r="AE18" s="429"/>
      <c r="AF18" s="430"/>
      <c r="AG18" s="431"/>
      <c r="AH18" s="272"/>
      <c r="AI18" s="432"/>
      <c r="AJ18" s="433"/>
      <c r="AK18" s="434"/>
      <c r="AL18" s="433"/>
      <c r="AM18" s="434"/>
      <c r="AN18" s="433"/>
      <c r="AO18" s="434"/>
      <c r="AP18" s="433"/>
      <c r="AQ18" s="434"/>
      <c r="AR18" s="435"/>
      <c r="AS18" s="432"/>
      <c r="AT18" s="433"/>
      <c r="AU18" s="434"/>
      <c r="AV18" s="433"/>
      <c r="AW18" s="434"/>
      <c r="AX18" s="433"/>
      <c r="AY18" s="434"/>
      <c r="AZ18" s="435"/>
      <c r="BA18" s="432"/>
      <c r="BB18" s="433"/>
      <c r="BC18" s="434"/>
      <c r="BD18" s="433"/>
      <c r="BE18" s="434"/>
      <c r="BF18" s="433"/>
      <c r="BG18" s="434"/>
      <c r="BH18" s="435"/>
      <c r="BI18" s="272"/>
      <c r="BJ18" s="436"/>
      <c r="BK18" s="437"/>
      <c r="BL18" s="438"/>
      <c r="BM18" s="437"/>
      <c r="BN18" s="438"/>
      <c r="BO18" s="437"/>
      <c r="BP18" s="438"/>
      <c r="BQ18" s="437"/>
      <c r="BR18" s="438"/>
      <c r="BS18" s="439"/>
      <c r="BT18" s="436"/>
      <c r="BU18" s="437"/>
      <c r="BV18" s="438"/>
      <c r="BW18" s="437"/>
      <c r="BX18" s="438"/>
      <c r="BY18" s="437"/>
      <c r="BZ18" s="438"/>
      <c r="CA18" s="439"/>
      <c r="CB18" s="436"/>
      <c r="CC18" s="437"/>
      <c r="CD18" s="438"/>
      <c r="CE18" s="437"/>
      <c r="CF18" s="438"/>
      <c r="CG18" s="437"/>
      <c r="CH18" s="438"/>
      <c r="CI18" s="439"/>
      <c r="CJ18" s="272"/>
      <c r="CK18" s="440"/>
      <c r="CL18" s="441"/>
      <c r="CM18" s="442"/>
      <c r="CN18" s="441"/>
      <c r="CO18" s="442"/>
      <c r="CP18" s="441"/>
      <c r="CQ18" s="442"/>
      <c r="CR18" s="441"/>
      <c r="CS18" s="442"/>
      <c r="CT18" s="443"/>
      <c r="CU18" s="440"/>
      <c r="CV18" s="441"/>
      <c r="CW18" s="442"/>
      <c r="CX18" s="441"/>
      <c r="CY18" s="442"/>
      <c r="CZ18" s="441"/>
      <c r="DA18" s="442"/>
      <c r="DB18" s="443"/>
      <c r="DC18" s="440"/>
      <c r="DD18" s="441"/>
      <c r="DE18" s="442"/>
      <c r="DF18" s="441"/>
      <c r="DG18" s="442"/>
      <c r="DH18" s="441"/>
      <c r="DI18" s="442"/>
      <c r="DJ18" s="443"/>
      <c r="DK18" s="391"/>
    </row>
    <row r="19" spans="1:115" s="303" customFormat="1" ht="39.950000000000003" customHeight="1">
      <c r="A19" s="730">
        <v>0</v>
      </c>
      <c r="B19" s="731">
        <v>3</v>
      </c>
      <c r="C19" s="755" t="s">
        <v>1077</v>
      </c>
      <c r="D19" s="756"/>
      <c r="E19" s="756"/>
      <c r="F19" s="756"/>
      <c r="G19" s="756"/>
      <c r="H19" s="503"/>
      <c r="I19" s="504"/>
      <c r="J19" s="504"/>
      <c r="K19" s="504"/>
      <c r="L19" s="504"/>
      <c r="M19" s="504"/>
      <c r="N19" s="504"/>
      <c r="O19" s="504"/>
      <c r="P19" s="504"/>
      <c r="Q19" s="505"/>
      <c r="R19" s="503"/>
      <c r="S19" s="504"/>
      <c r="T19" s="504"/>
      <c r="U19" s="504"/>
      <c r="V19" s="504"/>
      <c r="W19" s="504"/>
      <c r="X19" s="504"/>
      <c r="Y19" s="505"/>
      <c r="Z19" s="503"/>
      <c r="AA19" s="504"/>
      <c r="AB19" s="504"/>
      <c r="AC19" s="504"/>
      <c r="AD19" s="504"/>
      <c r="AE19" s="504"/>
      <c r="AF19" s="504"/>
      <c r="AG19" s="505"/>
      <c r="AH19" s="506"/>
      <c r="AI19" s="507"/>
      <c r="AJ19" s="508"/>
      <c r="AK19" s="508"/>
      <c r="AL19" s="508"/>
      <c r="AM19" s="508"/>
      <c r="AN19" s="508"/>
      <c r="AO19" s="508"/>
      <c r="AP19" s="508"/>
      <c r="AQ19" s="508"/>
      <c r="AR19" s="509"/>
      <c r="AS19" s="507"/>
      <c r="AT19" s="508"/>
      <c r="AU19" s="508"/>
      <c r="AV19" s="508"/>
      <c r="AW19" s="508"/>
      <c r="AX19" s="508"/>
      <c r="AY19" s="508"/>
      <c r="AZ19" s="509"/>
      <c r="BA19" s="507"/>
      <c r="BB19" s="508"/>
      <c r="BC19" s="508"/>
      <c r="BD19" s="508"/>
      <c r="BE19" s="508"/>
      <c r="BF19" s="508"/>
      <c r="BG19" s="508"/>
      <c r="BH19" s="509"/>
      <c r="BI19" s="506"/>
      <c r="BJ19" s="510"/>
      <c r="BK19" s="511"/>
      <c r="BL19" s="511"/>
      <c r="BM19" s="511"/>
      <c r="BN19" s="511"/>
      <c r="BO19" s="511"/>
      <c r="BP19" s="511"/>
      <c r="BQ19" s="511"/>
      <c r="BR19" s="511"/>
      <c r="BS19" s="512"/>
      <c r="BT19" s="510"/>
      <c r="BU19" s="511"/>
      <c r="BV19" s="511"/>
      <c r="BW19" s="511"/>
      <c r="BX19" s="511"/>
      <c r="BY19" s="511"/>
      <c r="BZ19" s="511"/>
      <c r="CA19" s="512"/>
      <c r="CB19" s="510"/>
      <c r="CC19" s="511"/>
      <c r="CD19" s="511"/>
      <c r="CE19" s="511"/>
      <c r="CF19" s="511"/>
      <c r="CG19" s="511"/>
      <c r="CH19" s="511"/>
      <c r="CI19" s="512"/>
      <c r="CJ19" s="506"/>
      <c r="CK19" s="513"/>
      <c r="CL19" s="514"/>
      <c r="CM19" s="514"/>
      <c r="CN19" s="514"/>
      <c r="CO19" s="514"/>
      <c r="CP19" s="514"/>
      <c r="CQ19" s="514"/>
      <c r="CR19" s="514"/>
      <c r="CS19" s="514"/>
      <c r="CT19" s="515"/>
      <c r="CU19" s="513"/>
      <c r="CV19" s="514"/>
      <c r="CW19" s="514"/>
      <c r="CX19" s="514"/>
      <c r="CY19" s="514"/>
      <c r="CZ19" s="514"/>
      <c r="DA19" s="514"/>
      <c r="DB19" s="515"/>
      <c r="DC19" s="513"/>
      <c r="DD19" s="514"/>
      <c r="DE19" s="514"/>
      <c r="DF19" s="514"/>
      <c r="DG19" s="514"/>
      <c r="DH19" s="514"/>
      <c r="DI19" s="514"/>
      <c r="DJ19" s="515"/>
      <c r="DK19" s="516"/>
    </row>
    <row r="20" spans="1:115" s="303" customFormat="1" ht="39.950000000000003" customHeight="1">
      <c r="A20" s="730">
        <v>10</v>
      </c>
      <c r="B20" s="734">
        <v>3</v>
      </c>
      <c r="C20" s="735" t="s">
        <v>1079</v>
      </c>
      <c r="D20" s="736" t="s">
        <v>1057</v>
      </c>
      <c r="E20" s="737">
        <f>COUNTA(H20:DJ20)</f>
        <v>0</v>
      </c>
      <c r="F20" s="426"/>
      <c r="G20" s="448"/>
      <c r="H20" s="428"/>
      <c r="I20" s="429"/>
      <c r="J20" s="430"/>
      <c r="K20" s="429"/>
      <c r="L20" s="430"/>
      <c r="M20" s="429"/>
      <c r="N20" s="430"/>
      <c r="O20" s="429"/>
      <c r="P20" s="430"/>
      <c r="Q20" s="431"/>
      <c r="R20" s="428"/>
      <c r="S20" s="429"/>
      <c r="T20" s="430"/>
      <c r="U20" s="429"/>
      <c r="V20" s="430"/>
      <c r="W20" s="429"/>
      <c r="X20" s="430"/>
      <c r="Y20" s="431"/>
      <c r="Z20" s="428"/>
      <c r="AA20" s="429"/>
      <c r="AB20" s="430"/>
      <c r="AC20" s="429"/>
      <c r="AD20" s="430"/>
      <c r="AE20" s="429"/>
      <c r="AF20" s="430"/>
      <c r="AG20" s="431"/>
      <c r="AH20" s="272"/>
      <c r="AI20" s="432"/>
      <c r="AJ20" s="433"/>
      <c r="AK20" s="434"/>
      <c r="AL20" s="433"/>
      <c r="AM20" s="434"/>
      <c r="AN20" s="433"/>
      <c r="AO20" s="434"/>
      <c r="AP20" s="433"/>
      <c r="AQ20" s="434"/>
      <c r="AR20" s="435"/>
      <c r="AS20" s="432"/>
      <c r="AT20" s="433"/>
      <c r="AU20" s="434"/>
      <c r="AV20" s="433"/>
      <c r="AW20" s="434"/>
      <c r="AX20" s="433"/>
      <c r="AY20" s="434"/>
      <c r="AZ20" s="435"/>
      <c r="BA20" s="432"/>
      <c r="BB20" s="433"/>
      <c r="BC20" s="434"/>
      <c r="BD20" s="433"/>
      <c r="BE20" s="434"/>
      <c r="BF20" s="433"/>
      <c r="BG20" s="434"/>
      <c r="BH20" s="435"/>
      <c r="BI20" s="272"/>
      <c r="BJ20" s="436"/>
      <c r="BK20" s="437"/>
      <c r="BL20" s="438"/>
      <c r="BM20" s="437"/>
      <c r="BN20" s="438"/>
      <c r="BO20" s="437"/>
      <c r="BP20" s="438"/>
      <c r="BQ20" s="437"/>
      <c r="BR20" s="438"/>
      <c r="BS20" s="439"/>
      <c r="BT20" s="436"/>
      <c r="BU20" s="437"/>
      <c r="BV20" s="438"/>
      <c r="BW20" s="437"/>
      <c r="BX20" s="438"/>
      <c r="BY20" s="437"/>
      <c r="BZ20" s="438"/>
      <c r="CA20" s="439"/>
      <c r="CB20" s="436"/>
      <c r="CC20" s="437"/>
      <c r="CD20" s="438"/>
      <c r="CE20" s="437"/>
      <c r="CF20" s="438"/>
      <c r="CG20" s="437"/>
      <c r="CH20" s="438"/>
      <c r="CI20" s="439"/>
      <c r="CJ20" s="272"/>
      <c r="CK20" s="440"/>
      <c r="CL20" s="441"/>
      <c r="CM20" s="442"/>
      <c r="CN20" s="441"/>
      <c r="CO20" s="442"/>
      <c r="CP20" s="441"/>
      <c r="CQ20" s="442"/>
      <c r="CR20" s="441"/>
      <c r="CS20" s="442"/>
      <c r="CT20" s="443"/>
      <c r="CU20" s="440"/>
      <c r="CV20" s="441"/>
      <c r="CW20" s="442"/>
      <c r="CX20" s="441"/>
      <c r="CY20" s="442"/>
      <c r="CZ20" s="441"/>
      <c r="DA20" s="442"/>
      <c r="DB20" s="443"/>
      <c r="DC20" s="440"/>
      <c r="DD20" s="441"/>
      <c r="DE20" s="442"/>
      <c r="DF20" s="441"/>
      <c r="DG20" s="442"/>
      <c r="DH20" s="441"/>
      <c r="DI20" s="442"/>
      <c r="DJ20" s="443"/>
      <c r="DK20" s="272"/>
    </row>
    <row r="21" spans="1:115" s="303" customFormat="1" ht="39.950000000000003" customHeight="1">
      <c r="A21" s="730">
        <v>11</v>
      </c>
      <c r="B21" s="734">
        <v>3</v>
      </c>
      <c r="C21" s="735" t="s">
        <v>1082</v>
      </c>
      <c r="D21" s="773" t="s">
        <v>1070</v>
      </c>
      <c r="E21" s="737">
        <f>COUNTA(H21:DJ21)</f>
        <v>0</v>
      </c>
      <c r="F21" s="426"/>
      <c r="G21" s="448"/>
      <c r="H21" s="428"/>
      <c r="I21" s="429"/>
      <c r="J21" s="430"/>
      <c r="K21" s="429"/>
      <c r="L21" s="430"/>
      <c r="M21" s="429"/>
      <c r="N21" s="430"/>
      <c r="O21" s="429"/>
      <c r="P21" s="430"/>
      <c r="Q21" s="431"/>
      <c r="R21" s="428"/>
      <c r="S21" s="429"/>
      <c r="T21" s="430"/>
      <c r="U21" s="429"/>
      <c r="V21" s="430"/>
      <c r="W21" s="429"/>
      <c r="X21" s="430"/>
      <c r="Y21" s="431"/>
      <c r="Z21" s="428"/>
      <c r="AA21" s="429"/>
      <c r="AB21" s="430"/>
      <c r="AC21" s="429"/>
      <c r="AD21" s="430"/>
      <c r="AE21" s="429"/>
      <c r="AF21" s="430"/>
      <c r="AG21" s="431"/>
      <c r="AH21" s="272"/>
      <c r="AI21" s="432"/>
      <c r="AJ21" s="433"/>
      <c r="AK21" s="434"/>
      <c r="AL21" s="433"/>
      <c r="AM21" s="434"/>
      <c r="AN21" s="433"/>
      <c r="AO21" s="434"/>
      <c r="AP21" s="433"/>
      <c r="AQ21" s="434"/>
      <c r="AR21" s="435"/>
      <c r="AS21" s="432"/>
      <c r="AT21" s="433"/>
      <c r="AU21" s="434"/>
      <c r="AV21" s="433"/>
      <c r="AW21" s="434"/>
      <c r="AX21" s="433"/>
      <c r="AY21" s="434"/>
      <c r="AZ21" s="435"/>
      <c r="BA21" s="432"/>
      <c r="BB21" s="433"/>
      <c r="BC21" s="434"/>
      <c r="BD21" s="433"/>
      <c r="BE21" s="434"/>
      <c r="BF21" s="433"/>
      <c r="BG21" s="434"/>
      <c r="BH21" s="435"/>
      <c r="BI21" s="272"/>
      <c r="BJ21" s="436"/>
      <c r="BK21" s="437"/>
      <c r="BL21" s="438"/>
      <c r="BM21" s="437"/>
      <c r="BN21" s="438"/>
      <c r="BO21" s="437"/>
      <c r="BP21" s="438"/>
      <c r="BQ21" s="437"/>
      <c r="BR21" s="438"/>
      <c r="BS21" s="439"/>
      <c r="BT21" s="436"/>
      <c r="BU21" s="437"/>
      <c r="BV21" s="438"/>
      <c r="BW21" s="437"/>
      <c r="BX21" s="438"/>
      <c r="BY21" s="437"/>
      <c r="BZ21" s="438"/>
      <c r="CA21" s="439"/>
      <c r="CB21" s="436"/>
      <c r="CC21" s="437"/>
      <c r="CD21" s="438"/>
      <c r="CE21" s="437"/>
      <c r="CF21" s="438"/>
      <c r="CG21" s="437"/>
      <c r="CH21" s="438"/>
      <c r="CI21" s="439"/>
      <c r="CJ21" s="272"/>
      <c r="CK21" s="440"/>
      <c r="CL21" s="441"/>
      <c r="CM21" s="442"/>
      <c r="CN21" s="441"/>
      <c r="CO21" s="442"/>
      <c r="CP21" s="441"/>
      <c r="CQ21" s="442"/>
      <c r="CR21" s="441"/>
      <c r="CS21" s="442"/>
      <c r="CT21" s="443"/>
      <c r="CU21" s="440"/>
      <c r="CV21" s="441"/>
      <c r="CW21" s="442"/>
      <c r="CX21" s="441"/>
      <c r="CY21" s="442"/>
      <c r="CZ21" s="441"/>
      <c r="DA21" s="442"/>
      <c r="DB21" s="443"/>
      <c r="DC21" s="440"/>
      <c r="DD21" s="441"/>
      <c r="DE21" s="442"/>
      <c r="DF21" s="441"/>
      <c r="DG21" s="442"/>
      <c r="DH21" s="441"/>
      <c r="DI21" s="442"/>
      <c r="DJ21" s="443"/>
      <c r="DK21" s="391"/>
    </row>
    <row r="22" spans="1:115" s="303" customFormat="1" ht="39.950000000000003" customHeight="1">
      <c r="A22" s="730">
        <v>12</v>
      </c>
      <c r="B22" s="734">
        <v>3</v>
      </c>
      <c r="C22" s="735" t="s">
        <v>1342</v>
      </c>
      <c r="D22" s="736" t="s">
        <v>1057</v>
      </c>
      <c r="E22" s="737">
        <f>COUNTA(H22:DJ22)</f>
        <v>0</v>
      </c>
      <c r="F22" s="426"/>
      <c r="G22" s="448"/>
      <c r="H22" s="428"/>
      <c r="I22" s="429"/>
      <c r="J22" s="430"/>
      <c r="K22" s="429"/>
      <c r="L22" s="430"/>
      <c r="M22" s="429"/>
      <c r="N22" s="430"/>
      <c r="O22" s="429"/>
      <c r="P22" s="430"/>
      <c r="Q22" s="431"/>
      <c r="R22" s="428"/>
      <c r="S22" s="429"/>
      <c r="T22" s="430"/>
      <c r="U22" s="429"/>
      <c r="V22" s="430"/>
      <c r="W22" s="429"/>
      <c r="X22" s="430"/>
      <c r="Y22" s="431"/>
      <c r="Z22" s="428"/>
      <c r="AA22" s="429"/>
      <c r="AB22" s="430"/>
      <c r="AC22" s="429"/>
      <c r="AD22" s="430"/>
      <c r="AE22" s="429"/>
      <c r="AF22" s="430"/>
      <c r="AG22" s="431"/>
      <c r="AH22" s="272"/>
      <c r="AI22" s="432"/>
      <c r="AJ22" s="433"/>
      <c r="AK22" s="434"/>
      <c r="AL22" s="433"/>
      <c r="AM22" s="434"/>
      <c r="AN22" s="433"/>
      <c r="AO22" s="434"/>
      <c r="AP22" s="433"/>
      <c r="AQ22" s="434"/>
      <c r="AR22" s="435"/>
      <c r="AS22" s="432"/>
      <c r="AT22" s="433"/>
      <c r="AU22" s="434"/>
      <c r="AV22" s="433"/>
      <c r="AW22" s="434"/>
      <c r="AX22" s="433"/>
      <c r="AY22" s="434"/>
      <c r="AZ22" s="435"/>
      <c r="BA22" s="432"/>
      <c r="BB22" s="433"/>
      <c r="BC22" s="434"/>
      <c r="BD22" s="433"/>
      <c r="BE22" s="434"/>
      <c r="BF22" s="433"/>
      <c r="BG22" s="434"/>
      <c r="BH22" s="435"/>
      <c r="BI22" s="272"/>
      <c r="BJ22" s="436"/>
      <c r="BK22" s="437"/>
      <c r="BL22" s="438"/>
      <c r="BM22" s="437"/>
      <c r="BN22" s="438"/>
      <c r="BO22" s="437"/>
      <c r="BP22" s="438"/>
      <c r="BQ22" s="437"/>
      <c r="BR22" s="438"/>
      <c r="BS22" s="439"/>
      <c r="BT22" s="436"/>
      <c r="BU22" s="437"/>
      <c r="BV22" s="438"/>
      <c r="BW22" s="437"/>
      <c r="BX22" s="438"/>
      <c r="BY22" s="437"/>
      <c r="BZ22" s="438"/>
      <c r="CA22" s="439"/>
      <c r="CB22" s="436"/>
      <c r="CC22" s="437"/>
      <c r="CD22" s="438"/>
      <c r="CE22" s="437"/>
      <c r="CF22" s="438"/>
      <c r="CG22" s="437"/>
      <c r="CH22" s="438"/>
      <c r="CI22" s="439"/>
      <c r="CJ22" s="272"/>
      <c r="CK22" s="440"/>
      <c r="CL22" s="441"/>
      <c r="CM22" s="442"/>
      <c r="CN22" s="441"/>
      <c r="CO22" s="442"/>
      <c r="CP22" s="441"/>
      <c r="CQ22" s="442"/>
      <c r="CR22" s="441"/>
      <c r="CS22" s="442"/>
      <c r="CT22" s="443"/>
      <c r="CU22" s="440"/>
      <c r="CV22" s="441"/>
      <c r="CW22" s="442"/>
      <c r="CX22" s="441"/>
      <c r="CY22" s="442"/>
      <c r="CZ22" s="441"/>
      <c r="DA22" s="442"/>
      <c r="DB22" s="443"/>
      <c r="DC22" s="440"/>
      <c r="DD22" s="441"/>
      <c r="DE22" s="442"/>
      <c r="DF22" s="441"/>
      <c r="DG22" s="442"/>
      <c r="DH22" s="441"/>
      <c r="DI22" s="442"/>
      <c r="DJ22" s="443"/>
      <c r="DK22" s="391"/>
    </row>
    <row r="23" spans="1:115" s="303" customFormat="1" ht="39.950000000000003" customHeight="1">
      <c r="A23" s="730">
        <v>13</v>
      </c>
      <c r="B23" s="734">
        <v>3</v>
      </c>
      <c r="C23" s="735" t="s">
        <v>1086</v>
      </c>
      <c r="D23" s="736" t="s">
        <v>1057</v>
      </c>
      <c r="E23" s="737">
        <f>COUNTA(H23:DJ23)</f>
        <v>0</v>
      </c>
      <c r="F23" s="426"/>
      <c r="G23" s="448"/>
      <c r="H23" s="428"/>
      <c r="I23" s="429"/>
      <c r="J23" s="430"/>
      <c r="K23" s="429"/>
      <c r="L23" s="430"/>
      <c r="M23" s="429"/>
      <c r="N23" s="430"/>
      <c r="O23" s="429"/>
      <c r="P23" s="430"/>
      <c r="Q23" s="431"/>
      <c r="R23" s="428"/>
      <c r="S23" s="429"/>
      <c r="T23" s="430"/>
      <c r="U23" s="429"/>
      <c r="V23" s="430"/>
      <c r="W23" s="429"/>
      <c r="X23" s="430"/>
      <c r="Y23" s="431"/>
      <c r="Z23" s="428"/>
      <c r="AA23" s="429"/>
      <c r="AB23" s="430"/>
      <c r="AC23" s="429"/>
      <c r="AD23" s="430"/>
      <c r="AE23" s="429"/>
      <c r="AF23" s="430"/>
      <c r="AG23" s="431"/>
      <c r="AH23" s="272"/>
      <c r="AI23" s="432"/>
      <c r="AJ23" s="433"/>
      <c r="AK23" s="434"/>
      <c r="AL23" s="433"/>
      <c r="AM23" s="434"/>
      <c r="AN23" s="433"/>
      <c r="AO23" s="434"/>
      <c r="AP23" s="433"/>
      <c r="AQ23" s="434"/>
      <c r="AR23" s="435"/>
      <c r="AS23" s="432"/>
      <c r="AT23" s="433"/>
      <c r="AU23" s="434"/>
      <c r="AV23" s="433"/>
      <c r="AW23" s="434"/>
      <c r="AX23" s="433"/>
      <c r="AY23" s="434"/>
      <c r="AZ23" s="435"/>
      <c r="BA23" s="432"/>
      <c r="BB23" s="433"/>
      <c r="BC23" s="434"/>
      <c r="BD23" s="433"/>
      <c r="BE23" s="434"/>
      <c r="BF23" s="433"/>
      <c r="BG23" s="434"/>
      <c r="BH23" s="435"/>
      <c r="BI23" s="272"/>
      <c r="BJ23" s="436"/>
      <c r="BK23" s="437"/>
      <c r="BL23" s="438"/>
      <c r="BM23" s="437"/>
      <c r="BN23" s="438"/>
      <c r="BO23" s="437"/>
      <c r="BP23" s="438"/>
      <c r="BQ23" s="437"/>
      <c r="BR23" s="438"/>
      <c r="BS23" s="439"/>
      <c r="BT23" s="436"/>
      <c r="BU23" s="437"/>
      <c r="BV23" s="438"/>
      <c r="BW23" s="437"/>
      <c r="BX23" s="438"/>
      <c r="BY23" s="437"/>
      <c r="BZ23" s="438"/>
      <c r="CA23" s="439"/>
      <c r="CB23" s="436"/>
      <c r="CC23" s="437"/>
      <c r="CD23" s="438"/>
      <c r="CE23" s="437"/>
      <c r="CF23" s="438"/>
      <c r="CG23" s="437"/>
      <c r="CH23" s="438"/>
      <c r="CI23" s="439"/>
      <c r="CJ23" s="272"/>
      <c r="CK23" s="440"/>
      <c r="CL23" s="441"/>
      <c r="CM23" s="442"/>
      <c r="CN23" s="441"/>
      <c r="CO23" s="442"/>
      <c r="CP23" s="441"/>
      <c r="CQ23" s="442"/>
      <c r="CR23" s="441"/>
      <c r="CS23" s="442"/>
      <c r="CT23" s="443"/>
      <c r="CU23" s="440"/>
      <c r="CV23" s="441"/>
      <c r="CW23" s="442"/>
      <c r="CX23" s="441"/>
      <c r="CY23" s="442"/>
      <c r="CZ23" s="441"/>
      <c r="DA23" s="442"/>
      <c r="DB23" s="443"/>
      <c r="DC23" s="440"/>
      <c r="DD23" s="441"/>
      <c r="DE23" s="442"/>
      <c r="DF23" s="441"/>
      <c r="DG23" s="442"/>
      <c r="DH23" s="441"/>
      <c r="DI23" s="442"/>
      <c r="DJ23" s="443"/>
      <c r="DK23" s="391"/>
    </row>
    <row r="24" spans="1:115" s="303" customFormat="1" ht="39.950000000000003" customHeight="1">
      <c r="A24" s="730">
        <v>14</v>
      </c>
      <c r="B24" s="734">
        <v>3</v>
      </c>
      <c r="C24" s="735" t="s">
        <v>1343</v>
      </c>
      <c r="D24" s="736" t="s">
        <v>1057</v>
      </c>
      <c r="E24" s="737">
        <f>COUNTA(H24:DJ24)</f>
        <v>0</v>
      </c>
      <c r="F24" s="426"/>
      <c r="G24" s="448"/>
      <c r="H24" s="428"/>
      <c r="I24" s="429"/>
      <c r="J24" s="430"/>
      <c r="K24" s="429"/>
      <c r="L24" s="430"/>
      <c r="M24" s="429"/>
      <c r="N24" s="430"/>
      <c r="O24" s="429"/>
      <c r="P24" s="430"/>
      <c r="Q24" s="431"/>
      <c r="R24" s="428"/>
      <c r="S24" s="429"/>
      <c r="T24" s="430"/>
      <c r="U24" s="429"/>
      <c r="V24" s="430"/>
      <c r="W24" s="429"/>
      <c r="X24" s="430"/>
      <c r="Y24" s="431"/>
      <c r="Z24" s="428"/>
      <c r="AA24" s="429"/>
      <c r="AB24" s="430"/>
      <c r="AC24" s="429"/>
      <c r="AD24" s="430"/>
      <c r="AE24" s="429"/>
      <c r="AF24" s="430"/>
      <c r="AG24" s="431"/>
      <c r="AH24" s="272"/>
      <c r="AI24" s="432"/>
      <c r="AJ24" s="433"/>
      <c r="AK24" s="434"/>
      <c r="AL24" s="433"/>
      <c r="AM24" s="434"/>
      <c r="AN24" s="433"/>
      <c r="AO24" s="434"/>
      <c r="AP24" s="433"/>
      <c r="AQ24" s="434"/>
      <c r="AR24" s="435"/>
      <c r="AS24" s="432"/>
      <c r="AT24" s="433"/>
      <c r="AU24" s="434"/>
      <c r="AV24" s="433"/>
      <c r="AW24" s="434"/>
      <c r="AX24" s="433"/>
      <c r="AY24" s="434"/>
      <c r="AZ24" s="435"/>
      <c r="BA24" s="432"/>
      <c r="BB24" s="433"/>
      <c r="BC24" s="434"/>
      <c r="BD24" s="433"/>
      <c r="BE24" s="434"/>
      <c r="BF24" s="433"/>
      <c r="BG24" s="434"/>
      <c r="BH24" s="435"/>
      <c r="BI24" s="272"/>
      <c r="BJ24" s="436"/>
      <c r="BK24" s="437"/>
      <c r="BL24" s="438"/>
      <c r="BM24" s="437"/>
      <c r="BN24" s="438"/>
      <c r="BO24" s="437"/>
      <c r="BP24" s="438"/>
      <c r="BQ24" s="437"/>
      <c r="BR24" s="438"/>
      <c r="BS24" s="439"/>
      <c r="BT24" s="436"/>
      <c r="BU24" s="437"/>
      <c r="BV24" s="438"/>
      <c r="BW24" s="437"/>
      <c r="BX24" s="438"/>
      <c r="BY24" s="437"/>
      <c r="BZ24" s="438"/>
      <c r="CA24" s="439"/>
      <c r="CB24" s="436"/>
      <c r="CC24" s="437"/>
      <c r="CD24" s="438"/>
      <c r="CE24" s="437"/>
      <c r="CF24" s="438"/>
      <c r="CG24" s="437"/>
      <c r="CH24" s="438"/>
      <c r="CI24" s="439"/>
      <c r="CJ24" s="272"/>
      <c r="CK24" s="440"/>
      <c r="CL24" s="441"/>
      <c r="CM24" s="442"/>
      <c r="CN24" s="441"/>
      <c r="CO24" s="442"/>
      <c r="CP24" s="441"/>
      <c r="CQ24" s="442"/>
      <c r="CR24" s="441"/>
      <c r="CS24" s="442"/>
      <c r="CT24" s="443"/>
      <c r="CU24" s="440"/>
      <c r="CV24" s="441"/>
      <c r="CW24" s="442"/>
      <c r="CX24" s="441"/>
      <c r="CY24" s="442"/>
      <c r="CZ24" s="441"/>
      <c r="DA24" s="442"/>
      <c r="DB24" s="443"/>
      <c r="DC24" s="440"/>
      <c r="DD24" s="441"/>
      <c r="DE24" s="442"/>
      <c r="DF24" s="441"/>
      <c r="DG24" s="442"/>
      <c r="DH24" s="441"/>
      <c r="DI24" s="442"/>
      <c r="DJ24" s="443"/>
      <c r="DK24" s="391"/>
    </row>
    <row r="25" spans="1:115" s="303" customFormat="1" ht="39.950000000000003" customHeight="1">
      <c r="A25" s="730">
        <v>0</v>
      </c>
      <c r="B25" s="731">
        <v>4</v>
      </c>
      <c r="C25" s="755" t="s">
        <v>1344</v>
      </c>
      <c r="D25" s="756"/>
      <c r="E25" s="756"/>
      <c r="F25" s="756"/>
      <c r="G25" s="756"/>
      <c r="H25" s="503"/>
      <c r="I25" s="504"/>
      <c r="J25" s="504"/>
      <c r="K25" s="504"/>
      <c r="L25" s="504"/>
      <c r="M25" s="504"/>
      <c r="N25" s="504"/>
      <c r="O25" s="504"/>
      <c r="P25" s="504"/>
      <c r="Q25" s="505"/>
      <c r="R25" s="503"/>
      <c r="S25" s="504"/>
      <c r="T25" s="504"/>
      <c r="U25" s="504"/>
      <c r="V25" s="504"/>
      <c r="W25" s="504"/>
      <c r="X25" s="504"/>
      <c r="Y25" s="505"/>
      <c r="Z25" s="503"/>
      <c r="AA25" s="504"/>
      <c r="AB25" s="504"/>
      <c r="AC25" s="504"/>
      <c r="AD25" s="504"/>
      <c r="AE25" s="504"/>
      <c r="AF25" s="504"/>
      <c r="AG25" s="505"/>
      <c r="AH25" s="506"/>
      <c r="AI25" s="507"/>
      <c r="AJ25" s="508"/>
      <c r="AK25" s="508"/>
      <c r="AL25" s="508"/>
      <c r="AM25" s="508"/>
      <c r="AN25" s="508"/>
      <c r="AO25" s="508"/>
      <c r="AP25" s="508"/>
      <c r="AQ25" s="508"/>
      <c r="AR25" s="509"/>
      <c r="AS25" s="507"/>
      <c r="AT25" s="508"/>
      <c r="AU25" s="508"/>
      <c r="AV25" s="508"/>
      <c r="AW25" s="508"/>
      <c r="AX25" s="508"/>
      <c r="AY25" s="508"/>
      <c r="AZ25" s="509"/>
      <c r="BA25" s="507"/>
      <c r="BB25" s="508"/>
      <c r="BC25" s="508"/>
      <c r="BD25" s="508"/>
      <c r="BE25" s="508"/>
      <c r="BF25" s="508"/>
      <c r="BG25" s="508"/>
      <c r="BH25" s="509"/>
      <c r="BI25" s="506"/>
      <c r="BJ25" s="510"/>
      <c r="BK25" s="511"/>
      <c r="BL25" s="511"/>
      <c r="BM25" s="511"/>
      <c r="BN25" s="511"/>
      <c r="BO25" s="511"/>
      <c r="BP25" s="511"/>
      <c r="BQ25" s="511"/>
      <c r="BR25" s="511"/>
      <c r="BS25" s="512"/>
      <c r="BT25" s="510"/>
      <c r="BU25" s="511"/>
      <c r="BV25" s="511"/>
      <c r="BW25" s="511"/>
      <c r="BX25" s="511"/>
      <c r="BY25" s="511"/>
      <c r="BZ25" s="511"/>
      <c r="CA25" s="512"/>
      <c r="CB25" s="510"/>
      <c r="CC25" s="511"/>
      <c r="CD25" s="511"/>
      <c r="CE25" s="511"/>
      <c r="CF25" s="511"/>
      <c r="CG25" s="511"/>
      <c r="CH25" s="511"/>
      <c r="CI25" s="512"/>
      <c r="CJ25" s="506"/>
      <c r="CK25" s="513"/>
      <c r="CL25" s="514"/>
      <c r="CM25" s="514"/>
      <c r="CN25" s="514"/>
      <c r="CO25" s="514"/>
      <c r="CP25" s="514"/>
      <c r="CQ25" s="514"/>
      <c r="CR25" s="514"/>
      <c r="CS25" s="514"/>
      <c r="CT25" s="515"/>
      <c r="CU25" s="513"/>
      <c r="CV25" s="514"/>
      <c r="CW25" s="514"/>
      <c r="CX25" s="514"/>
      <c r="CY25" s="514"/>
      <c r="CZ25" s="514"/>
      <c r="DA25" s="514"/>
      <c r="DB25" s="515"/>
      <c r="DC25" s="513"/>
      <c r="DD25" s="514"/>
      <c r="DE25" s="514"/>
      <c r="DF25" s="514"/>
      <c r="DG25" s="514"/>
      <c r="DH25" s="514"/>
      <c r="DI25" s="514"/>
      <c r="DJ25" s="515"/>
      <c r="DK25" s="516"/>
    </row>
    <row r="26" spans="1:115" s="303" customFormat="1" ht="39.950000000000003" customHeight="1">
      <c r="A26" s="730">
        <v>15</v>
      </c>
      <c r="B26" s="734">
        <v>4</v>
      </c>
      <c r="C26" s="735" t="s">
        <v>1345</v>
      </c>
      <c r="D26" s="736" t="s">
        <v>1057</v>
      </c>
      <c r="E26" s="737">
        <f>COUNTA(H26:DJ26)</f>
        <v>0</v>
      </c>
      <c r="F26" s="426"/>
      <c r="G26" s="448"/>
      <c r="H26" s="428"/>
      <c r="I26" s="429"/>
      <c r="J26" s="430"/>
      <c r="K26" s="429"/>
      <c r="L26" s="430"/>
      <c r="M26" s="429"/>
      <c r="N26" s="430"/>
      <c r="O26" s="429"/>
      <c r="P26" s="430"/>
      <c r="Q26" s="431"/>
      <c r="R26" s="428"/>
      <c r="S26" s="429"/>
      <c r="T26" s="430"/>
      <c r="U26" s="429"/>
      <c r="V26" s="430"/>
      <c r="W26" s="429"/>
      <c r="X26" s="430"/>
      <c r="Y26" s="431"/>
      <c r="Z26" s="428"/>
      <c r="AA26" s="429"/>
      <c r="AB26" s="430"/>
      <c r="AC26" s="429"/>
      <c r="AD26" s="430"/>
      <c r="AE26" s="429"/>
      <c r="AF26" s="430"/>
      <c r="AG26" s="431"/>
      <c r="AH26" s="272"/>
      <c r="AI26" s="432"/>
      <c r="AJ26" s="433"/>
      <c r="AK26" s="434"/>
      <c r="AL26" s="433"/>
      <c r="AM26" s="434"/>
      <c r="AN26" s="433"/>
      <c r="AO26" s="434"/>
      <c r="AP26" s="433"/>
      <c r="AQ26" s="434"/>
      <c r="AR26" s="435"/>
      <c r="AS26" s="432"/>
      <c r="AT26" s="433"/>
      <c r="AU26" s="434"/>
      <c r="AV26" s="433"/>
      <c r="AW26" s="434"/>
      <c r="AX26" s="433"/>
      <c r="AY26" s="434"/>
      <c r="AZ26" s="435"/>
      <c r="BA26" s="432"/>
      <c r="BB26" s="433"/>
      <c r="BC26" s="434"/>
      <c r="BD26" s="433"/>
      <c r="BE26" s="434"/>
      <c r="BF26" s="433"/>
      <c r="BG26" s="434"/>
      <c r="BH26" s="435"/>
      <c r="BI26" s="272"/>
      <c r="BJ26" s="436"/>
      <c r="BK26" s="437"/>
      <c r="BL26" s="438"/>
      <c r="BM26" s="437"/>
      <c r="BN26" s="438"/>
      <c r="BO26" s="437"/>
      <c r="BP26" s="438"/>
      <c r="BQ26" s="437"/>
      <c r="BR26" s="438"/>
      <c r="BS26" s="439"/>
      <c r="BT26" s="436"/>
      <c r="BU26" s="437"/>
      <c r="BV26" s="438"/>
      <c r="BW26" s="437"/>
      <c r="BX26" s="438"/>
      <c r="BY26" s="437"/>
      <c r="BZ26" s="438"/>
      <c r="CA26" s="439"/>
      <c r="CB26" s="436"/>
      <c r="CC26" s="437"/>
      <c r="CD26" s="438"/>
      <c r="CE26" s="437"/>
      <c r="CF26" s="438"/>
      <c r="CG26" s="437"/>
      <c r="CH26" s="438"/>
      <c r="CI26" s="439"/>
      <c r="CJ26" s="272"/>
      <c r="CK26" s="440"/>
      <c r="CL26" s="441"/>
      <c r="CM26" s="442"/>
      <c r="CN26" s="441"/>
      <c r="CO26" s="442"/>
      <c r="CP26" s="441"/>
      <c r="CQ26" s="442"/>
      <c r="CR26" s="441"/>
      <c r="CS26" s="442"/>
      <c r="CT26" s="443"/>
      <c r="CU26" s="440"/>
      <c r="CV26" s="441"/>
      <c r="CW26" s="442"/>
      <c r="CX26" s="441"/>
      <c r="CY26" s="442"/>
      <c r="CZ26" s="441"/>
      <c r="DA26" s="442"/>
      <c r="DB26" s="443"/>
      <c r="DC26" s="440"/>
      <c r="DD26" s="441"/>
      <c r="DE26" s="442"/>
      <c r="DF26" s="441"/>
      <c r="DG26" s="442"/>
      <c r="DH26" s="441"/>
      <c r="DI26" s="442"/>
      <c r="DJ26" s="443"/>
      <c r="DK26" s="272"/>
    </row>
    <row r="27" spans="1:115" s="303" customFormat="1" ht="39.950000000000003" customHeight="1">
      <c r="A27" s="730">
        <v>16</v>
      </c>
      <c r="B27" s="734">
        <v>4</v>
      </c>
      <c r="C27" s="735" t="s">
        <v>1346</v>
      </c>
      <c r="D27" s="736" t="s">
        <v>1057</v>
      </c>
      <c r="E27" s="737">
        <f>COUNTA(H27:DJ27)</f>
        <v>0</v>
      </c>
      <c r="F27" s="426"/>
      <c r="G27" s="448"/>
      <c r="H27" s="428"/>
      <c r="I27" s="429"/>
      <c r="J27" s="430"/>
      <c r="K27" s="429"/>
      <c r="L27" s="430"/>
      <c r="M27" s="429"/>
      <c r="N27" s="430"/>
      <c r="O27" s="429"/>
      <c r="P27" s="430"/>
      <c r="Q27" s="431"/>
      <c r="R27" s="428"/>
      <c r="S27" s="429"/>
      <c r="T27" s="430"/>
      <c r="U27" s="429"/>
      <c r="V27" s="430"/>
      <c r="W27" s="429"/>
      <c r="X27" s="430"/>
      <c r="Y27" s="431"/>
      <c r="Z27" s="428"/>
      <c r="AA27" s="429"/>
      <c r="AB27" s="430"/>
      <c r="AC27" s="429"/>
      <c r="AD27" s="430"/>
      <c r="AE27" s="429"/>
      <c r="AF27" s="430"/>
      <c r="AG27" s="431"/>
      <c r="AH27" s="272"/>
      <c r="AI27" s="432"/>
      <c r="AJ27" s="433"/>
      <c r="AK27" s="434"/>
      <c r="AL27" s="433"/>
      <c r="AM27" s="434"/>
      <c r="AN27" s="433"/>
      <c r="AO27" s="434"/>
      <c r="AP27" s="433"/>
      <c r="AQ27" s="434"/>
      <c r="AR27" s="435"/>
      <c r="AS27" s="432"/>
      <c r="AT27" s="433"/>
      <c r="AU27" s="434"/>
      <c r="AV27" s="433"/>
      <c r="AW27" s="434"/>
      <c r="AX27" s="433"/>
      <c r="AY27" s="434"/>
      <c r="AZ27" s="435"/>
      <c r="BA27" s="432"/>
      <c r="BB27" s="433"/>
      <c r="BC27" s="434"/>
      <c r="BD27" s="433"/>
      <c r="BE27" s="434"/>
      <c r="BF27" s="433"/>
      <c r="BG27" s="434"/>
      <c r="BH27" s="435"/>
      <c r="BI27" s="272"/>
      <c r="BJ27" s="436"/>
      <c r="BK27" s="437"/>
      <c r="BL27" s="438"/>
      <c r="BM27" s="437"/>
      <c r="BN27" s="438"/>
      <c r="BO27" s="437"/>
      <c r="BP27" s="438"/>
      <c r="BQ27" s="437"/>
      <c r="BR27" s="438"/>
      <c r="BS27" s="439"/>
      <c r="BT27" s="436"/>
      <c r="BU27" s="437"/>
      <c r="BV27" s="438"/>
      <c r="BW27" s="437"/>
      <c r="BX27" s="438"/>
      <c r="BY27" s="437"/>
      <c r="BZ27" s="438"/>
      <c r="CA27" s="439"/>
      <c r="CB27" s="436"/>
      <c r="CC27" s="437"/>
      <c r="CD27" s="438"/>
      <c r="CE27" s="437"/>
      <c r="CF27" s="438"/>
      <c r="CG27" s="437"/>
      <c r="CH27" s="438"/>
      <c r="CI27" s="439"/>
      <c r="CJ27" s="272"/>
      <c r="CK27" s="440"/>
      <c r="CL27" s="441"/>
      <c r="CM27" s="442"/>
      <c r="CN27" s="441"/>
      <c r="CO27" s="442"/>
      <c r="CP27" s="441"/>
      <c r="CQ27" s="442"/>
      <c r="CR27" s="441"/>
      <c r="CS27" s="442"/>
      <c r="CT27" s="443"/>
      <c r="CU27" s="440"/>
      <c r="CV27" s="441"/>
      <c r="CW27" s="442"/>
      <c r="CX27" s="441"/>
      <c r="CY27" s="442"/>
      <c r="CZ27" s="441"/>
      <c r="DA27" s="442"/>
      <c r="DB27" s="443"/>
      <c r="DC27" s="440"/>
      <c r="DD27" s="441"/>
      <c r="DE27" s="442"/>
      <c r="DF27" s="441"/>
      <c r="DG27" s="442"/>
      <c r="DH27" s="441"/>
      <c r="DI27" s="442"/>
      <c r="DJ27" s="443"/>
      <c r="DK27" s="391"/>
    </row>
    <row r="28" spans="1:115" s="303" customFormat="1" ht="39.950000000000003" customHeight="1">
      <c r="A28" s="730">
        <v>17</v>
      </c>
      <c r="B28" s="734">
        <v>4</v>
      </c>
      <c r="C28" s="735" t="s">
        <v>1347</v>
      </c>
      <c r="D28" s="736" t="s">
        <v>1057</v>
      </c>
      <c r="E28" s="737">
        <f>COUNTA(H28:DJ28)</f>
        <v>0</v>
      </c>
      <c r="F28" s="426"/>
      <c r="G28" s="448"/>
      <c r="H28" s="428"/>
      <c r="I28" s="429"/>
      <c r="J28" s="430"/>
      <c r="K28" s="429"/>
      <c r="L28" s="430"/>
      <c r="M28" s="429"/>
      <c r="N28" s="430"/>
      <c r="O28" s="429"/>
      <c r="P28" s="430"/>
      <c r="Q28" s="431"/>
      <c r="R28" s="428"/>
      <c r="S28" s="429"/>
      <c r="T28" s="430"/>
      <c r="U28" s="429"/>
      <c r="V28" s="430"/>
      <c r="W28" s="429"/>
      <c r="X28" s="430"/>
      <c r="Y28" s="431"/>
      <c r="Z28" s="428"/>
      <c r="AA28" s="429"/>
      <c r="AB28" s="430"/>
      <c r="AC28" s="429"/>
      <c r="AD28" s="430"/>
      <c r="AE28" s="429"/>
      <c r="AF28" s="430"/>
      <c r="AG28" s="431"/>
      <c r="AH28" s="272"/>
      <c r="AI28" s="432"/>
      <c r="AJ28" s="433"/>
      <c r="AK28" s="434"/>
      <c r="AL28" s="433"/>
      <c r="AM28" s="434"/>
      <c r="AN28" s="433"/>
      <c r="AO28" s="434"/>
      <c r="AP28" s="433"/>
      <c r="AQ28" s="434"/>
      <c r="AR28" s="435"/>
      <c r="AS28" s="432"/>
      <c r="AT28" s="433"/>
      <c r="AU28" s="434"/>
      <c r="AV28" s="433"/>
      <c r="AW28" s="434"/>
      <c r="AX28" s="433"/>
      <c r="AY28" s="434"/>
      <c r="AZ28" s="435"/>
      <c r="BA28" s="432"/>
      <c r="BB28" s="433"/>
      <c r="BC28" s="434"/>
      <c r="BD28" s="433"/>
      <c r="BE28" s="434"/>
      <c r="BF28" s="433"/>
      <c r="BG28" s="434"/>
      <c r="BH28" s="435"/>
      <c r="BI28" s="272"/>
      <c r="BJ28" s="436"/>
      <c r="BK28" s="437"/>
      <c r="BL28" s="438"/>
      <c r="BM28" s="437"/>
      <c r="BN28" s="438"/>
      <c r="BO28" s="437"/>
      <c r="BP28" s="438"/>
      <c r="BQ28" s="437"/>
      <c r="BR28" s="438"/>
      <c r="BS28" s="439"/>
      <c r="BT28" s="436"/>
      <c r="BU28" s="437"/>
      <c r="BV28" s="438"/>
      <c r="BW28" s="437"/>
      <c r="BX28" s="438"/>
      <c r="BY28" s="437"/>
      <c r="BZ28" s="438"/>
      <c r="CA28" s="439"/>
      <c r="CB28" s="436"/>
      <c r="CC28" s="437"/>
      <c r="CD28" s="438"/>
      <c r="CE28" s="437"/>
      <c r="CF28" s="438"/>
      <c r="CG28" s="437"/>
      <c r="CH28" s="438"/>
      <c r="CI28" s="439"/>
      <c r="CJ28" s="272"/>
      <c r="CK28" s="440"/>
      <c r="CL28" s="441"/>
      <c r="CM28" s="442"/>
      <c r="CN28" s="441"/>
      <c r="CO28" s="442"/>
      <c r="CP28" s="441"/>
      <c r="CQ28" s="442"/>
      <c r="CR28" s="441"/>
      <c r="CS28" s="442"/>
      <c r="CT28" s="443"/>
      <c r="CU28" s="440"/>
      <c r="CV28" s="441"/>
      <c r="CW28" s="442"/>
      <c r="CX28" s="441"/>
      <c r="CY28" s="442"/>
      <c r="CZ28" s="441"/>
      <c r="DA28" s="442"/>
      <c r="DB28" s="443"/>
      <c r="DC28" s="440"/>
      <c r="DD28" s="441"/>
      <c r="DE28" s="442"/>
      <c r="DF28" s="441"/>
      <c r="DG28" s="442"/>
      <c r="DH28" s="441"/>
      <c r="DI28" s="442"/>
      <c r="DJ28" s="443"/>
      <c r="DK28" s="391"/>
    </row>
    <row r="29" spans="1:115" s="303" customFormat="1" ht="39.950000000000003" customHeight="1">
      <c r="A29" s="730">
        <v>18</v>
      </c>
      <c r="B29" s="734">
        <v>4</v>
      </c>
      <c r="C29" s="735" t="s">
        <v>1348</v>
      </c>
      <c r="D29" s="736" t="s">
        <v>1057</v>
      </c>
      <c r="E29" s="737">
        <f>COUNTA(H29:DJ29)</f>
        <v>0</v>
      </c>
      <c r="F29" s="426"/>
      <c r="G29" s="448"/>
      <c r="H29" s="428"/>
      <c r="I29" s="429"/>
      <c r="J29" s="430"/>
      <c r="K29" s="429"/>
      <c r="L29" s="430"/>
      <c r="M29" s="429"/>
      <c r="N29" s="430"/>
      <c r="O29" s="429"/>
      <c r="P29" s="430"/>
      <c r="Q29" s="431"/>
      <c r="R29" s="428"/>
      <c r="S29" s="429"/>
      <c r="T29" s="430"/>
      <c r="U29" s="429"/>
      <c r="V29" s="430"/>
      <c r="W29" s="429"/>
      <c r="X29" s="430"/>
      <c r="Y29" s="431"/>
      <c r="Z29" s="428"/>
      <c r="AA29" s="429"/>
      <c r="AB29" s="430"/>
      <c r="AC29" s="429"/>
      <c r="AD29" s="430"/>
      <c r="AE29" s="429"/>
      <c r="AF29" s="430"/>
      <c r="AG29" s="431"/>
      <c r="AH29" s="272"/>
      <c r="AI29" s="432"/>
      <c r="AJ29" s="433"/>
      <c r="AK29" s="434"/>
      <c r="AL29" s="433"/>
      <c r="AM29" s="434"/>
      <c r="AN29" s="433"/>
      <c r="AO29" s="434"/>
      <c r="AP29" s="433"/>
      <c r="AQ29" s="434"/>
      <c r="AR29" s="435"/>
      <c r="AS29" s="432"/>
      <c r="AT29" s="433"/>
      <c r="AU29" s="434"/>
      <c r="AV29" s="433"/>
      <c r="AW29" s="434"/>
      <c r="AX29" s="433"/>
      <c r="AY29" s="434"/>
      <c r="AZ29" s="435"/>
      <c r="BA29" s="432"/>
      <c r="BB29" s="433"/>
      <c r="BC29" s="434"/>
      <c r="BD29" s="433"/>
      <c r="BE29" s="434"/>
      <c r="BF29" s="433"/>
      <c r="BG29" s="434"/>
      <c r="BH29" s="435"/>
      <c r="BI29" s="272"/>
      <c r="BJ29" s="436"/>
      <c r="BK29" s="437"/>
      <c r="BL29" s="438"/>
      <c r="BM29" s="437"/>
      <c r="BN29" s="438"/>
      <c r="BO29" s="437"/>
      <c r="BP29" s="438"/>
      <c r="BQ29" s="437"/>
      <c r="BR29" s="438"/>
      <c r="BS29" s="439"/>
      <c r="BT29" s="436"/>
      <c r="BU29" s="437"/>
      <c r="BV29" s="438"/>
      <c r="BW29" s="437"/>
      <c r="BX29" s="438"/>
      <c r="BY29" s="437"/>
      <c r="BZ29" s="438"/>
      <c r="CA29" s="439"/>
      <c r="CB29" s="436"/>
      <c r="CC29" s="437"/>
      <c r="CD29" s="438"/>
      <c r="CE29" s="437"/>
      <c r="CF29" s="438"/>
      <c r="CG29" s="437"/>
      <c r="CH29" s="438"/>
      <c r="CI29" s="439"/>
      <c r="CJ29" s="272"/>
      <c r="CK29" s="440"/>
      <c r="CL29" s="441"/>
      <c r="CM29" s="442"/>
      <c r="CN29" s="441"/>
      <c r="CO29" s="442"/>
      <c r="CP29" s="441"/>
      <c r="CQ29" s="442"/>
      <c r="CR29" s="441"/>
      <c r="CS29" s="442"/>
      <c r="CT29" s="443"/>
      <c r="CU29" s="440"/>
      <c r="CV29" s="441"/>
      <c r="CW29" s="442"/>
      <c r="CX29" s="441"/>
      <c r="CY29" s="442"/>
      <c r="CZ29" s="441"/>
      <c r="DA29" s="442"/>
      <c r="DB29" s="443"/>
      <c r="DC29" s="440"/>
      <c r="DD29" s="441"/>
      <c r="DE29" s="442"/>
      <c r="DF29" s="441"/>
      <c r="DG29" s="442"/>
      <c r="DH29" s="441"/>
      <c r="DI29" s="442"/>
      <c r="DJ29" s="443"/>
      <c r="DK29" s="391"/>
    </row>
    <row r="30" spans="1:115" s="303" customFormat="1" ht="47.25" customHeight="1">
      <c r="A30" s="730">
        <v>0</v>
      </c>
      <c r="B30" s="731">
        <v>5</v>
      </c>
      <c r="C30" s="755" t="s">
        <v>1349</v>
      </c>
      <c r="D30" s="756"/>
      <c r="E30" s="756"/>
      <c r="F30" s="756"/>
      <c r="G30" s="756"/>
      <c r="H30" s="503"/>
      <c r="I30" s="504"/>
      <c r="J30" s="504"/>
      <c r="K30" s="504"/>
      <c r="L30" s="504"/>
      <c r="M30" s="504"/>
      <c r="N30" s="504"/>
      <c r="O30" s="504"/>
      <c r="P30" s="504"/>
      <c r="Q30" s="505"/>
      <c r="R30" s="503"/>
      <c r="S30" s="504"/>
      <c r="T30" s="504"/>
      <c r="U30" s="504"/>
      <c r="V30" s="504"/>
      <c r="W30" s="504"/>
      <c r="X30" s="504"/>
      <c r="Y30" s="505"/>
      <c r="Z30" s="503"/>
      <c r="AA30" s="504"/>
      <c r="AB30" s="504"/>
      <c r="AC30" s="504"/>
      <c r="AD30" s="504"/>
      <c r="AE30" s="504"/>
      <c r="AF30" s="504"/>
      <c r="AG30" s="505"/>
      <c r="AH30" s="506"/>
      <c r="AI30" s="507"/>
      <c r="AJ30" s="508"/>
      <c r="AK30" s="508"/>
      <c r="AL30" s="508"/>
      <c r="AM30" s="508"/>
      <c r="AN30" s="508"/>
      <c r="AO30" s="508"/>
      <c r="AP30" s="508"/>
      <c r="AQ30" s="508"/>
      <c r="AR30" s="509"/>
      <c r="AS30" s="507"/>
      <c r="AT30" s="508"/>
      <c r="AU30" s="508"/>
      <c r="AV30" s="508"/>
      <c r="AW30" s="508"/>
      <c r="AX30" s="508"/>
      <c r="AY30" s="508"/>
      <c r="AZ30" s="509"/>
      <c r="BA30" s="507"/>
      <c r="BB30" s="508"/>
      <c r="BC30" s="508"/>
      <c r="BD30" s="508"/>
      <c r="BE30" s="508"/>
      <c r="BF30" s="508"/>
      <c r="BG30" s="508"/>
      <c r="BH30" s="509"/>
      <c r="BI30" s="506"/>
      <c r="BJ30" s="510"/>
      <c r="BK30" s="511"/>
      <c r="BL30" s="511"/>
      <c r="BM30" s="511"/>
      <c r="BN30" s="511"/>
      <c r="BO30" s="511"/>
      <c r="BP30" s="511"/>
      <c r="BQ30" s="511"/>
      <c r="BR30" s="511"/>
      <c r="BS30" s="512"/>
      <c r="BT30" s="510"/>
      <c r="BU30" s="511"/>
      <c r="BV30" s="511"/>
      <c r="BW30" s="511"/>
      <c r="BX30" s="511"/>
      <c r="BY30" s="511"/>
      <c r="BZ30" s="511"/>
      <c r="CA30" s="512"/>
      <c r="CB30" s="510"/>
      <c r="CC30" s="511"/>
      <c r="CD30" s="511"/>
      <c r="CE30" s="511"/>
      <c r="CF30" s="511"/>
      <c r="CG30" s="511"/>
      <c r="CH30" s="511"/>
      <c r="CI30" s="512"/>
      <c r="CJ30" s="506"/>
      <c r="CK30" s="513"/>
      <c r="CL30" s="514"/>
      <c r="CM30" s="514"/>
      <c r="CN30" s="514"/>
      <c r="CO30" s="514"/>
      <c r="CP30" s="514"/>
      <c r="CQ30" s="514"/>
      <c r="CR30" s="514"/>
      <c r="CS30" s="514"/>
      <c r="CT30" s="515"/>
      <c r="CU30" s="513"/>
      <c r="CV30" s="514"/>
      <c r="CW30" s="514"/>
      <c r="CX30" s="514"/>
      <c r="CY30" s="514"/>
      <c r="CZ30" s="514"/>
      <c r="DA30" s="514"/>
      <c r="DB30" s="515"/>
      <c r="DC30" s="513"/>
      <c r="DD30" s="514"/>
      <c r="DE30" s="514"/>
      <c r="DF30" s="514"/>
      <c r="DG30" s="514"/>
      <c r="DH30" s="514"/>
      <c r="DI30" s="514"/>
      <c r="DJ30" s="515"/>
      <c r="DK30" s="516"/>
    </row>
    <row r="31" spans="1:115" s="303" customFormat="1" ht="39.950000000000003" customHeight="1">
      <c r="A31" s="730">
        <v>19</v>
      </c>
      <c r="B31" s="734">
        <v>5</v>
      </c>
      <c r="C31" s="735" t="s">
        <v>1089</v>
      </c>
      <c r="D31" s="736" t="s">
        <v>1057</v>
      </c>
      <c r="E31" s="737">
        <f>COUNTA(H31:DJ31)</f>
        <v>0</v>
      </c>
      <c r="F31" s="426"/>
      <c r="G31" s="448"/>
      <c r="H31" s="428"/>
      <c r="I31" s="429"/>
      <c r="J31" s="430"/>
      <c r="K31" s="429"/>
      <c r="L31" s="430"/>
      <c r="M31" s="429"/>
      <c r="N31" s="430"/>
      <c r="O31" s="429"/>
      <c r="P31" s="430"/>
      <c r="Q31" s="431"/>
      <c r="R31" s="428"/>
      <c r="S31" s="429"/>
      <c r="T31" s="430"/>
      <c r="U31" s="429"/>
      <c r="V31" s="430"/>
      <c r="W31" s="429"/>
      <c r="X31" s="430"/>
      <c r="Y31" s="431"/>
      <c r="Z31" s="428"/>
      <c r="AA31" s="429"/>
      <c r="AB31" s="430"/>
      <c r="AC31" s="429"/>
      <c r="AD31" s="430"/>
      <c r="AE31" s="429"/>
      <c r="AF31" s="430"/>
      <c r="AG31" s="431"/>
      <c r="AH31" s="272"/>
      <c r="AI31" s="432"/>
      <c r="AJ31" s="433"/>
      <c r="AK31" s="434"/>
      <c r="AL31" s="433"/>
      <c r="AM31" s="434"/>
      <c r="AN31" s="433"/>
      <c r="AO31" s="434"/>
      <c r="AP31" s="433"/>
      <c r="AQ31" s="434"/>
      <c r="AR31" s="435"/>
      <c r="AS31" s="432"/>
      <c r="AT31" s="433"/>
      <c r="AU31" s="434"/>
      <c r="AV31" s="433"/>
      <c r="AW31" s="434"/>
      <c r="AX31" s="433"/>
      <c r="AY31" s="434"/>
      <c r="AZ31" s="435"/>
      <c r="BA31" s="432"/>
      <c r="BB31" s="433"/>
      <c r="BC31" s="434"/>
      <c r="BD31" s="433"/>
      <c r="BE31" s="434"/>
      <c r="BF31" s="433"/>
      <c r="BG31" s="434"/>
      <c r="BH31" s="435"/>
      <c r="BI31" s="272"/>
      <c r="BJ31" s="436"/>
      <c r="BK31" s="437"/>
      <c r="BL31" s="438"/>
      <c r="BM31" s="437"/>
      <c r="BN31" s="438"/>
      <c r="BO31" s="437"/>
      <c r="BP31" s="438"/>
      <c r="BQ31" s="437"/>
      <c r="BR31" s="438"/>
      <c r="BS31" s="439"/>
      <c r="BT31" s="436"/>
      <c r="BU31" s="437"/>
      <c r="BV31" s="438"/>
      <c r="BW31" s="437"/>
      <c r="BX31" s="438"/>
      <c r="BY31" s="437"/>
      <c r="BZ31" s="438"/>
      <c r="CA31" s="439"/>
      <c r="CB31" s="436"/>
      <c r="CC31" s="437"/>
      <c r="CD31" s="438"/>
      <c r="CE31" s="437"/>
      <c r="CF31" s="438"/>
      <c r="CG31" s="437"/>
      <c r="CH31" s="438"/>
      <c r="CI31" s="439"/>
      <c r="CJ31" s="272"/>
      <c r="CK31" s="440"/>
      <c r="CL31" s="441"/>
      <c r="CM31" s="442"/>
      <c r="CN31" s="441"/>
      <c r="CO31" s="442"/>
      <c r="CP31" s="441"/>
      <c r="CQ31" s="442"/>
      <c r="CR31" s="441"/>
      <c r="CS31" s="442"/>
      <c r="CT31" s="443"/>
      <c r="CU31" s="440"/>
      <c r="CV31" s="441"/>
      <c r="CW31" s="442"/>
      <c r="CX31" s="441"/>
      <c r="CY31" s="442"/>
      <c r="CZ31" s="441"/>
      <c r="DA31" s="442"/>
      <c r="DB31" s="443"/>
      <c r="DC31" s="440"/>
      <c r="DD31" s="441"/>
      <c r="DE31" s="442"/>
      <c r="DF31" s="441"/>
      <c r="DG31" s="442"/>
      <c r="DH31" s="441"/>
      <c r="DI31" s="442"/>
      <c r="DJ31" s="443"/>
      <c r="DK31" s="272"/>
    </row>
    <row r="32" spans="1:115" s="303" customFormat="1" ht="39.950000000000003" customHeight="1">
      <c r="A32" s="730">
        <v>20</v>
      </c>
      <c r="B32" s="734">
        <v>5</v>
      </c>
      <c r="C32" s="735" t="s">
        <v>1350</v>
      </c>
      <c r="D32" s="736" t="s">
        <v>1057</v>
      </c>
      <c r="E32" s="737">
        <f>COUNTA(H32:DJ32)</f>
        <v>0</v>
      </c>
      <c r="F32" s="426"/>
      <c r="G32" s="448"/>
      <c r="H32" s="428"/>
      <c r="I32" s="429"/>
      <c r="J32" s="430"/>
      <c r="K32" s="429"/>
      <c r="L32" s="430"/>
      <c r="M32" s="429"/>
      <c r="N32" s="430"/>
      <c r="O32" s="429"/>
      <c r="P32" s="430"/>
      <c r="Q32" s="431"/>
      <c r="R32" s="428"/>
      <c r="S32" s="429"/>
      <c r="T32" s="430"/>
      <c r="U32" s="429"/>
      <c r="V32" s="430"/>
      <c r="W32" s="429"/>
      <c r="X32" s="430"/>
      <c r="Y32" s="431"/>
      <c r="Z32" s="428"/>
      <c r="AA32" s="429"/>
      <c r="AB32" s="430"/>
      <c r="AC32" s="429"/>
      <c r="AD32" s="430"/>
      <c r="AE32" s="429"/>
      <c r="AF32" s="430"/>
      <c r="AG32" s="431"/>
      <c r="AH32" s="272"/>
      <c r="AI32" s="432"/>
      <c r="AJ32" s="433"/>
      <c r="AK32" s="434"/>
      <c r="AL32" s="433"/>
      <c r="AM32" s="434"/>
      <c r="AN32" s="433"/>
      <c r="AO32" s="434"/>
      <c r="AP32" s="433"/>
      <c r="AQ32" s="434"/>
      <c r="AR32" s="435"/>
      <c r="AS32" s="432"/>
      <c r="AT32" s="433"/>
      <c r="AU32" s="434"/>
      <c r="AV32" s="433"/>
      <c r="AW32" s="434"/>
      <c r="AX32" s="433"/>
      <c r="AY32" s="434"/>
      <c r="AZ32" s="435"/>
      <c r="BA32" s="432"/>
      <c r="BB32" s="433"/>
      <c r="BC32" s="434"/>
      <c r="BD32" s="433"/>
      <c r="BE32" s="434"/>
      <c r="BF32" s="433"/>
      <c r="BG32" s="434"/>
      <c r="BH32" s="435"/>
      <c r="BI32" s="272"/>
      <c r="BJ32" s="436"/>
      <c r="BK32" s="437"/>
      <c r="BL32" s="438"/>
      <c r="BM32" s="437"/>
      <c r="BN32" s="438"/>
      <c r="BO32" s="437"/>
      <c r="BP32" s="438"/>
      <c r="BQ32" s="437"/>
      <c r="BR32" s="438"/>
      <c r="BS32" s="439"/>
      <c r="BT32" s="436"/>
      <c r="BU32" s="437"/>
      <c r="BV32" s="438"/>
      <c r="BW32" s="437"/>
      <c r="BX32" s="438"/>
      <c r="BY32" s="437"/>
      <c r="BZ32" s="438"/>
      <c r="CA32" s="439"/>
      <c r="CB32" s="436"/>
      <c r="CC32" s="437"/>
      <c r="CD32" s="438"/>
      <c r="CE32" s="437"/>
      <c r="CF32" s="438"/>
      <c r="CG32" s="437"/>
      <c r="CH32" s="438"/>
      <c r="CI32" s="439"/>
      <c r="CJ32" s="272"/>
      <c r="CK32" s="440"/>
      <c r="CL32" s="441"/>
      <c r="CM32" s="442"/>
      <c r="CN32" s="441"/>
      <c r="CO32" s="442"/>
      <c r="CP32" s="441"/>
      <c r="CQ32" s="442"/>
      <c r="CR32" s="441"/>
      <c r="CS32" s="442"/>
      <c r="CT32" s="443"/>
      <c r="CU32" s="440"/>
      <c r="CV32" s="441"/>
      <c r="CW32" s="442"/>
      <c r="CX32" s="441"/>
      <c r="CY32" s="442"/>
      <c r="CZ32" s="441"/>
      <c r="DA32" s="442"/>
      <c r="DB32" s="443"/>
      <c r="DC32" s="440"/>
      <c r="DD32" s="441"/>
      <c r="DE32" s="442"/>
      <c r="DF32" s="441"/>
      <c r="DG32" s="442"/>
      <c r="DH32" s="441"/>
      <c r="DI32" s="442"/>
      <c r="DJ32" s="443"/>
      <c r="DK32" s="391"/>
    </row>
    <row r="33" spans="1:115" s="303" customFormat="1" ht="39.950000000000003" customHeight="1">
      <c r="A33" s="730">
        <v>21</v>
      </c>
      <c r="B33" s="734">
        <v>5</v>
      </c>
      <c r="C33" s="735" t="s">
        <v>1092</v>
      </c>
      <c r="D33" s="773" t="s">
        <v>1070</v>
      </c>
      <c r="E33" s="737">
        <f>COUNTA(H33:DJ33)</f>
        <v>0</v>
      </c>
      <c r="F33" s="426"/>
      <c r="G33" s="448"/>
      <c r="H33" s="428"/>
      <c r="I33" s="429"/>
      <c r="J33" s="430"/>
      <c r="K33" s="429"/>
      <c r="L33" s="430"/>
      <c r="M33" s="429"/>
      <c r="N33" s="430"/>
      <c r="O33" s="429"/>
      <c r="P33" s="430"/>
      <c r="Q33" s="431"/>
      <c r="R33" s="428"/>
      <c r="S33" s="429"/>
      <c r="T33" s="430"/>
      <c r="U33" s="429"/>
      <c r="V33" s="430"/>
      <c r="W33" s="429"/>
      <c r="X33" s="430"/>
      <c r="Y33" s="431"/>
      <c r="Z33" s="428"/>
      <c r="AA33" s="429"/>
      <c r="AB33" s="430"/>
      <c r="AC33" s="429"/>
      <c r="AD33" s="430"/>
      <c r="AE33" s="429"/>
      <c r="AF33" s="430"/>
      <c r="AG33" s="431"/>
      <c r="AH33" s="272"/>
      <c r="AI33" s="432"/>
      <c r="AJ33" s="433"/>
      <c r="AK33" s="434"/>
      <c r="AL33" s="433"/>
      <c r="AM33" s="434"/>
      <c r="AN33" s="433"/>
      <c r="AO33" s="434"/>
      <c r="AP33" s="433"/>
      <c r="AQ33" s="434"/>
      <c r="AR33" s="435"/>
      <c r="AS33" s="432"/>
      <c r="AT33" s="433"/>
      <c r="AU33" s="434"/>
      <c r="AV33" s="433"/>
      <c r="AW33" s="434"/>
      <c r="AX33" s="433"/>
      <c r="AY33" s="434"/>
      <c r="AZ33" s="435"/>
      <c r="BA33" s="432"/>
      <c r="BB33" s="433"/>
      <c r="BC33" s="434"/>
      <c r="BD33" s="433"/>
      <c r="BE33" s="434"/>
      <c r="BF33" s="433"/>
      <c r="BG33" s="434"/>
      <c r="BH33" s="435"/>
      <c r="BI33" s="272"/>
      <c r="BJ33" s="436"/>
      <c r="BK33" s="437"/>
      <c r="BL33" s="438"/>
      <c r="BM33" s="437"/>
      <c r="BN33" s="438"/>
      <c r="BO33" s="437"/>
      <c r="BP33" s="438"/>
      <c r="BQ33" s="437"/>
      <c r="BR33" s="438"/>
      <c r="BS33" s="439"/>
      <c r="BT33" s="436"/>
      <c r="BU33" s="437"/>
      <c r="BV33" s="438"/>
      <c r="BW33" s="437"/>
      <c r="BX33" s="438"/>
      <c r="BY33" s="437"/>
      <c r="BZ33" s="438"/>
      <c r="CA33" s="439"/>
      <c r="CB33" s="436"/>
      <c r="CC33" s="437"/>
      <c r="CD33" s="438"/>
      <c r="CE33" s="437"/>
      <c r="CF33" s="438"/>
      <c r="CG33" s="437"/>
      <c r="CH33" s="438"/>
      <c r="CI33" s="439"/>
      <c r="CJ33" s="272"/>
      <c r="CK33" s="440"/>
      <c r="CL33" s="441"/>
      <c r="CM33" s="442"/>
      <c r="CN33" s="441"/>
      <c r="CO33" s="442"/>
      <c r="CP33" s="441"/>
      <c r="CQ33" s="442"/>
      <c r="CR33" s="441"/>
      <c r="CS33" s="442"/>
      <c r="CT33" s="443"/>
      <c r="CU33" s="440"/>
      <c r="CV33" s="441"/>
      <c r="CW33" s="442"/>
      <c r="CX33" s="441"/>
      <c r="CY33" s="442"/>
      <c r="CZ33" s="441"/>
      <c r="DA33" s="442"/>
      <c r="DB33" s="443"/>
      <c r="DC33" s="440"/>
      <c r="DD33" s="441"/>
      <c r="DE33" s="442"/>
      <c r="DF33" s="441"/>
      <c r="DG33" s="442"/>
      <c r="DH33" s="441"/>
      <c r="DI33" s="442"/>
      <c r="DJ33" s="443"/>
      <c r="DK33" s="391"/>
    </row>
    <row r="34" spans="1:115" s="303" customFormat="1" ht="39.950000000000003" customHeight="1">
      <c r="A34" s="730">
        <v>0</v>
      </c>
      <c r="B34" s="731">
        <v>6</v>
      </c>
      <c r="C34" s="755" t="s">
        <v>1094</v>
      </c>
      <c r="D34" s="756"/>
      <c r="E34" s="756"/>
      <c r="F34" s="756"/>
      <c r="G34" s="756"/>
      <c r="H34" s="503"/>
      <c r="I34" s="504"/>
      <c r="J34" s="504"/>
      <c r="K34" s="504"/>
      <c r="L34" s="504"/>
      <c r="M34" s="504"/>
      <c r="N34" s="504"/>
      <c r="O34" s="504"/>
      <c r="P34" s="504"/>
      <c r="Q34" s="505"/>
      <c r="R34" s="503"/>
      <c r="S34" s="504"/>
      <c r="T34" s="504"/>
      <c r="U34" s="504"/>
      <c r="V34" s="504"/>
      <c r="W34" s="504"/>
      <c r="X34" s="504"/>
      <c r="Y34" s="505"/>
      <c r="Z34" s="503"/>
      <c r="AA34" s="504"/>
      <c r="AB34" s="504"/>
      <c r="AC34" s="504"/>
      <c r="AD34" s="504"/>
      <c r="AE34" s="504"/>
      <c r="AF34" s="504"/>
      <c r="AG34" s="505"/>
      <c r="AH34" s="506"/>
      <c r="AI34" s="507"/>
      <c r="AJ34" s="508"/>
      <c r="AK34" s="508"/>
      <c r="AL34" s="508"/>
      <c r="AM34" s="508"/>
      <c r="AN34" s="508"/>
      <c r="AO34" s="508"/>
      <c r="AP34" s="508"/>
      <c r="AQ34" s="508"/>
      <c r="AR34" s="509"/>
      <c r="AS34" s="507"/>
      <c r="AT34" s="508"/>
      <c r="AU34" s="508"/>
      <c r="AV34" s="508"/>
      <c r="AW34" s="508"/>
      <c r="AX34" s="508"/>
      <c r="AY34" s="508"/>
      <c r="AZ34" s="509"/>
      <c r="BA34" s="507"/>
      <c r="BB34" s="508"/>
      <c r="BC34" s="508"/>
      <c r="BD34" s="508"/>
      <c r="BE34" s="508"/>
      <c r="BF34" s="508"/>
      <c r="BG34" s="508"/>
      <c r="BH34" s="509"/>
      <c r="BI34" s="506"/>
      <c r="BJ34" s="510"/>
      <c r="BK34" s="511"/>
      <c r="BL34" s="511"/>
      <c r="BM34" s="511"/>
      <c r="BN34" s="511"/>
      <c r="BO34" s="511"/>
      <c r="BP34" s="511"/>
      <c r="BQ34" s="511"/>
      <c r="BR34" s="511"/>
      <c r="BS34" s="512"/>
      <c r="BT34" s="510"/>
      <c r="BU34" s="511"/>
      <c r="BV34" s="511"/>
      <c r="BW34" s="511"/>
      <c r="BX34" s="511"/>
      <c r="BY34" s="511"/>
      <c r="BZ34" s="511"/>
      <c r="CA34" s="512"/>
      <c r="CB34" s="510"/>
      <c r="CC34" s="511"/>
      <c r="CD34" s="511"/>
      <c r="CE34" s="511"/>
      <c r="CF34" s="511"/>
      <c r="CG34" s="511"/>
      <c r="CH34" s="511"/>
      <c r="CI34" s="512"/>
      <c r="CJ34" s="506"/>
      <c r="CK34" s="513"/>
      <c r="CL34" s="514"/>
      <c r="CM34" s="514"/>
      <c r="CN34" s="514"/>
      <c r="CO34" s="514"/>
      <c r="CP34" s="514"/>
      <c r="CQ34" s="514"/>
      <c r="CR34" s="514"/>
      <c r="CS34" s="514"/>
      <c r="CT34" s="515"/>
      <c r="CU34" s="513"/>
      <c r="CV34" s="514"/>
      <c r="CW34" s="514"/>
      <c r="CX34" s="514"/>
      <c r="CY34" s="514"/>
      <c r="CZ34" s="514"/>
      <c r="DA34" s="514"/>
      <c r="DB34" s="515"/>
      <c r="DC34" s="513"/>
      <c r="DD34" s="514"/>
      <c r="DE34" s="514"/>
      <c r="DF34" s="514"/>
      <c r="DG34" s="514"/>
      <c r="DH34" s="514"/>
      <c r="DI34" s="514"/>
      <c r="DJ34" s="515"/>
      <c r="DK34" s="516"/>
    </row>
    <row r="35" spans="1:115" s="303" customFormat="1" ht="39.950000000000003" customHeight="1">
      <c r="A35" s="730">
        <v>22</v>
      </c>
      <c r="B35" s="734">
        <v>6</v>
      </c>
      <c r="C35" s="735" t="s">
        <v>1096</v>
      </c>
      <c r="D35" s="736" t="s">
        <v>1057</v>
      </c>
      <c r="E35" s="737">
        <f>COUNTA(H35:DJ35)</f>
        <v>0</v>
      </c>
      <c r="F35" s="426"/>
      <c r="G35" s="448"/>
      <c r="H35" s="428"/>
      <c r="I35" s="429"/>
      <c r="J35" s="430"/>
      <c r="K35" s="429"/>
      <c r="L35" s="430"/>
      <c r="M35" s="429"/>
      <c r="N35" s="430"/>
      <c r="O35" s="429"/>
      <c r="P35" s="430"/>
      <c r="Q35" s="431"/>
      <c r="R35" s="428"/>
      <c r="S35" s="429"/>
      <c r="T35" s="430"/>
      <c r="U35" s="429"/>
      <c r="V35" s="430"/>
      <c r="W35" s="429"/>
      <c r="X35" s="430"/>
      <c r="Y35" s="431"/>
      <c r="Z35" s="428"/>
      <c r="AA35" s="429"/>
      <c r="AB35" s="430"/>
      <c r="AC35" s="429"/>
      <c r="AD35" s="430"/>
      <c r="AE35" s="429"/>
      <c r="AF35" s="430"/>
      <c r="AG35" s="431"/>
      <c r="AH35" s="272"/>
      <c r="AI35" s="432"/>
      <c r="AJ35" s="433"/>
      <c r="AK35" s="434"/>
      <c r="AL35" s="433"/>
      <c r="AM35" s="434"/>
      <c r="AN35" s="433"/>
      <c r="AO35" s="434"/>
      <c r="AP35" s="433"/>
      <c r="AQ35" s="434"/>
      <c r="AR35" s="435"/>
      <c r="AS35" s="432"/>
      <c r="AT35" s="433"/>
      <c r="AU35" s="434"/>
      <c r="AV35" s="433"/>
      <c r="AW35" s="434"/>
      <c r="AX35" s="433"/>
      <c r="AY35" s="434"/>
      <c r="AZ35" s="435"/>
      <c r="BA35" s="432"/>
      <c r="BB35" s="433"/>
      <c r="BC35" s="434"/>
      <c r="BD35" s="433"/>
      <c r="BE35" s="434"/>
      <c r="BF35" s="433"/>
      <c r="BG35" s="434"/>
      <c r="BH35" s="435"/>
      <c r="BI35" s="272"/>
      <c r="BJ35" s="436"/>
      <c r="BK35" s="437"/>
      <c r="BL35" s="438"/>
      <c r="BM35" s="437"/>
      <c r="BN35" s="438"/>
      <c r="BO35" s="437"/>
      <c r="BP35" s="438"/>
      <c r="BQ35" s="437"/>
      <c r="BR35" s="438"/>
      <c r="BS35" s="439"/>
      <c r="BT35" s="436"/>
      <c r="BU35" s="437"/>
      <c r="BV35" s="438"/>
      <c r="BW35" s="437"/>
      <c r="BX35" s="438"/>
      <c r="BY35" s="437"/>
      <c r="BZ35" s="438"/>
      <c r="CA35" s="439"/>
      <c r="CB35" s="436"/>
      <c r="CC35" s="437"/>
      <c r="CD35" s="438"/>
      <c r="CE35" s="437"/>
      <c r="CF35" s="438"/>
      <c r="CG35" s="437"/>
      <c r="CH35" s="438"/>
      <c r="CI35" s="439"/>
      <c r="CJ35" s="272"/>
      <c r="CK35" s="440"/>
      <c r="CL35" s="441"/>
      <c r="CM35" s="442"/>
      <c r="CN35" s="441"/>
      <c r="CO35" s="442"/>
      <c r="CP35" s="441"/>
      <c r="CQ35" s="442"/>
      <c r="CR35" s="441"/>
      <c r="CS35" s="442"/>
      <c r="CT35" s="443"/>
      <c r="CU35" s="440"/>
      <c r="CV35" s="441"/>
      <c r="CW35" s="442"/>
      <c r="CX35" s="441"/>
      <c r="CY35" s="442"/>
      <c r="CZ35" s="441"/>
      <c r="DA35" s="442"/>
      <c r="DB35" s="443"/>
      <c r="DC35" s="440"/>
      <c r="DD35" s="441"/>
      <c r="DE35" s="442"/>
      <c r="DF35" s="441"/>
      <c r="DG35" s="442"/>
      <c r="DH35" s="441"/>
      <c r="DI35" s="442"/>
      <c r="DJ35" s="443"/>
      <c r="DK35" s="272"/>
    </row>
    <row r="36" spans="1:115" s="303" customFormat="1" ht="39.950000000000003" customHeight="1">
      <c r="A36" s="730">
        <v>23</v>
      </c>
      <c r="B36" s="734">
        <v>6</v>
      </c>
      <c r="C36" s="735" t="s">
        <v>1100</v>
      </c>
      <c r="D36" s="736" t="s">
        <v>1057</v>
      </c>
      <c r="E36" s="737">
        <f>COUNTA(H36:DJ36)</f>
        <v>0</v>
      </c>
      <c r="F36" s="426"/>
      <c r="G36" s="448"/>
      <c r="H36" s="428"/>
      <c r="I36" s="429"/>
      <c r="J36" s="430"/>
      <c r="K36" s="429"/>
      <c r="L36" s="430"/>
      <c r="M36" s="429"/>
      <c r="N36" s="430"/>
      <c r="O36" s="429"/>
      <c r="P36" s="430"/>
      <c r="Q36" s="431"/>
      <c r="R36" s="428"/>
      <c r="S36" s="429"/>
      <c r="T36" s="430"/>
      <c r="U36" s="429"/>
      <c r="V36" s="430"/>
      <c r="W36" s="429"/>
      <c r="X36" s="430"/>
      <c r="Y36" s="431"/>
      <c r="Z36" s="428"/>
      <c r="AA36" s="429"/>
      <c r="AB36" s="430"/>
      <c r="AC36" s="429"/>
      <c r="AD36" s="430"/>
      <c r="AE36" s="429"/>
      <c r="AF36" s="430"/>
      <c r="AG36" s="431"/>
      <c r="AH36" s="272"/>
      <c r="AI36" s="432"/>
      <c r="AJ36" s="433"/>
      <c r="AK36" s="434"/>
      <c r="AL36" s="433"/>
      <c r="AM36" s="434"/>
      <c r="AN36" s="433"/>
      <c r="AO36" s="434"/>
      <c r="AP36" s="433"/>
      <c r="AQ36" s="434"/>
      <c r="AR36" s="435"/>
      <c r="AS36" s="432"/>
      <c r="AT36" s="433"/>
      <c r="AU36" s="434"/>
      <c r="AV36" s="433"/>
      <c r="AW36" s="434"/>
      <c r="AX36" s="433"/>
      <c r="AY36" s="434"/>
      <c r="AZ36" s="435"/>
      <c r="BA36" s="432"/>
      <c r="BB36" s="433"/>
      <c r="BC36" s="434"/>
      <c r="BD36" s="433"/>
      <c r="BE36" s="434"/>
      <c r="BF36" s="433"/>
      <c r="BG36" s="434"/>
      <c r="BH36" s="435"/>
      <c r="BI36" s="272"/>
      <c r="BJ36" s="436"/>
      <c r="BK36" s="437"/>
      <c r="BL36" s="438"/>
      <c r="BM36" s="437"/>
      <c r="BN36" s="438"/>
      <c r="BO36" s="437"/>
      <c r="BP36" s="438"/>
      <c r="BQ36" s="437"/>
      <c r="BR36" s="438"/>
      <c r="BS36" s="439"/>
      <c r="BT36" s="436"/>
      <c r="BU36" s="437"/>
      <c r="BV36" s="438"/>
      <c r="BW36" s="437"/>
      <c r="BX36" s="438"/>
      <c r="BY36" s="437"/>
      <c r="BZ36" s="438"/>
      <c r="CA36" s="439"/>
      <c r="CB36" s="436"/>
      <c r="CC36" s="437"/>
      <c r="CD36" s="438"/>
      <c r="CE36" s="437"/>
      <c r="CF36" s="438"/>
      <c r="CG36" s="437"/>
      <c r="CH36" s="438"/>
      <c r="CI36" s="439"/>
      <c r="CJ36" s="272"/>
      <c r="CK36" s="440"/>
      <c r="CL36" s="441"/>
      <c r="CM36" s="442"/>
      <c r="CN36" s="441"/>
      <c r="CO36" s="442"/>
      <c r="CP36" s="441"/>
      <c r="CQ36" s="442"/>
      <c r="CR36" s="441"/>
      <c r="CS36" s="442"/>
      <c r="CT36" s="443"/>
      <c r="CU36" s="440"/>
      <c r="CV36" s="441"/>
      <c r="CW36" s="442"/>
      <c r="CX36" s="441"/>
      <c r="CY36" s="442"/>
      <c r="CZ36" s="441"/>
      <c r="DA36" s="442"/>
      <c r="DB36" s="443"/>
      <c r="DC36" s="440"/>
      <c r="DD36" s="441"/>
      <c r="DE36" s="442"/>
      <c r="DF36" s="441"/>
      <c r="DG36" s="442"/>
      <c r="DH36" s="441"/>
      <c r="DI36" s="442"/>
      <c r="DJ36" s="443"/>
      <c r="DK36" s="272"/>
    </row>
    <row r="37" spans="1:115" s="303" customFormat="1" ht="39.950000000000003" customHeight="1">
      <c r="A37" s="730">
        <v>24</v>
      </c>
      <c r="B37" s="734">
        <v>6</v>
      </c>
      <c r="C37" s="735" t="s">
        <v>1103</v>
      </c>
      <c r="D37" s="736" t="s">
        <v>1057</v>
      </c>
      <c r="E37" s="737">
        <f>COUNTA(H37:DJ37)</f>
        <v>0</v>
      </c>
      <c r="F37" s="426"/>
      <c r="G37" s="448"/>
      <c r="H37" s="428"/>
      <c r="I37" s="429"/>
      <c r="J37" s="430"/>
      <c r="K37" s="429"/>
      <c r="L37" s="430"/>
      <c r="M37" s="429"/>
      <c r="N37" s="430"/>
      <c r="O37" s="429"/>
      <c r="P37" s="430"/>
      <c r="Q37" s="431"/>
      <c r="R37" s="428"/>
      <c r="S37" s="429"/>
      <c r="T37" s="430"/>
      <c r="U37" s="429"/>
      <c r="V37" s="430"/>
      <c r="W37" s="429"/>
      <c r="X37" s="430"/>
      <c r="Y37" s="431"/>
      <c r="Z37" s="428"/>
      <c r="AA37" s="429"/>
      <c r="AB37" s="430"/>
      <c r="AC37" s="429"/>
      <c r="AD37" s="430"/>
      <c r="AE37" s="429"/>
      <c r="AF37" s="430"/>
      <c r="AG37" s="431"/>
      <c r="AH37" s="272"/>
      <c r="AI37" s="432"/>
      <c r="AJ37" s="433"/>
      <c r="AK37" s="434"/>
      <c r="AL37" s="433"/>
      <c r="AM37" s="434"/>
      <c r="AN37" s="433"/>
      <c r="AO37" s="434"/>
      <c r="AP37" s="433"/>
      <c r="AQ37" s="434"/>
      <c r="AR37" s="435"/>
      <c r="AS37" s="432"/>
      <c r="AT37" s="433"/>
      <c r="AU37" s="434"/>
      <c r="AV37" s="433"/>
      <c r="AW37" s="434"/>
      <c r="AX37" s="433"/>
      <c r="AY37" s="434"/>
      <c r="AZ37" s="435"/>
      <c r="BA37" s="432"/>
      <c r="BB37" s="433"/>
      <c r="BC37" s="434"/>
      <c r="BD37" s="433"/>
      <c r="BE37" s="434"/>
      <c r="BF37" s="433"/>
      <c r="BG37" s="434"/>
      <c r="BH37" s="435"/>
      <c r="BI37" s="272"/>
      <c r="BJ37" s="436"/>
      <c r="BK37" s="437"/>
      <c r="BL37" s="438"/>
      <c r="BM37" s="437"/>
      <c r="BN37" s="438"/>
      <c r="BO37" s="437"/>
      <c r="BP37" s="438"/>
      <c r="BQ37" s="437"/>
      <c r="BR37" s="438"/>
      <c r="BS37" s="439"/>
      <c r="BT37" s="436"/>
      <c r="BU37" s="437"/>
      <c r="BV37" s="438"/>
      <c r="BW37" s="437"/>
      <c r="BX37" s="438"/>
      <c r="BY37" s="437"/>
      <c r="BZ37" s="438"/>
      <c r="CA37" s="439"/>
      <c r="CB37" s="436"/>
      <c r="CC37" s="437"/>
      <c r="CD37" s="438"/>
      <c r="CE37" s="437"/>
      <c r="CF37" s="438"/>
      <c r="CG37" s="437"/>
      <c r="CH37" s="438"/>
      <c r="CI37" s="439"/>
      <c r="CJ37" s="272"/>
      <c r="CK37" s="440"/>
      <c r="CL37" s="441"/>
      <c r="CM37" s="442"/>
      <c r="CN37" s="441"/>
      <c r="CO37" s="442"/>
      <c r="CP37" s="441"/>
      <c r="CQ37" s="442"/>
      <c r="CR37" s="441"/>
      <c r="CS37" s="442"/>
      <c r="CT37" s="443"/>
      <c r="CU37" s="440"/>
      <c r="CV37" s="441"/>
      <c r="CW37" s="442"/>
      <c r="CX37" s="441"/>
      <c r="CY37" s="442"/>
      <c r="CZ37" s="441"/>
      <c r="DA37" s="442"/>
      <c r="DB37" s="443"/>
      <c r="DC37" s="440"/>
      <c r="DD37" s="441"/>
      <c r="DE37" s="442"/>
      <c r="DF37" s="441"/>
      <c r="DG37" s="442"/>
      <c r="DH37" s="441"/>
      <c r="DI37" s="442"/>
      <c r="DJ37" s="443"/>
      <c r="DK37" s="272"/>
    </row>
    <row r="38" spans="1:115" s="303" customFormat="1" ht="39.950000000000003" customHeight="1">
      <c r="A38" s="730">
        <v>0</v>
      </c>
      <c r="B38" s="731">
        <v>7</v>
      </c>
      <c r="C38" s="755" t="s">
        <v>1105</v>
      </c>
      <c r="D38" s="756"/>
      <c r="E38" s="756"/>
      <c r="F38" s="756"/>
      <c r="G38" s="756"/>
      <c r="H38" s="503"/>
      <c r="I38" s="504"/>
      <c r="J38" s="504"/>
      <c r="K38" s="504"/>
      <c r="L38" s="504"/>
      <c r="M38" s="504"/>
      <c r="N38" s="504"/>
      <c r="O38" s="504"/>
      <c r="P38" s="504"/>
      <c r="Q38" s="505"/>
      <c r="R38" s="503"/>
      <c r="S38" s="504"/>
      <c r="T38" s="504"/>
      <c r="U38" s="504"/>
      <c r="V38" s="504"/>
      <c r="W38" s="504"/>
      <c r="X38" s="504"/>
      <c r="Y38" s="505"/>
      <c r="Z38" s="503"/>
      <c r="AA38" s="504"/>
      <c r="AB38" s="504"/>
      <c r="AC38" s="504"/>
      <c r="AD38" s="504"/>
      <c r="AE38" s="504"/>
      <c r="AF38" s="504"/>
      <c r="AG38" s="505"/>
      <c r="AH38" s="506"/>
      <c r="AI38" s="507"/>
      <c r="AJ38" s="508"/>
      <c r="AK38" s="508"/>
      <c r="AL38" s="508"/>
      <c r="AM38" s="508"/>
      <c r="AN38" s="508"/>
      <c r="AO38" s="508"/>
      <c r="AP38" s="508"/>
      <c r="AQ38" s="508"/>
      <c r="AR38" s="509"/>
      <c r="AS38" s="507"/>
      <c r="AT38" s="508"/>
      <c r="AU38" s="508"/>
      <c r="AV38" s="508"/>
      <c r="AW38" s="508"/>
      <c r="AX38" s="508"/>
      <c r="AY38" s="508"/>
      <c r="AZ38" s="509"/>
      <c r="BA38" s="507"/>
      <c r="BB38" s="508"/>
      <c r="BC38" s="508"/>
      <c r="BD38" s="508"/>
      <c r="BE38" s="508"/>
      <c r="BF38" s="508"/>
      <c r="BG38" s="508"/>
      <c r="BH38" s="509"/>
      <c r="BI38" s="506"/>
      <c r="BJ38" s="510"/>
      <c r="BK38" s="511"/>
      <c r="BL38" s="511"/>
      <c r="BM38" s="511"/>
      <c r="BN38" s="511"/>
      <c r="BO38" s="511"/>
      <c r="BP38" s="511"/>
      <c r="BQ38" s="511"/>
      <c r="BR38" s="511"/>
      <c r="BS38" s="512"/>
      <c r="BT38" s="510"/>
      <c r="BU38" s="511"/>
      <c r="BV38" s="511"/>
      <c r="BW38" s="511"/>
      <c r="BX38" s="511"/>
      <c r="BY38" s="511"/>
      <c r="BZ38" s="511"/>
      <c r="CA38" s="512"/>
      <c r="CB38" s="510"/>
      <c r="CC38" s="511"/>
      <c r="CD38" s="511"/>
      <c r="CE38" s="511"/>
      <c r="CF38" s="511"/>
      <c r="CG38" s="511"/>
      <c r="CH38" s="511"/>
      <c r="CI38" s="512"/>
      <c r="CJ38" s="506"/>
      <c r="CK38" s="513"/>
      <c r="CL38" s="514"/>
      <c r="CM38" s="514"/>
      <c r="CN38" s="514"/>
      <c r="CO38" s="514"/>
      <c r="CP38" s="514"/>
      <c r="CQ38" s="514"/>
      <c r="CR38" s="514"/>
      <c r="CS38" s="514"/>
      <c r="CT38" s="515"/>
      <c r="CU38" s="513"/>
      <c r="CV38" s="514"/>
      <c r="CW38" s="514"/>
      <c r="CX38" s="514"/>
      <c r="CY38" s="514"/>
      <c r="CZ38" s="514"/>
      <c r="DA38" s="514"/>
      <c r="DB38" s="515"/>
      <c r="DC38" s="513"/>
      <c r="DD38" s="514"/>
      <c r="DE38" s="514"/>
      <c r="DF38" s="514"/>
      <c r="DG38" s="514"/>
      <c r="DH38" s="514"/>
      <c r="DI38" s="514"/>
      <c r="DJ38" s="515"/>
      <c r="DK38" s="516"/>
    </row>
    <row r="39" spans="1:115" s="303" customFormat="1" ht="39.950000000000003" customHeight="1">
      <c r="A39" s="730">
        <v>25</v>
      </c>
      <c r="B39" s="734">
        <v>7</v>
      </c>
      <c r="C39" s="735" t="s">
        <v>1109</v>
      </c>
      <c r="D39" s="738" t="s">
        <v>1110</v>
      </c>
      <c r="E39" s="737">
        <f t="shared" ref="E39:E52" si="4">COUNTA(H39:DJ39)</f>
        <v>0</v>
      </c>
      <c r="F39" s="426"/>
      <c r="G39" s="448"/>
      <c r="H39" s="428"/>
      <c r="I39" s="429"/>
      <c r="J39" s="430"/>
      <c r="K39" s="429"/>
      <c r="L39" s="430"/>
      <c r="M39" s="429"/>
      <c r="N39" s="430"/>
      <c r="O39" s="429"/>
      <c r="P39" s="430"/>
      <c r="Q39" s="431"/>
      <c r="R39" s="428"/>
      <c r="S39" s="429"/>
      <c r="T39" s="430"/>
      <c r="U39" s="429"/>
      <c r="V39" s="430"/>
      <c r="W39" s="429"/>
      <c r="X39" s="430"/>
      <c r="Y39" s="431"/>
      <c r="Z39" s="428"/>
      <c r="AA39" s="429"/>
      <c r="AB39" s="430"/>
      <c r="AC39" s="429"/>
      <c r="AD39" s="430"/>
      <c r="AE39" s="429"/>
      <c r="AF39" s="430"/>
      <c r="AG39" s="431"/>
      <c r="AH39" s="272"/>
      <c r="AI39" s="432"/>
      <c r="AJ39" s="433"/>
      <c r="AK39" s="434"/>
      <c r="AL39" s="433"/>
      <c r="AM39" s="434"/>
      <c r="AN39" s="433"/>
      <c r="AO39" s="434"/>
      <c r="AP39" s="433"/>
      <c r="AQ39" s="434"/>
      <c r="AR39" s="435"/>
      <c r="AS39" s="432"/>
      <c r="AT39" s="433"/>
      <c r="AU39" s="434"/>
      <c r="AV39" s="433"/>
      <c r="AW39" s="434"/>
      <c r="AX39" s="433"/>
      <c r="AY39" s="434"/>
      <c r="AZ39" s="435"/>
      <c r="BA39" s="432"/>
      <c r="BB39" s="433"/>
      <c r="BC39" s="434"/>
      <c r="BD39" s="433"/>
      <c r="BE39" s="434"/>
      <c r="BF39" s="433"/>
      <c r="BG39" s="434"/>
      <c r="BH39" s="435"/>
      <c r="BI39" s="272"/>
      <c r="BJ39" s="436"/>
      <c r="BK39" s="437"/>
      <c r="BL39" s="438"/>
      <c r="BM39" s="437"/>
      <c r="BN39" s="438"/>
      <c r="BO39" s="437"/>
      <c r="BP39" s="438"/>
      <c r="BQ39" s="437"/>
      <c r="BR39" s="438"/>
      <c r="BS39" s="439"/>
      <c r="BT39" s="436"/>
      <c r="BU39" s="437"/>
      <c r="BV39" s="438"/>
      <c r="BW39" s="437"/>
      <c r="BX39" s="438"/>
      <c r="BY39" s="437"/>
      <c r="BZ39" s="438"/>
      <c r="CA39" s="439"/>
      <c r="CB39" s="436"/>
      <c r="CC39" s="437"/>
      <c r="CD39" s="438"/>
      <c r="CE39" s="437"/>
      <c r="CF39" s="438"/>
      <c r="CG39" s="437"/>
      <c r="CH39" s="438"/>
      <c r="CI39" s="439"/>
      <c r="CJ39" s="272"/>
      <c r="CK39" s="440"/>
      <c r="CL39" s="441"/>
      <c r="CM39" s="442"/>
      <c r="CN39" s="441"/>
      <c r="CO39" s="442"/>
      <c r="CP39" s="441"/>
      <c r="CQ39" s="442"/>
      <c r="CR39" s="441"/>
      <c r="CS39" s="442"/>
      <c r="CT39" s="443"/>
      <c r="CU39" s="440"/>
      <c r="CV39" s="441"/>
      <c r="CW39" s="442"/>
      <c r="CX39" s="441"/>
      <c r="CY39" s="442"/>
      <c r="CZ39" s="441"/>
      <c r="DA39" s="442"/>
      <c r="DB39" s="443"/>
      <c r="DC39" s="440"/>
      <c r="DD39" s="441"/>
      <c r="DE39" s="442"/>
      <c r="DF39" s="441"/>
      <c r="DG39" s="442"/>
      <c r="DH39" s="441"/>
      <c r="DI39" s="442"/>
      <c r="DJ39" s="443"/>
      <c r="DK39" s="391"/>
    </row>
    <row r="40" spans="1:115" s="303" customFormat="1" ht="39.950000000000003" customHeight="1">
      <c r="A40" s="730">
        <v>26</v>
      </c>
      <c r="B40" s="734">
        <v>7</v>
      </c>
      <c r="C40" s="735" t="s">
        <v>1113</v>
      </c>
      <c r="D40" s="736" t="s">
        <v>1057</v>
      </c>
      <c r="E40" s="737">
        <f t="shared" si="4"/>
        <v>0</v>
      </c>
      <c r="F40" s="426"/>
      <c r="G40" s="448"/>
      <c r="H40" s="428"/>
      <c r="I40" s="429"/>
      <c r="J40" s="430"/>
      <c r="K40" s="429"/>
      <c r="L40" s="430"/>
      <c r="M40" s="429"/>
      <c r="N40" s="430"/>
      <c r="O40" s="429"/>
      <c r="P40" s="430"/>
      <c r="Q40" s="431"/>
      <c r="R40" s="428"/>
      <c r="S40" s="429"/>
      <c r="T40" s="430"/>
      <c r="U40" s="429"/>
      <c r="V40" s="430"/>
      <c r="W40" s="429"/>
      <c r="X40" s="430"/>
      <c r="Y40" s="431"/>
      <c r="Z40" s="428"/>
      <c r="AA40" s="429"/>
      <c r="AB40" s="430"/>
      <c r="AC40" s="429"/>
      <c r="AD40" s="430"/>
      <c r="AE40" s="429"/>
      <c r="AF40" s="430"/>
      <c r="AG40" s="431"/>
      <c r="AH40" s="272"/>
      <c r="AI40" s="432"/>
      <c r="AJ40" s="433"/>
      <c r="AK40" s="434"/>
      <c r="AL40" s="433"/>
      <c r="AM40" s="434"/>
      <c r="AN40" s="433"/>
      <c r="AO40" s="434"/>
      <c r="AP40" s="433"/>
      <c r="AQ40" s="434"/>
      <c r="AR40" s="435"/>
      <c r="AS40" s="432"/>
      <c r="AT40" s="433"/>
      <c r="AU40" s="434"/>
      <c r="AV40" s="433"/>
      <c r="AW40" s="434"/>
      <c r="AX40" s="433"/>
      <c r="AY40" s="434"/>
      <c r="AZ40" s="435"/>
      <c r="BA40" s="432"/>
      <c r="BB40" s="433"/>
      <c r="BC40" s="434"/>
      <c r="BD40" s="433"/>
      <c r="BE40" s="434"/>
      <c r="BF40" s="433"/>
      <c r="BG40" s="434"/>
      <c r="BH40" s="435"/>
      <c r="BI40" s="272"/>
      <c r="BJ40" s="436"/>
      <c r="BK40" s="437"/>
      <c r="BL40" s="438"/>
      <c r="BM40" s="437"/>
      <c r="BN40" s="438"/>
      <c r="BO40" s="437"/>
      <c r="BP40" s="438"/>
      <c r="BQ40" s="437"/>
      <c r="BR40" s="438"/>
      <c r="BS40" s="439"/>
      <c r="BT40" s="436"/>
      <c r="BU40" s="437"/>
      <c r="BV40" s="438"/>
      <c r="BW40" s="437"/>
      <c r="BX40" s="438"/>
      <c r="BY40" s="437"/>
      <c r="BZ40" s="438"/>
      <c r="CA40" s="439"/>
      <c r="CB40" s="436"/>
      <c r="CC40" s="437"/>
      <c r="CD40" s="438"/>
      <c r="CE40" s="437"/>
      <c r="CF40" s="438"/>
      <c r="CG40" s="437"/>
      <c r="CH40" s="438"/>
      <c r="CI40" s="439"/>
      <c r="CJ40" s="272"/>
      <c r="CK40" s="440"/>
      <c r="CL40" s="441"/>
      <c r="CM40" s="442"/>
      <c r="CN40" s="441"/>
      <c r="CO40" s="442"/>
      <c r="CP40" s="441"/>
      <c r="CQ40" s="442"/>
      <c r="CR40" s="441"/>
      <c r="CS40" s="442"/>
      <c r="CT40" s="443"/>
      <c r="CU40" s="440"/>
      <c r="CV40" s="441"/>
      <c r="CW40" s="442"/>
      <c r="CX40" s="441"/>
      <c r="CY40" s="442"/>
      <c r="CZ40" s="441"/>
      <c r="DA40" s="442"/>
      <c r="DB40" s="443"/>
      <c r="DC40" s="440"/>
      <c r="DD40" s="441"/>
      <c r="DE40" s="442"/>
      <c r="DF40" s="441"/>
      <c r="DG40" s="442"/>
      <c r="DH40" s="441"/>
      <c r="DI40" s="442"/>
      <c r="DJ40" s="443"/>
      <c r="DK40" s="391"/>
    </row>
    <row r="41" spans="1:115" s="303" customFormat="1" ht="42" customHeight="1">
      <c r="A41" s="730">
        <v>27</v>
      </c>
      <c r="B41" s="734">
        <v>7</v>
      </c>
      <c r="C41" s="735" t="s">
        <v>1116</v>
      </c>
      <c r="D41" s="773" t="s">
        <v>1070</v>
      </c>
      <c r="E41" s="737">
        <f t="shared" si="4"/>
        <v>0</v>
      </c>
      <c r="F41" s="426"/>
      <c r="G41" s="448"/>
      <c r="H41" s="428"/>
      <c r="I41" s="429"/>
      <c r="J41" s="430"/>
      <c r="K41" s="429"/>
      <c r="L41" s="430"/>
      <c r="M41" s="429"/>
      <c r="N41" s="430"/>
      <c r="O41" s="429"/>
      <c r="P41" s="430"/>
      <c r="Q41" s="431"/>
      <c r="R41" s="428"/>
      <c r="S41" s="429"/>
      <c r="T41" s="430"/>
      <c r="U41" s="429"/>
      <c r="V41" s="430"/>
      <c r="W41" s="429"/>
      <c r="X41" s="430"/>
      <c r="Y41" s="431"/>
      <c r="Z41" s="428"/>
      <c r="AA41" s="429"/>
      <c r="AB41" s="430"/>
      <c r="AC41" s="429"/>
      <c r="AD41" s="430"/>
      <c r="AE41" s="429"/>
      <c r="AF41" s="430"/>
      <c r="AG41" s="431"/>
      <c r="AH41" s="272"/>
      <c r="AI41" s="432"/>
      <c r="AJ41" s="433"/>
      <c r="AK41" s="434"/>
      <c r="AL41" s="433"/>
      <c r="AM41" s="434"/>
      <c r="AN41" s="433"/>
      <c r="AO41" s="434"/>
      <c r="AP41" s="433"/>
      <c r="AQ41" s="434"/>
      <c r="AR41" s="435"/>
      <c r="AS41" s="432"/>
      <c r="AT41" s="433"/>
      <c r="AU41" s="434"/>
      <c r="AV41" s="433"/>
      <c r="AW41" s="434"/>
      <c r="AX41" s="433"/>
      <c r="AY41" s="434"/>
      <c r="AZ41" s="435"/>
      <c r="BA41" s="432"/>
      <c r="BB41" s="433"/>
      <c r="BC41" s="434"/>
      <c r="BD41" s="433"/>
      <c r="BE41" s="434"/>
      <c r="BF41" s="433"/>
      <c r="BG41" s="434"/>
      <c r="BH41" s="435"/>
      <c r="BI41" s="272"/>
      <c r="BJ41" s="436"/>
      <c r="BK41" s="437"/>
      <c r="BL41" s="438"/>
      <c r="BM41" s="437"/>
      <c r="BN41" s="438"/>
      <c r="BO41" s="437"/>
      <c r="BP41" s="438"/>
      <c r="BQ41" s="437"/>
      <c r="BR41" s="438"/>
      <c r="BS41" s="439"/>
      <c r="BT41" s="436"/>
      <c r="BU41" s="437"/>
      <c r="BV41" s="438"/>
      <c r="BW41" s="437"/>
      <c r="BX41" s="438"/>
      <c r="BY41" s="437"/>
      <c r="BZ41" s="438"/>
      <c r="CA41" s="439"/>
      <c r="CB41" s="436"/>
      <c r="CC41" s="437"/>
      <c r="CD41" s="438"/>
      <c r="CE41" s="437"/>
      <c r="CF41" s="438"/>
      <c r="CG41" s="437"/>
      <c r="CH41" s="438"/>
      <c r="CI41" s="439"/>
      <c r="CJ41" s="272"/>
      <c r="CK41" s="440"/>
      <c r="CL41" s="441"/>
      <c r="CM41" s="442"/>
      <c r="CN41" s="441"/>
      <c r="CO41" s="442"/>
      <c r="CP41" s="441"/>
      <c r="CQ41" s="442"/>
      <c r="CR41" s="441"/>
      <c r="CS41" s="442"/>
      <c r="CT41" s="443"/>
      <c r="CU41" s="440"/>
      <c r="CV41" s="441"/>
      <c r="CW41" s="442"/>
      <c r="CX41" s="441"/>
      <c r="CY41" s="442"/>
      <c r="CZ41" s="441"/>
      <c r="DA41" s="442"/>
      <c r="DB41" s="443"/>
      <c r="DC41" s="440"/>
      <c r="DD41" s="441"/>
      <c r="DE41" s="442"/>
      <c r="DF41" s="441"/>
      <c r="DG41" s="442"/>
      <c r="DH41" s="441"/>
      <c r="DI41" s="442"/>
      <c r="DJ41" s="443"/>
      <c r="DK41" s="391"/>
    </row>
    <row r="42" spans="1:115" s="303" customFormat="1" ht="39.950000000000003" customHeight="1">
      <c r="A42" s="730">
        <v>28</v>
      </c>
      <c r="B42" s="734">
        <v>7</v>
      </c>
      <c r="C42" s="735" t="s">
        <v>1119</v>
      </c>
      <c r="D42" s="736" t="s">
        <v>1057</v>
      </c>
      <c r="E42" s="737">
        <f t="shared" si="4"/>
        <v>0</v>
      </c>
      <c r="F42" s="426"/>
      <c r="G42" s="448"/>
      <c r="H42" s="428"/>
      <c r="I42" s="429"/>
      <c r="J42" s="430"/>
      <c r="K42" s="429"/>
      <c r="L42" s="430"/>
      <c r="M42" s="429"/>
      <c r="N42" s="430"/>
      <c r="O42" s="429"/>
      <c r="P42" s="430"/>
      <c r="Q42" s="431"/>
      <c r="R42" s="428"/>
      <c r="S42" s="429"/>
      <c r="T42" s="430"/>
      <c r="U42" s="429"/>
      <c r="V42" s="430"/>
      <c r="W42" s="429"/>
      <c r="X42" s="430"/>
      <c r="Y42" s="431"/>
      <c r="Z42" s="428"/>
      <c r="AA42" s="429"/>
      <c r="AB42" s="430"/>
      <c r="AC42" s="429"/>
      <c r="AD42" s="430"/>
      <c r="AE42" s="429"/>
      <c r="AF42" s="430"/>
      <c r="AG42" s="431"/>
      <c r="AH42" s="272"/>
      <c r="AI42" s="432"/>
      <c r="AJ42" s="433"/>
      <c r="AK42" s="434"/>
      <c r="AL42" s="433"/>
      <c r="AM42" s="434"/>
      <c r="AN42" s="433"/>
      <c r="AO42" s="434"/>
      <c r="AP42" s="433"/>
      <c r="AQ42" s="434"/>
      <c r="AR42" s="435"/>
      <c r="AS42" s="432"/>
      <c r="AT42" s="433"/>
      <c r="AU42" s="434"/>
      <c r="AV42" s="433"/>
      <c r="AW42" s="434"/>
      <c r="AX42" s="433"/>
      <c r="AY42" s="434"/>
      <c r="AZ42" s="435"/>
      <c r="BA42" s="432"/>
      <c r="BB42" s="433"/>
      <c r="BC42" s="434"/>
      <c r="BD42" s="433"/>
      <c r="BE42" s="434"/>
      <c r="BF42" s="433"/>
      <c r="BG42" s="434"/>
      <c r="BH42" s="435"/>
      <c r="BI42" s="272"/>
      <c r="BJ42" s="436"/>
      <c r="BK42" s="437"/>
      <c r="BL42" s="438"/>
      <c r="BM42" s="437"/>
      <c r="BN42" s="438"/>
      <c r="BO42" s="437"/>
      <c r="BP42" s="438"/>
      <c r="BQ42" s="437"/>
      <c r="BR42" s="438"/>
      <c r="BS42" s="439"/>
      <c r="BT42" s="436"/>
      <c r="BU42" s="437"/>
      <c r="BV42" s="438"/>
      <c r="BW42" s="437"/>
      <c r="BX42" s="438"/>
      <c r="BY42" s="437"/>
      <c r="BZ42" s="438"/>
      <c r="CA42" s="439"/>
      <c r="CB42" s="436"/>
      <c r="CC42" s="437"/>
      <c r="CD42" s="438"/>
      <c r="CE42" s="437"/>
      <c r="CF42" s="438"/>
      <c r="CG42" s="437"/>
      <c r="CH42" s="438"/>
      <c r="CI42" s="439"/>
      <c r="CJ42" s="272"/>
      <c r="CK42" s="440"/>
      <c r="CL42" s="441"/>
      <c r="CM42" s="442"/>
      <c r="CN42" s="441"/>
      <c r="CO42" s="442"/>
      <c r="CP42" s="441"/>
      <c r="CQ42" s="442"/>
      <c r="CR42" s="441"/>
      <c r="CS42" s="442"/>
      <c r="CT42" s="443"/>
      <c r="CU42" s="440"/>
      <c r="CV42" s="441"/>
      <c r="CW42" s="442"/>
      <c r="CX42" s="441"/>
      <c r="CY42" s="442"/>
      <c r="CZ42" s="441"/>
      <c r="DA42" s="442"/>
      <c r="DB42" s="443"/>
      <c r="DC42" s="440"/>
      <c r="DD42" s="441"/>
      <c r="DE42" s="442"/>
      <c r="DF42" s="441"/>
      <c r="DG42" s="442"/>
      <c r="DH42" s="441"/>
      <c r="DI42" s="442"/>
      <c r="DJ42" s="443"/>
      <c r="DK42" s="391"/>
    </row>
    <row r="43" spans="1:115" s="303" customFormat="1" ht="39.950000000000003" customHeight="1">
      <c r="A43" s="730">
        <v>29</v>
      </c>
      <c r="B43" s="734">
        <v>7</v>
      </c>
      <c r="C43" s="735" t="s">
        <v>1351</v>
      </c>
      <c r="D43" s="736" t="s">
        <v>1057</v>
      </c>
      <c r="E43" s="737">
        <f t="shared" si="4"/>
        <v>0</v>
      </c>
      <c r="F43" s="426"/>
      <c r="G43" s="448"/>
      <c r="H43" s="428"/>
      <c r="I43" s="429"/>
      <c r="J43" s="430"/>
      <c r="K43" s="429"/>
      <c r="L43" s="430"/>
      <c r="M43" s="429"/>
      <c r="N43" s="430"/>
      <c r="O43" s="429"/>
      <c r="P43" s="430"/>
      <c r="Q43" s="431"/>
      <c r="R43" s="428"/>
      <c r="S43" s="429"/>
      <c r="T43" s="430"/>
      <c r="U43" s="429"/>
      <c r="V43" s="430"/>
      <c r="W43" s="429"/>
      <c r="X43" s="430"/>
      <c r="Y43" s="431"/>
      <c r="Z43" s="428"/>
      <c r="AA43" s="429"/>
      <c r="AB43" s="430"/>
      <c r="AC43" s="429"/>
      <c r="AD43" s="430"/>
      <c r="AE43" s="429"/>
      <c r="AF43" s="430"/>
      <c r="AG43" s="431"/>
      <c r="AH43" s="272"/>
      <c r="AI43" s="432"/>
      <c r="AJ43" s="433"/>
      <c r="AK43" s="434"/>
      <c r="AL43" s="433"/>
      <c r="AM43" s="434"/>
      <c r="AN43" s="433"/>
      <c r="AO43" s="434"/>
      <c r="AP43" s="433"/>
      <c r="AQ43" s="434"/>
      <c r="AR43" s="435"/>
      <c r="AS43" s="432"/>
      <c r="AT43" s="433"/>
      <c r="AU43" s="434"/>
      <c r="AV43" s="433"/>
      <c r="AW43" s="434"/>
      <c r="AX43" s="433"/>
      <c r="AY43" s="434"/>
      <c r="AZ43" s="435"/>
      <c r="BA43" s="432"/>
      <c r="BB43" s="433"/>
      <c r="BC43" s="434"/>
      <c r="BD43" s="433"/>
      <c r="BE43" s="434"/>
      <c r="BF43" s="433"/>
      <c r="BG43" s="434"/>
      <c r="BH43" s="435"/>
      <c r="BI43" s="272"/>
      <c r="BJ43" s="436"/>
      <c r="BK43" s="437"/>
      <c r="BL43" s="438"/>
      <c r="BM43" s="437"/>
      <c r="BN43" s="438"/>
      <c r="BO43" s="437"/>
      <c r="BP43" s="438"/>
      <c r="BQ43" s="437"/>
      <c r="BR43" s="438"/>
      <c r="BS43" s="439"/>
      <c r="BT43" s="436"/>
      <c r="BU43" s="437"/>
      <c r="BV43" s="438"/>
      <c r="BW43" s="437"/>
      <c r="BX43" s="438"/>
      <c r="BY43" s="437"/>
      <c r="BZ43" s="438"/>
      <c r="CA43" s="439"/>
      <c r="CB43" s="436"/>
      <c r="CC43" s="437"/>
      <c r="CD43" s="438"/>
      <c r="CE43" s="437"/>
      <c r="CF43" s="438"/>
      <c r="CG43" s="437"/>
      <c r="CH43" s="438"/>
      <c r="CI43" s="439"/>
      <c r="CJ43" s="272"/>
      <c r="CK43" s="440"/>
      <c r="CL43" s="441"/>
      <c r="CM43" s="442"/>
      <c r="CN43" s="441"/>
      <c r="CO43" s="442"/>
      <c r="CP43" s="441"/>
      <c r="CQ43" s="442"/>
      <c r="CR43" s="441"/>
      <c r="CS43" s="442"/>
      <c r="CT43" s="443"/>
      <c r="CU43" s="440"/>
      <c r="CV43" s="441"/>
      <c r="CW43" s="442"/>
      <c r="CX43" s="441"/>
      <c r="CY43" s="442"/>
      <c r="CZ43" s="441"/>
      <c r="DA43" s="442"/>
      <c r="DB43" s="443"/>
      <c r="DC43" s="440"/>
      <c r="DD43" s="441"/>
      <c r="DE43" s="442"/>
      <c r="DF43" s="441"/>
      <c r="DG43" s="442"/>
      <c r="DH43" s="441"/>
      <c r="DI43" s="442"/>
      <c r="DJ43" s="443"/>
      <c r="DK43" s="391"/>
    </row>
    <row r="44" spans="1:115" s="303" customFormat="1" ht="39.950000000000003" customHeight="1">
      <c r="A44" s="730">
        <v>30</v>
      </c>
      <c r="B44" s="734">
        <v>7</v>
      </c>
      <c r="C44" s="735" t="s">
        <v>1352</v>
      </c>
      <c r="D44" s="736" t="s">
        <v>1057</v>
      </c>
      <c r="E44" s="737">
        <f t="shared" si="4"/>
        <v>0</v>
      </c>
      <c r="F44" s="426"/>
      <c r="G44" s="448"/>
      <c r="H44" s="428"/>
      <c r="I44" s="429"/>
      <c r="J44" s="430"/>
      <c r="K44" s="429"/>
      <c r="L44" s="430"/>
      <c r="M44" s="429"/>
      <c r="N44" s="430"/>
      <c r="O44" s="429"/>
      <c r="P44" s="430"/>
      <c r="Q44" s="431"/>
      <c r="R44" s="428"/>
      <c r="S44" s="429"/>
      <c r="T44" s="430"/>
      <c r="U44" s="429"/>
      <c r="V44" s="430"/>
      <c r="W44" s="429"/>
      <c r="X44" s="430"/>
      <c r="Y44" s="431"/>
      <c r="Z44" s="428"/>
      <c r="AA44" s="429"/>
      <c r="AB44" s="430"/>
      <c r="AC44" s="429"/>
      <c r="AD44" s="430"/>
      <c r="AE44" s="429"/>
      <c r="AF44" s="430"/>
      <c r="AG44" s="431"/>
      <c r="AH44" s="272"/>
      <c r="AI44" s="432"/>
      <c r="AJ44" s="433"/>
      <c r="AK44" s="434"/>
      <c r="AL44" s="433"/>
      <c r="AM44" s="434"/>
      <c r="AN44" s="433"/>
      <c r="AO44" s="434"/>
      <c r="AP44" s="433"/>
      <c r="AQ44" s="434"/>
      <c r="AR44" s="435"/>
      <c r="AS44" s="432"/>
      <c r="AT44" s="433"/>
      <c r="AU44" s="434"/>
      <c r="AV44" s="433"/>
      <c r="AW44" s="434"/>
      <c r="AX44" s="433"/>
      <c r="AY44" s="434"/>
      <c r="AZ44" s="435"/>
      <c r="BA44" s="432"/>
      <c r="BB44" s="433"/>
      <c r="BC44" s="434"/>
      <c r="BD44" s="433"/>
      <c r="BE44" s="434"/>
      <c r="BF44" s="433"/>
      <c r="BG44" s="434"/>
      <c r="BH44" s="435"/>
      <c r="BI44" s="272"/>
      <c r="BJ44" s="436"/>
      <c r="BK44" s="437"/>
      <c r="BL44" s="438"/>
      <c r="BM44" s="437"/>
      <c r="BN44" s="438"/>
      <c r="BO44" s="437"/>
      <c r="BP44" s="438"/>
      <c r="BQ44" s="437"/>
      <c r="BR44" s="438"/>
      <c r="BS44" s="439"/>
      <c r="BT44" s="436"/>
      <c r="BU44" s="437"/>
      <c r="BV44" s="438"/>
      <c r="BW44" s="437"/>
      <c r="BX44" s="438"/>
      <c r="BY44" s="437"/>
      <c r="BZ44" s="438"/>
      <c r="CA44" s="439"/>
      <c r="CB44" s="436"/>
      <c r="CC44" s="437"/>
      <c r="CD44" s="438"/>
      <c r="CE44" s="437"/>
      <c r="CF44" s="438"/>
      <c r="CG44" s="437"/>
      <c r="CH44" s="438"/>
      <c r="CI44" s="439"/>
      <c r="CJ44" s="272"/>
      <c r="CK44" s="440"/>
      <c r="CL44" s="441"/>
      <c r="CM44" s="442"/>
      <c r="CN44" s="441"/>
      <c r="CO44" s="442"/>
      <c r="CP44" s="441"/>
      <c r="CQ44" s="442"/>
      <c r="CR44" s="441"/>
      <c r="CS44" s="442"/>
      <c r="CT44" s="443"/>
      <c r="CU44" s="440"/>
      <c r="CV44" s="441"/>
      <c r="CW44" s="442"/>
      <c r="CX44" s="441"/>
      <c r="CY44" s="442"/>
      <c r="CZ44" s="441"/>
      <c r="DA44" s="442"/>
      <c r="DB44" s="443"/>
      <c r="DC44" s="440"/>
      <c r="DD44" s="441"/>
      <c r="DE44" s="442"/>
      <c r="DF44" s="441"/>
      <c r="DG44" s="442"/>
      <c r="DH44" s="441"/>
      <c r="DI44" s="442"/>
      <c r="DJ44" s="443"/>
      <c r="DK44" s="391"/>
    </row>
    <row r="45" spans="1:115" s="303" customFormat="1" ht="39.950000000000003" customHeight="1">
      <c r="A45" s="730">
        <v>31</v>
      </c>
      <c r="B45" s="734">
        <v>7</v>
      </c>
      <c r="C45" s="735" t="s">
        <v>1353</v>
      </c>
      <c r="D45" s="736" t="s">
        <v>1057</v>
      </c>
      <c r="E45" s="737">
        <f t="shared" si="4"/>
        <v>0</v>
      </c>
      <c r="F45" s="426"/>
      <c r="G45" s="448"/>
      <c r="H45" s="428"/>
      <c r="I45" s="429"/>
      <c r="J45" s="430"/>
      <c r="K45" s="429"/>
      <c r="L45" s="430"/>
      <c r="M45" s="429"/>
      <c r="N45" s="430"/>
      <c r="O45" s="429"/>
      <c r="P45" s="430"/>
      <c r="Q45" s="431"/>
      <c r="R45" s="428"/>
      <c r="S45" s="429"/>
      <c r="T45" s="430"/>
      <c r="U45" s="429"/>
      <c r="V45" s="430"/>
      <c r="W45" s="429"/>
      <c r="X45" s="430"/>
      <c r="Y45" s="431"/>
      <c r="Z45" s="428"/>
      <c r="AA45" s="429"/>
      <c r="AB45" s="430"/>
      <c r="AC45" s="429"/>
      <c r="AD45" s="430"/>
      <c r="AE45" s="429"/>
      <c r="AF45" s="430"/>
      <c r="AG45" s="431"/>
      <c r="AH45" s="272"/>
      <c r="AI45" s="432"/>
      <c r="AJ45" s="433"/>
      <c r="AK45" s="434"/>
      <c r="AL45" s="433"/>
      <c r="AM45" s="434"/>
      <c r="AN45" s="433"/>
      <c r="AO45" s="434"/>
      <c r="AP45" s="433"/>
      <c r="AQ45" s="434"/>
      <c r="AR45" s="435"/>
      <c r="AS45" s="432"/>
      <c r="AT45" s="433"/>
      <c r="AU45" s="434"/>
      <c r="AV45" s="433"/>
      <c r="AW45" s="434"/>
      <c r="AX45" s="433"/>
      <c r="AY45" s="434"/>
      <c r="AZ45" s="435"/>
      <c r="BA45" s="432"/>
      <c r="BB45" s="433"/>
      <c r="BC45" s="434"/>
      <c r="BD45" s="433"/>
      <c r="BE45" s="434"/>
      <c r="BF45" s="433"/>
      <c r="BG45" s="434"/>
      <c r="BH45" s="435"/>
      <c r="BI45" s="272"/>
      <c r="BJ45" s="436"/>
      <c r="BK45" s="437"/>
      <c r="BL45" s="438"/>
      <c r="BM45" s="437"/>
      <c r="BN45" s="438"/>
      <c r="BO45" s="437"/>
      <c r="BP45" s="438"/>
      <c r="BQ45" s="437"/>
      <c r="BR45" s="438"/>
      <c r="BS45" s="439"/>
      <c r="BT45" s="436"/>
      <c r="BU45" s="437"/>
      <c r="BV45" s="438"/>
      <c r="BW45" s="437"/>
      <c r="BX45" s="438"/>
      <c r="BY45" s="437"/>
      <c r="BZ45" s="438"/>
      <c r="CA45" s="439"/>
      <c r="CB45" s="436"/>
      <c r="CC45" s="437"/>
      <c r="CD45" s="438"/>
      <c r="CE45" s="437"/>
      <c r="CF45" s="438"/>
      <c r="CG45" s="437"/>
      <c r="CH45" s="438"/>
      <c r="CI45" s="439"/>
      <c r="CJ45" s="272"/>
      <c r="CK45" s="440"/>
      <c r="CL45" s="441"/>
      <c r="CM45" s="442"/>
      <c r="CN45" s="441"/>
      <c r="CO45" s="442"/>
      <c r="CP45" s="441"/>
      <c r="CQ45" s="442"/>
      <c r="CR45" s="441"/>
      <c r="CS45" s="442"/>
      <c r="CT45" s="443"/>
      <c r="CU45" s="440"/>
      <c r="CV45" s="441"/>
      <c r="CW45" s="442"/>
      <c r="CX45" s="441"/>
      <c r="CY45" s="442"/>
      <c r="CZ45" s="441"/>
      <c r="DA45" s="442"/>
      <c r="DB45" s="443"/>
      <c r="DC45" s="440"/>
      <c r="DD45" s="441"/>
      <c r="DE45" s="442"/>
      <c r="DF45" s="441"/>
      <c r="DG45" s="442"/>
      <c r="DH45" s="441"/>
      <c r="DI45" s="442"/>
      <c r="DJ45" s="443"/>
      <c r="DK45" s="391"/>
    </row>
    <row r="46" spans="1:115" s="303" customFormat="1" ht="39.950000000000003" customHeight="1">
      <c r="A46" s="730">
        <v>32</v>
      </c>
      <c r="B46" s="734">
        <v>7</v>
      </c>
      <c r="C46" s="735" t="s">
        <v>1354</v>
      </c>
      <c r="D46" s="773" t="s">
        <v>1070</v>
      </c>
      <c r="E46" s="737">
        <f t="shared" si="4"/>
        <v>0</v>
      </c>
      <c r="F46" s="426"/>
      <c r="G46" s="448"/>
      <c r="H46" s="428"/>
      <c r="I46" s="429"/>
      <c r="J46" s="430"/>
      <c r="K46" s="429"/>
      <c r="L46" s="430"/>
      <c r="M46" s="429"/>
      <c r="N46" s="430"/>
      <c r="O46" s="429"/>
      <c r="P46" s="430"/>
      <c r="Q46" s="431"/>
      <c r="R46" s="428"/>
      <c r="S46" s="429"/>
      <c r="T46" s="430"/>
      <c r="U46" s="429"/>
      <c r="V46" s="430"/>
      <c r="W46" s="429"/>
      <c r="X46" s="430"/>
      <c r="Y46" s="431"/>
      <c r="Z46" s="428"/>
      <c r="AA46" s="429"/>
      <c r="AB46" s="430"/>
      <c r="AC46" s="429"/>
      <c r="AD46" s="430"/>
      <c r="AE46" s="429"/>
      <c r="AF46" s="430"/>
      <c r="AG46" s="431"/>
      <c r="AH46" s="272"/>
      <c r="AI46" s="432"/>
      <c r="AJ46" s="433"/>
      <c r="AK46" s="434"/>
      <c r="AL46" s="433"/>
      <c r="AM46" s="434"/>
      <c r="AN46" s="433"/>
      <c r="AO46" s="434"/>
      <c r="AP46" s="433"/>
      <c r="AQ46" s="434"/>
      <c r="AR46" s="435"/>
      <c r="AS46" s="432"/>
      <c r="AT46" s="433"/>
      <c r="AU46" s="434"/>
      <c r="AV46" s="433"/>
      <c r="AW46" s="434"/>
      <c r="AX46" s="433"/>
      <c r="AY46" s="434"/>
      <c r="AZ46" s="435"/>
      <c r="BA46" s="432"/>
      <c r="BB46" s="433"/>
      <c r="BC46" s="434"/>
      <c r="BD46" s="433"/>
      <c r="BE46" s="434"/>
      <c r="BF46" s="433"/>
      <c r="BG46" s="434"/>
      <c r="BH46" s="435"/>
      <c r="BI46" s="272"/>
      <c r="BJ46" s="436"/>
      <c r="BK46" s="437"/>
      <c r="BL46" s="438"/>
      <c r="BM46" s="437"/>
      <c r="BN46" s="438"/>
      <c r="BO46" s="437"/>
      <c r="BP46" s="438"/>
      <c r="BQ46" s="437"/>
      <c r="BR46" s="438"/>
      <c r="BS46" s="439"/>
      <c r="BT46" s="436"/>
      <c r="BU46" s="437"/>
      <c r="BV46" s="438"/>
      <c r="BW46" s="437"/>
      <c r="BX46" s="438"/>
      <c r="BY46" s="437"/>
      <c r="BZ46" s="438"/>
      <c r="CA46" s="439"/>
      <c r="CB46" s="436"/>
      <c r="CC46" s="437"/>
      <c r="CD46" s="438"/>
      <c r="CE46" s="437"/>
      <c r="CF46" s="438"/>
      <c r="CG46" s="437"/>
      <c r="CH46" s="438"/>
      <c r="CI46" s="439"/>
      <c r="CJ46" s="272"/>
      <c r="CK46" s="440"/>
      <c r="CL46" s="441"/>
      <c r="CM46" s="442"/>
      <c r="CN46" s="441"/>
      <c r="CO46" s="442"/>
      <c r="CP46" s="441"/>
      <c r="CQ46" s="442"/>
      <c r="CR46" s="441"/>
      <c r="CS46" s="442"/>
      <c r="CT46" s="443"/>
      <c r="CU46" s="440"/>
      <c r="CV46" s="441"/>
      <c r="CW46" s="442"/>
      <c r="CX46" s="441"/>
      <c r="CY46" s="442"/>
      <c r="CZ46" s="441"/>
      <c r="DA46" s="442"/>
      <c r="DB46" s="443"/>
      <c r="DC46" s="440"/>
      <c r="DD46" s="441"/>
      <c r="DE46" s="442"/>
      <c r="DF46" s="441"/>
      <c r="DG46" s="442"/>
      <c r="DH46" s="441"/>
      <c r="DI46" s="442"/>
      <c r="DJ46" s="443"/>
      <c r="DK46" s="391"/>
    </row>
    <row r="47" spans="1:115" s="303" customFormat="1" ht="39" customHeight="1">
      <c r="A47" s="730">
        <v>33</v>
      </c>
      <c r="B47" s="734">
        <v>7</v>
      </c>
      <c r="C47" s="735" t="s">
        <v>1355</v>
      </c>
      <c r="D47" s="736" t="s">
        <v>1057</v>
      </c>
      <c r="E47" s="737">
        <f t="shared" si="4"/>
        <v>0</v>
      </c>
      <c r="F47" s="426"/>
      <c r="G47" s="448"/>
      <c r="H47" s="428"/>
      <c r="I47" s="429"/>
      <c r="J47" s="430"/>
      <c r="K47" s="429"/>
      <c r="L47" s="430"/>
      <c r="M47" s="429"/>
      <c r="N47" s="430"/>
      <c r="O47" s="429"/>
      <c r="P47" s="430"/>
      <c r="Q47" s="431"/>
      <c r="R47" s="428"/>
      <c r="S47" s="429"/>
      <c r="T47" s="430"/>
      <c r="U47" s="429"/>
      <c r="V47" s="430"/>
      <c r="W47" s="429"/>
      <c r="X47" s="430"/>
      <c r="Y47" s="431"/>
      <c r="Z47" s="428"/>
      <c r="AA47" s="429"/>
      <c r="AB47" s="430"/>
      <c r="AC47" s="429"/>
      <c r="AD47" s="430"/>
      <c r="AE47" s="429"/>
      <c r="AF47" s="430"/>
      <c r="AG47" s="431"/>
      <c r="AH47" s="272"/>
      <c r="AI47" s="432"/>
      <c r="AJ47" s="433"/>
      <c r="AK47" s="434"/>
      <c r="AL47" s="433"/>
      <c r="AM47" s="434"/>
      <c r="AN47" s="433"/>
      <c r="AO47" s="434"/>
      <c r="AP47" s="433"/>
      <c r="AQ47" s="434"/>
      <c r="AR47" s="435"/>
      <c r="AS47" s="432"/>
      <c r="AT47" s="433"/>
      <c r="AU47" s="434"/>
      <c r="AV47" s="433"/>
      <c r="AW47" s="434"/>
      <c r="AX47" s="433"/>
      <c r="AY47" s="434"/>
      <c r="AZ47" s="435"/>
      <c r="BA47" s="432"/>
      <c r="BB47" s="433"/>
      <c r="BC47" s="434"/>
      <c r="BD47" s="433"/>
      <c r="BE47" s="434"/>
      <c r="BF47" s="433"/>
      <c r="BG47" s="434"/>
      <c r="BH47" s="435"/>
      <c r="BI47" s="272"/>
      <c r="BJ47" s="436"/>
      <c r="BK47" s="437"/>
      <c r="BL47" s="438"/>
      <c r="BM47" s="437"/>
      <c r="BN47" s="438"/>
      <c r="BO47" s="437"/>
      <c r="BP47" s="438"/>
      <c r="BQ47" s="437"/>
      <c r="BR47" s="438"/>
      <c r="BS47" s="439"/>
      <c r="BT47" s="436"/>
      <c r="BU47" s="437"/>
      <c r="BV47" s="438"/>
      <c r="BW47" s="437"/>
      <c r="BX47" s="438"/>
      <c r="BY47" s="437"/>
      <c r="BZ47" s="438"/>
      <c r="CA47" s="439"/>
      <c r="CB47" s="436"/>
      <c r="CC47" s="437"/>
      <c r="CD47" s="438"/>
      <c r="CE47" s="437"/>
      <c r="CF47" s="438"/>
      <c r="CG47" s="437"/>
      <c r="CH47" s="438"/>
      <c r="CI47" s="439"/>
      <c r="CJ47" s="272"/>
      <c r="CK47" s="440"/>
      <c r="CL47" s="441"/>
      <c r="CM47" s="442"/>
      <c r="CN47" s="441"/>
      <c r="CO47" s="442"/>
      <c r="CP47" s="441"/>
      <c r="CQ47" s="442"/>
      <c r="CR47" s="441"/>
      <c r="CS47" s="442"/>
      <c r="CT47" s="443"/>
      <c r="CU47" s="440"/>
      <c r="CV47" s="441"/>
      <c r="CW47" s="442"/>
      <c r="CX47" s="441"/>
      <c r="CY47" s="442"/>
      <c r="CZ47" s="441"/>
      <c r="DA47" s="442"/>
      <c r="DB47" s="443"/>
      <c r="DC47" s="440"/>
      <c r="DD47" s="441"/>
      <c r="DE47" s="442"/>
      <c r="DF47" s="441"/>
      <c r="DG47" s="442"/>
      <c r="DH47" s="441"/>
      <c r="DI47" s="442"/>
      <c r="DJ47" s="443"/>
      <c r="DK47" s="391"/>
    </row>
    <row r="48" spans="1:115" s="303" customFormat="1" ht="56.25" customHeight="1">
      <c r="A48" s="730">
        <v>34</v>
      </c>
      <c r="B48" s="734">
        <v>7</v>
      </c>
      <c r="C48" s="735" t="s">
        <v>1123</v>
      </c>
      <c r="D48" s="736" t="s">
        <v>1057</v>
      </c>
      <c r="E48" s="737">
        <f t="shared" si="4"/>
        <v>0</v>
      </c>
      <c r="F48" s="426"/>
      <c r="G48" s="448"/>
      <c r="H48" s="428"/>
      <c r="I48" s="429"/>
      <c r="J48" s="430"/>
      <c r="K48" s="429"/>
      <c r="L48" s="430"/>
      <c r="M48" s="429"/>
      <c r="N48" s="430"/>
      <c r="O48" s="429"/>
      <c r="P48" s="430"/>
      <c r="Q48" s="431"/>
      <c r="R48" s="428"/>
      <c r="S48" s="429"/>
      <c r="T48" s="430"/>
      <c r="U48" s="429"/>
      <c r="V48" s="430"/>
      <c r="W48" s="429"/>
      <c r="X48" s="430"/>
      <c r="Y48" s="431"/>
      <c r="Z48" s="428"/>
      <c r="AA48" s="429"/>
      <c r="AB48" s="430"/>
      <c r="AC48" s="429"/>
      <c r="AD48" s="430"/>
      <c r="AE48" s="429"/>
      <c r="AF48" s="430"/>
      <c r="AG48" s="431"/>
      <c r="AH48" s="272"/>
      <c r="AI48" s="432"/>
      <c r="AJ48" s="433"/>
      <c r="AK48" s="434"/>
      <c r="AL48" s="433"/>
      <c r="AM48" s="434"/>
      <c r="AN48" s="433"/>
      <c r="AO48" s="434"/>
      <c r="AP48" s="433"/>
      <c r="AQ48" s="434"/>
      <c r="AR48" s="435"/>
      <c r="AS48" s="432"/>
      <c r="AT48" s="433"/>
      <c r="AU48" s="434"/>
      <c r="AV48" s="433"/>
      <c r="AW48" s="434"/>
      <c r="AX48" s="433"/>
      <c r="AY48" s="434"/>
      <c r="AZ48" s="435"/>
      <c r="BA48" s="432"/>
      <c r="BB48" s="433"/>
      <c r="BC48" s="434"/>
      <c r="BD48" s="433"/>
      <c r="BE48" s="434"/>
      <c r="BF48" s="433"/>
      <c r="BG48" s="434"/>
      <c r="BH48" s="435"/>
      <c r="BI48" s="272"/>
      <c r="BJ48" s="436"/>
      <c r="BK48" s="437"/>
      <c r="BL48" s="438"/>
      <c r="BM48" s="437"/>
      <c r="BN48" s="438"/>
      <c r="BO48" s="437"/>
      <c r="BP48" s="438"/>
      <c r="BQ48" s="437"/>
      <c r="BR48" s="438"/>
      <c r="BS48" s="439"/>
      <c r="BT48" s="436"/>
      <c r="BU48" s="437"/>
      <c r="BV48" s="438"/>
      <c r="BW48" s="437"/>
      <c r="BX48" s="438"/>
      <c r="BY48" s="437"/>
      <c r="BZ48" s="438"/>
      <c r="CA48" s="439"/>
      <c r="CB48" s="436"/>
      <c r="CC48" s="437"/>
      <c r="CD48" s="438"/>
      <c r="CE48" s="437"/>
      <c r="CF48" s="438"/>
      <c r="CG48" s="437"/>
      <c r="CH48" s="438"/>
      <c r="CI48" s="439"/>
      <c r="CJ48" s="272"/>
      <c r="CK48" s="440"/>
      <c r="CL48" s="441"/>
      <c r="CM48" s="442"/>
      <c r="CN48" s="441"/>
      <c r="CO48" s="442"/>
      <c r="CP48" s="441"/>
      <c r="CQ48" s="442"/>
      <c r="CR48" s="441"/>
      <c r="CS48" s="442"/>
      <c r="CT48" s="443"/>
      <c r="CU48" s="440"/>
      <c r="CV48" s="441"/>
      <c r="CW48" s="442"/>
      <c r="CX48" s="441"/>
      <c r="CY48" s="442"/>
      <c r="CZ48" s="441"/>
      <c r="DA48" s="442"/>
      <c r="DB48" s="443"/>
      <c r="DC48" s="440"/>
      <c r="DD48" s="441"/>
      <c r="DE48" s="442"/>
      <c r="DF48" s="441"/>
      <c r="DG48" s="442"/>
      <c r="DH48" s="441"/>
      <c r="DI48" s="442"/>
      <c r="DJ48" s="443"/>
      <c r="DK48" s="391"/>
    </row>
    <row r="49" spans="1:115" s="303" customFormat="1" ht="39.950000000000003" customHeight="1">
      <c r="A49" s="730">
        <v>35</v>
      </c>
      <c r="B49" s="734">
        <v>7</v>
      </c>
      <c r="C49" s="735" t="s">
        <v>1356</v>
      </c>
      <c r="D49" s="736" t="s">
        <v>1057</v>
      </c>
      <c r="E49" s="737">
        <f t="shared" si="4"/>
        <v>0</v>
      </c>
      <c r="F49" s="426"/>
      <c r="G49" s="448"/>
      <c r="H49" s="428"/>
      <c r="I49" s="429"/>
      <c r="J49" s="430"/>
      <c r="K49" s="429"/>
      <c r="L49" s="430"/>
      <c r="M49" s="429"/>
      <c r="N49" s="430"/>
      <c r="O49" s="429"/>
      <c r="P49" s="430"/>
      <c r="Q49" s="431"/>
      <c r="R49" s="428"/>
      <c r="S49" s="429"/>
      <c r="T49" s="430"/>
      <c r="U49" s="429"/>
      <c r="V49" s="430"/>
      <c r="W49" s="429"/>
      <c r="X49" s="430"/>
      <c r="Y49" s="431"/>
      <c r="Z49" s="428"/>
      <c r="AA49" s="429"/>
      <c r="AB49" s="430"/>
      <c r="AC49" s="429"/>
      <c r="AD49" s="430"/>
      <c r="AE49" s="429"/>
      <c r="AF49" s="430"/>
      <c r="AG49" s="431"/>
      <c r="AH49" s="272"/>
      <c r="AI49" s="432"/>
      <c r="AJ49" s="433"/>
      <c r="AK49" s="434"/>
      <c r="AL49" s="433"/>
      <c r="AM49" s="434"/>
      <c r="AN49" s="433"/>
      <c r="AO49" s="434"/>
      <c r="AP49" s="433"/>
      <c r="AQ49" s="434"/>
      <c r="AR49" s="435"/>
      <c r="AS49" s="432"/>
      <c r="AT49" s="433"/>
      <c r="AU49" s="434"/>
      <c r="AV49" s="433"/>
      <c r="AW49" s="434"/>
      <c r="AX49" s="433"/>
      <c r="AY49" s="434"/>
      <c r="AZ49" s="435"/>
      <c r="BA49" s="432"/>
      <c r="BB49" s="433"/>
      <c r="BC49" s="434"/>
      <c r="BD49" s="433"/>
      <c r="BE49" s="434"/>
      <c r="BF49" s="433"/>
      <c r="BG49" s="434"/>
      <c r="BH49" s="435"/>
      <c r="BI49" s="272"/>
      <c r="BJ49" s="436"/>
      <c r="BK49" s="437"/>
      <c r="BL49" s="438"/>
      <c r="BM49" s="437"/>
      <c r="BN49" s="438"/>
      <c r="BO49" s="437"/>
      <c r="BP49" s="438"/>
      <c r="BQ49" s="437"/>
      <c r="BR49" s="438"/>
      <c r="BS49" s="439"/>
      <c r="BT49" s="436"/>
      <c r="BU49" s="437"/>
      <c r="BV49" s="438"/>
      <c r="BW49" s="437"/>
      <c r="BX49" s="438"/>
      <c r="BY49" s="437"/>
      <c r="BZ49" s="438"/>
      <c r="CA49" s="439"/>
      <c r="CB49" s="436"/>
      <c r="CC49" s="437"/>
      <c r="CD49" s="438"/>
      <c r="CE49" s="437"/>
      <c r="CF49" s="438"/>
      <c r="CG49" s="437"/>
      <c r="CH49" s="438"/>
      <c r="CI49" s="439"/>
      <c r="CJ49" s="272"/>
      <c r="CK49" s="440"/>
      <c r="CL49" s="441"/>
      <c r="CM49" s="442"/>
      <c r="CN49" s="441"/>
      <c r="CO49" s="442"/>
      <c r="CP49" s="441"/>
      <c r="CQ49" s="442"/>
      <c r="CR49" s="441"/>
      <c r="CS49" s="442"/>
      <c r="CT49" s="443"/>
      <c r="CU49" s="440"/>
      <c r="CV49" s="441"/>
      <c r="CW49" s="442"/>
      <c r="CX49" s="441"/>
      <c r="CY49" s="442"/>
      <c r="CZ49" s="441"/>
      <c r="DA49" s="442"/>
      <c r="DB49" s="443"/>
      <c r="DC49" s="440"/>
      <c r="DD49" s="441"/>
      <c r="DE49" s="442"/>
      <c r="DF49" s="441"/>
      <c r="DG49" s="442"/>
      <c r="DH49" s="441"/>
      <c r="DI49" s="442"/>
      <c r="DJ49" s="443"/>
      <c r="DK49" s="272"/>
    </row>
    <row r="50" spans="1:115" s="303" customFormat="1" ht="39.950000000000003" customHeight="1">
      <c r="A50" s="730">
        <v>36</v>
      </c>
      <c r="B50" s="734">
        <v>7</v>
      </c>
      <c r="C50" s="735" t="s">
        <v>1125</v>
      </c>
      <c r="D50" s="736" t="s">
        <v>1057</v>
      </c>
      <c r="E50" s="737">
        <f t="shared" si="4"/>
        <v>0</v>
      </c>
      <c r="F50" s="426"/>
      <c r="G50" s="448"/>
      <c r="H50" s="428"/>
      <c r="I50" s="429"/>
      <c r="J50" s="430"/>
      <c r="K50" s="429"/>
      <c r="L50" s="430"/>
      <c r="M50" s="429"/>
      <c r="N50" s="430"/>
      <c r="O50" s="429"/>
      <c r="P50" s="430"/>
      <c r="Q50" s="431"/>
      <c r="R50" s="428"/>
      <c r="S50" s="429"/>
      <c r="T50" s="430"/>
      <c r="U50" s="429"/>
      <c r="V50" s="430"/>
      <c r="W50" s="429"/>
      <c r="X50" s="430"/>
      <c r="Y50" s="431"/>
      <c r="Z50" s="428"/>
      <c r="AA50" s="429"/>
      <c r="AB50" s="430"/>
      <c r="AC50" s="429"/>
      <c r="AD50" s="430"/>
      <c r="AE50" s="429"/>
      <c r="AF50" s="430"/>
      <c r="AG50" s="431"/>
      <c r="AH50" s="272"/>
      <c r="AI50" s="432"/>
      <c r="AJ50" s="433"/>
      <c r="AK50" s="434"/>
      <c r="AL50" s="433"/>
      <c r="AM50" s="434"/>
      <c r="AN50" s="433"/>
      <c r="AO50" s="434"/>
      <c r="AP50" s="433"/>
      <c r="AQ50" s="434"/>
      <c r="AR50" s="435"/>
      <c r="AS50" s="432"/>
      <c r="AT50" s="433"/>
      <c r="AU50" s="434"/>
      <c r="AV50" s="433"/>
      <c r="AW50" s="434"/>
      <c r="AX50" s="433"/>
      <c r="AY50" s="434"/>
      <c r="AZ50" s="435"/>
      <c r="BA50" s="432"/>
      <c r="BB50" s="433"/>
      <c r="BC50" s="434"/>
      <c r="BD50" s="433"/>
      <c r="BE50" s="434"/>
      <c r="BF50" s="433"/>
      <c r="BG50" s="434"/>
      <c r="BH50" s="435"/>
      <c r="BI50" s="272"/>
      <c r="BJ50" s="436"/>
      <c r="BK50" s="437"/>
      <c r="BL50" s="438"/>
      <c r="BM50" s="437"/>
      <c r="BN50" s="438"/>
      <c r="BO50" s="437"/>
      <c r="BP50" s="438"/>
      <c r="BQ50" s="437"/>
      <c r="BR50" s="438"/>
      <c r="BS50" s="439"/>
      <c r="BT50" s="436"/>
      <c r="BU50" s="437"/>
      <c r="BV50" s="438"/>
      <c r="BW50" s="437"/>
      <c r="BX50" s="438"/>
      <c r="BY50" s="437"/>
      <c r="BZ50" s="438"/>
      <c r="CA50" s="439"/>
      <c r="CB50" s="436"/>
      <c r="CC50" s="437"/>
      <c r="CD50" s="438"/>
      <c r="CE50" s="437"/>
      <c r="CF50" s="438"/>
      <c r="CG50" s="437"/>
      <c r="CH50" s="438"/>
      <c r="CI50" s="439"/>
      <c r="CJ50" s="272"/>
      <c r="CK50" s="440"/>
      <c r="CL50" s="441"/>
      <c r="CM50" s="442"/>
      <c r="CN50" s="441"/>
      <c r="CO50" s="442"/>
      <c r="CP50" s="441"/>
      <c r="CQ50" s="442"/>
      <c r="CR50" s="441"/>
      <c r="CS50" s="442"/>
      <c r="CT50" s="443"/>
      <c r="CU50" s="440"/>
      <c r="CV50" s="441"/>
      <c r="CW50" s="442"/>
      <c r="CX50" s="441"/>
      <c r="CY50" s="442"/>
      <c r="CZ50" s="441"/>
      <c r="DA50" s="442"/>
      <c r="DB50" s="443"/>
      <c r="DC50" s="440"/>
      <c r="DD50" s="441"/>
      <c r="DE50" s="442"/>
      <c r="DF50" s="441"/>
      <c r="DG50" s="442"/>
      <c r="DH50" s="441"/>
      <c r="DI50" s="442"/>
      <c r="DJ50" s="443"/>
      <c r="DK50" s="391"/>
    </row>
    <row r="51" spans="1:115" ht="40.5" customHeight="1">
      <c r="A51" s="730">
        <v>37</v>
      </c>
      <c r="B51" s="734">
        <v>7</v>
      </c>
      <c r="C51" s="735" t="s">
        <v>1128</v>
      </c>
      <c r="D51" s="736" t="s">
        <v>1057</v>
      </c>
      <c r="E51" s="737">
        <f t="shared" si="4"/>
        <v>0</v>
      </c>
      <c r="F51" s="426"/>
      <c r="G51" s="448"/>
      <c r="H51" s="774"/>
      <c r="I51" s="775"/>
      <c r="J51" s="775"/>
      <c r="K51" s="775"/>
      <c r="L51" s="775"/>
      <c r="M51" s="775"/>
      <c r="N51" s="775"/>
      <c r="O51" s="775"/>
      <c r="P51" s="775"/>
      <c r="Q51" s="776"/>
      <c r="R51" s="774"/>
      <c r="S51" s="775"/>
      <c r="T51" s="775"/>
      <c r="U51" s="775"/>
      <c r="V51" s="775"/>
      <c r="W51" s="775"/>
      <c r="X51" s="775"/>
      <c r="Y51" s="776"/>
      <c r="Z51" s="774"/>
      <c r="AA51" s="775"/>
      <c r="AB51" s="775"/>
      <c r="AC51" s="775"/>
      <c r="AD51" s="775"/>
      <c r="AE51" s="775"/>
      <c r="AF51" s="775"/>
      <c r="AG51" s="776"/>
      <c r="AH51" s="272"/>
      <c r="AI51" s="777"/>
      <c r="AJ51" s="778"/>
      <c r="AK51" s="778"/>
      <c r="AL51" s="778"/>
      <c r="AM51" s="778"/>
      <c r="AN51" s="778"/>
      <c r="AO51" s="778"/>
      <c r="AP51" s="778"/>
      <c r="AQ51" s="778"/>
      <c r="AR51" s="779"/>
      <c r="AS51" s="777"/>
      <c r="AT51" s="778"/>
      <c r="AU51" s="778"/>
      <c r="AV51" s="778"/>
      <c r="AW51" s="778"/>
      <c r="AX51" s="778"/>
      <c r="AY51" s="778"/>
      <c r="AZ51" s="779"/>
      <c r="BA51" s="777"/>
      <c r="BB51" s="778"/>
      <c r="BC51" s="778"/>
      <c r="BD51" s="778"/>
      <c r="BE51" s="778"/>
      <c r="BF51" s="778"/>
      <c r="BG51" s="778"/>
      <c r="BH51" s="779"/>
      <c r="BI51" s="272"/>
      <c r="BJ51" s="780"/>
      <c r="BK51" s="781"/>
      <c r="BL51" s="781"/>
      <c r="BM51" s="781"/>
      <c r="BN51" s="781"/>
      <c r="BO51" s="781"/>
      <c r="BP51" s="781"/>
      <c r="BQ51" s="781"/>
      <c r="BR51" s="781"/>
      <c r="BS51" s="782"/>
      <c r="BT51" s="780"/>
      <c r="BU51" s="781"/>
      <c r="BV51" s="781"/>
      <c r="BW51" s="781"/>
      <c r="BX51" s="781"/>
      <c r="BY51" s="781"/>
      <c r="BZ51" s="781"/>
      <c r="CA51" s="782"/>
      <c r="CB51" s="780"/>
      <c r="CC51" s="781"/>
      <c r="CD51" s="781"/>
      <c r="CE51" s="781"/>
      <c r="CF51" s="781"/>
      <c r="CG51" s="781"/>
      <c r="CH51" s="781"/>
      <c r="CI51" s="782"/>
      <c r="CJ51" s="272"/>
      <c r="CK51" s="783"/>
      <c r="CL51" s="784"/>
      <c r="CM51" s="784"/>
      <c r="CN51" s="784"/>
      <c r="CO51" s="784"/>
      <c r="CP51" s="784"/>
      <c r="CQ51" s="784"/>
      <c r="CR51" s="784"/>
      <c r="CS51" s="784"/>
      <c r="CT51" s="785"/>
      <c r="CU51" s="783"/>
      <c r="CV51" s="784"/>
      <c r="CW51" s="784"/>
      <c r="CX51" s="784"/>
      <c r="CY51" s="784"/>
      <c r="CZ51" s="784"/>
      <c r="DA51" s="784"/>
      <c r="DB51" s="785"/>
      <c r="DC51" s="783"/>
      <c r="DD51" s="784"/>
      <c r="DE51" s="784"/>
      <c r="DF51" s="784"/>
      <c r="DG51" s="784"/>
      <c r="DH51" s="784"/>
      <c r="DI51" s="784"/>
      <c r="DJ51" s="785"/>
      <c r="DK51" s="391"/>
    </row>
    <row r="52" spans="1:115" s="303" customFormat="1" ht="39.950000000000003" customHeight="1">
      <c r="A52" s="730">
        <v>38</v>
      </c>
      <c r="B52" s="734">
        <v>7</v>
      </c>
      <c r="C52" s="735" t="s">
        <v>1357</v>
      </c>
      <c r="D52" s="738" t="s">
        <v>1110</v>
      </c>
      <c r="E52" s="737">
        <f t="shared" si="4"/>
        <v>0</v>
      </c>
      <c r="F52" s="426"/>
      <c r="G52" s="448"/>
      <c r="H52" s="428"/>
      <c r="I52" s="429"/>
      <c r="J52" s="430"/>
      <c r="K52" s="429"/>
      <c r="L52" s="430"/>
      <c r="M52" s="429"/>
      <c r="N52" s="430"/>
      <c r="O52" s="429"/>
      <c r="P52" s="430"/>
      <c r="Q52" s="431"/>
      <c r="R52" s="428"/>
      <c r="S52" s="429"/>
      <c r="T52" s="430"/>
      <c r="U52" s="429"/>
      <c r="V52" s="430"/>
      <c r="W52" s="429"/>
      <c r="X52" s="430"/>
      <c r="Y52" s="431"/>
      <c r="Z52" s="428"/>
      <c r="AA52" s="429"/>
      <c r="AB52" s="430"/>
      <c r="AC52" s="429"/>
      <c r="AD52" s="430"/>
      <c r="AE52" s="429"/>
      <c r="AF52" s="430"/>
      <c r="AG52" s="431"/>
      <c r="AH52" s="272"/>
      <c r="AI52" s="432"/>
      <c r="AJ52" s="433"/>
      <c r="AK52" s="434"/>
      <c r="AL52" s="433"/>
      <c r="AM52" s="434"/>
      <c r="AN52" s="433"/>
      <c r="AO52" s="434"/>
      <c r="AP52" s="433"/>
      <c r="AQ52" s="434"/>
      <c r="AR52" s="435"/>
      <c r="AS52" s="432"/>
      <c r="AT52" s="433"/>
      <c r="AU52" s="434"/>
      <c r="AV52" s="433"/>
      <c r="AW52" s="434"/>
      <c r="AX52" s="433"/>
      <c r="AY52" s="434"/>
      <c r="AZ52" s="435"/>
      <c r="BA52" s="432"/>
      <c r="BB52" s="433"/>
      <c r="BC52" s="434"/>
      <c r="BD52" s="433"/>
      <c r="BE52" s="434"/>
      <c r="BF52" s="433"/>
      <c r="BG52" s="434"/>
      <c r="BH52" s="435"/>
      <c r="BI52" s="272"/>
      <c r="BJ52" s="436"/>
      <c r="BK52" s="437"/>
      <c r="BL52" s="438"/>
      <c r="BM52" s="437"/>
      <c r="BN52" s="438"/>
      <c r="BO52" s="437"/>
      <c r="BP52" s="438"/>
      <c r="BQ52" s="437"/>
      <c r="BR52" s="438"/>
      <c r="BS52" s="439"/>
      <c r="BT52" s="436"/>
      <c r="BU52" s="437"/>
      <c r="BV52" s="438"/>
      <c r="BW52" s="437"/>
      <c r="BX52" s="438"/>
      <c r="BY52" s="437"/>
      <c r="BZ52" s="438"/>
      <c r="CA52" s="439"/>
      <c r="CB52" s="436"/>
      <c r="CC52" s="437"/>
      <c r="CD52" s="438"/>
      <c r="CE52" s="437"/>
      <c r="CF52" s="438"/>
      <c r="CG52" s="437"/>
      <c r="CH52" s="438"/>
      <c r="CI52" s="439"/>
      <c r="CJ52" s="272"/>
      <c r="CK52" s="440"/>
      <c r="CL52" s="441"/>
      <c r="CM52" s="442"/>
      <c r="CN52" s="441"/>
      <c r="CO52" s="442"/>
      <c r="CP52" s="441"/>
      <c r="CQ52" s="442"/>
      <c r="CR52" s="441"/>
      <c r="CS52" s="442"/>
      <c r="CT52" s="443"/>
      <c r="CU52" s="440"/>
      <c r="CV52" s="441"/>
      <c r="CW52" s="442"/>
      <c r="CX52" s="441"/>
      <c r="CY52" s="442"/>
      <c r="CZ52" s="441"/>
      <c r="DA52" s="442"/>
      <c r="DB52" s="443"/>
      <c r="DC52" s="440"/>
      <c r="DD52" s="441"/>
      <c r="DE52" s="442"/>
      <c r="DF52" s="441"/>
      <c r="DG52" s="442"/>
      <c r="DH52" s="441"/>
      <c r="DI52" s="442"/>
      <c r="DJ52" s="443"/>
      <c r="DK52" s="391"/>
    </row>
    <row r="53" spans="1:115" s="303" customFormat="1" ht="39.950000000000003" customHeight="1">
      <c r="A53" s="730">
        <v>0</v>
      </c>
      <c r="B53" s="731">
        <v>8</v>
      </c>
      <c r="C53" s="732" t="s">
        <v>1132</v>
      </c>
      <c r="D53" s="756"/>
      <c r="E53" s="756"/>
      <c r="F53" s="756"/>
      <c r="G53" s="756"/>
      <c r="H53" s="503"/>
      <c r="I53" s="504"/>
      <c r="J53" s="504"/>
      <c r="K53" s="504"/>
      <c r="L53" s="504"/>
      <c r="M53" s="504"/>
      <c r="N53" s="504"/>
      <c r="O53" s="504"/>
      <c r="P53" s="504"/>
      <c r="Q53" s="505"/>
      <c r="R53" s="503"/>
      <c r="S53" s="504"/>
      <c r="T53" s="504"/>
      <c r="U53" s="504"/>
      <c r="V53" s="504"/>
      <c r="W53" s="504"/>
      <c r="X53" s="504"/>
      <c r="Y53" s="505"/>
      <c r="Z53" s="503"/>
      <c r="AA53" s="504"/>
      <c r="AB53" s="504"/>
      <c r="AC53" s="504"/>
      <c r="AD53" s="504"/>
      <c r="AE53" s="504"/>
      <c r="AF53" s="504"/>
      <c r="AG53" s="505"/>
      <c r="AH53" s="506"/>
      <c r="AI53" s="507"/>
      <c r="AJ53" s="508"/>
      <c r="AK53" s="508"/>
      <c r="AL53" s="508"/>
      <c r="AM53" s="508"/>
      <c r="AN53" s="508"/>
      <c r="AO53" s="508"/>
      <c r="AP53" s="508"/>
      <c r="AQ53" s="508"/>
      <c r="AR53" s="509"/>
      <c r="AS53" s="507"/>
      <c r="AT53" s="508"/>
      <c r="AU53" s="508"/>
      <c r="AV53" s="508"/>
      <c r="AW53" s="508"/>
      <c r="AX53" s="508"/>
      <c r="AY53" s="508"/>
      <c r="AZ53" s="509"/>
      <c r="BA53" s="507"/>
      <c r="BB53" s="508"/>
      <c r="BC53" s="508"/>
      <c r="BD53" s="508"/>
      <c r="BE53" s="508"/>
      <c r="BF53" s="508"/>
      <c r="BG53" s="508"/>
      <c r="BH53" s="509"/>
      <c r="BI53" s="506"/>
      <c r="BJ53" s="510"/>
      <c r="BK53" s="511"/>
      <c r="BL53" s="511"/>
      <c r="BM53" s="511"/>
      <c r="BN53" s="511"/>
      <c r="BO53" s="511"/>
      <c r="BP53" s="511"/>
      <c r="BQ53" s="511"/>
      <c r="BR53" s="511"/>
      <c r="BS53" s="512"/>
      <c r="BT53" s="510"/>
      <c r="BU53" s="511"/>
      <c r="BV53" s="511"/>
      <c r="BW53" s="511"/>
      <c r="BX53" s="511"/>
      <c r="BY53" s="511"/>
      <c r="BZ53" s="511"/>
      <c r="CA53" s="512"/>
      <c r="CB53" s="510"/>
      <c r="CC53" s="511"/>
      <c r="CD53" s="511"/>
      <c r="CE53" s="511"/>
      <c r="CF53" s="511"/>
      <c r="CG53" s="511"/>
      <c r="CH53" s="511"/>
      <c r="CI53" s="512"/>
      <c r="CJ53" s="506"/>
      <c r="CK53" s="513"/>
      <c r="CL53" s="514"/>
      <c r="CM53" s="514"/>
      <c r="CN53" s="514"/>
      <c r="CO53" s="514"/>
      <c r="CP53" s="514"/>
      <c r="CQ53" s="514"/>
      <c r="CR53" s="514"/>
      <c r="CS53" s="514"/>
      <c r="CT53" s="515"/>
      <c r="CU53" s="513"/>
      <c r="CV53" s="514"/>
      <c r="CW53" s="514"/>
      <c r="CX53" s="514"/>
      <c r="CY53" s="514"/>
      <c r="CZ53" s="514"/>
      <c r="DA53" s="514"/>
      <c r="DB53" s="515"/>
      <c r="DC53" s="513"/>
      <c r="DD53" s="514"/>
      <c r="DE53" s="514"/>
      <c r="DF53" s="514"/>
      <c r="DG53" s="514"/>
      <c r="DH53" s="514"/>
      <c r="DI53" s="514"/>
      <c r="DJ53" s="515"/>
      <c r="DK53" s="516"/>
    </row>
    <row r="54" spans="1:115" s="303" customFormat="1" ht="39.950000000000003" customHeight="1">
      <c r="A54" s="730">
        <v>39</v>
      </c>
      <c r="B54" s="734">
        <v>8</v>
      </c>
      <c r="C54" s="735" t="s">
        <v>1358</v>
      </c>
      <c r="D54" s="736" t="s">
        <v>1057</v>
      </c>
      <c r="E54" s="737">
        <f t="shared" ref="E54:E73" si="5">COUNTA(H54:DJ54)</f>
        <v>0</v>
      </c>
      <c r="F54" s="426"/>
      <c r="G54" s="448"/>
      <c r="H54" s="428"/>
      <c r="I54" s="429"/>
      <c r="J54" s="430"/>
      <c r="K54" s="429"/>
      <c r="L54" s="430"/>
      <c r="M54" s="429"/>
      <c r="N54" s="430"/>
      <c r="O54" s="429"/>
      <c r="P54" s="430"/>
      <c r="Q54" s="431"/>
      <c r="R54" s="428"/>
      <c r="S54" s="429"/>
      <c r="T54" s="430"/>
      <c r="U54" s="429"/>
      <c r="V54" s="430"/>
      <c r="W54" s="429"/>
      <c r="X54" s="430"/>
      <c r="Y54" s="431"/>
      <c r="Z54" s="428"/>
      <c r="AA54" s="429"/>
      <c r="AB54" s="430"/>
      <c r="AC54" s="429"/>
      <c r="AD54" s="430"/>
      <c r="AE54" s="429"/>
      <c r="AF54" s="430"/>
      <c r="AG54" s="431"/>
      <c r="AH54" s="272"/>
      <c r="AI54" s="432"/>
      <c r="AJ54" s="433"/>
      <c r="AK54" s="434"/>
      <c r="AL54" s="433"/>
      <c r="AM54" s="434"/>
      <c r="AN54" s="433"/>
      <c r="AO54" s="434"/>
      <c r="AP54" s="433"/>
      <c r="AQ54" s="434"/>
      <c r="AR54" s="435"/>
      <c r="AS54" s="432"/>
      <c r="AT54" s="433"/>
      <c r="AU54" s="434"/>
      <c r="AV54" s="433"/>
      <c r="AW54" s="434"/>
      <c r="AX54" s="433"/>
      <c r="AY54" s="434"/>
      <c r="AZ54" s="435"/>
      <c r="BA54" s="432"/>
      <c r="BB54" s="433"/>
      <c r="BC54" s="434"/>
      <c r="BD54" s="433"/>
      <c r="BE54" s="434"/>
      <c r="BF54" s="433"/>
      <c r="BG54" s="434"/>
      <c r="BH54" s="435"/>
      <c r="BI54" s="272"/>
      <c r="BJ54" s="436"/>
      <c r="BK54" s="437"/>
      <c r="BL54" s="438"/>
      <c r="BM54" s="437"/>
      <c r="BN54" s="438"/>
      <c r="BO54" s="437"/>
      <c r="BP54" s="438"/>
      <c r="BQ54" s="437"/>
      <c r="BR54" s="438"/>
      <c r="BS54" s="439"/>
      <c r="BT54" s="436"/>
      <c r="BU54" s="437"/>
      <c r="BV54" s="438"/>
      <c r="BW54" s="437"/>
      <c r="BX54" s="438"/>
      <c r="BY54" s="437"/>
      <c r="BZ54" s="438"/>
      <c r="CA54" s="439"/>
      <c r="CB54" s="436"/>
      <c r="CC54" s="437"/>
      <c r="CD54" s="438"/>
      <c r="CE54" s="437"/>
      <c r="CF54" s="438"/>
      <c r="CG54" s="437"/>
      <c r="CH54" s="438"/>
      <c r="CI54" s="439"/>
      <c r="CJ54" s="272"/>
      <c r="CK54" s="440"/>
      <c r="CL54" s="441"/>
      <c r="CM54" s="442"/>
      <c r="CN54" s="441"/>
      <c r="CO54" s="442"/>
      <c r="CP54" s="441"/>
      <c r="CQ54" s="442"/>
      <c r="CR54" s="441"/>
      <c r="CS54" s="442"/>
      <c r="CT54" s="443"/>
      <c r="CU54" s="440"/>
      <c r="CV54" s="441"/>
      <c r="CW54" s="442"/>
      <c r="CX54" s="441"/>
      <c r="CY54" s="442"/>
      <c r="CZ54" s="441"/>
      <c r="DA54" s="442"/>
      <c r="DB54" s="443"/>
      <c r="DC54" s="440"/>
      <c r="DD54" s="441"/>
      <c r="DE54" s="442"/>
      <c r="DF54" s="441"/>
      <c r="DG54" s="442"/>
      <c r="DH54" s="441"/>
      <c r="DI54" s="442"/>
      <c r="DJ54" s="443"/>
      <c r="DK54" s="272"/>
    </row>
    <row r="55" spans="1:115" s="303" customFormat="1" ht="39.950000000000003" customHeight="1">
      <c r="A55" s="730">
        <v>40</v>
      </c>
      <c r="B55" s="734">
        <v>8</v>
      </c>
      <c r="C55" s="735" t="s">
        <v>1359</v>
      </c>
      <c r="D55" s="736" t="s">
        <v>1057</v>
      </c>
      <c r="E55" s="737">
        <f t="shared" si="5"/>
        <v>0</v>
      </c>
      <c r="F55" s="426"/>
      <c r="G55" s="448"/>
      <c r="H55" s="428"/>
      <c r="I55" s="429"/>
      <c r="J55" s="430"/>
      <c r="K55" s="429"/>
      <c r="L55" s="430"/>
      <c r="M55" s="429"/>
      <c r="N55" s="430"/>
      <c r="O55" s="429"/>
      <c r="P55" s="430"/>
      <c r="Q55" s="431"/>
      <c r="R55" s="428"/>
      <c r="S55" s="429"/>
      <c r="T55" s="430"/>
      <c r="U55" s="429"/>
      <c r="V55" s="430"/>
      <c r="W55" s="429"/>
      <c r="X55" s="430"/>
      <c r="Y55" s="431"/>
      <c r="Z55" s="428"/>
      <c r="AA55" s="429"/>
      <c r="AB55" s="430"/>
      <c r="AC55" s="429"/>
      <c r="AD55" s="430"/>
      <c r="AE55" s="429"/>
      <c r="AF55" s="430"/>
      <c r="AG55" s="431"/>
      <c r="AH55" s="272"/>
      <c r="AI55" s="432"/>
      <c r="AJ55" s="433"/>
      <c r="AK55" s="434"/>
      <c r="AL55" s="433"/>
      <c r="AM55" s="434"/>
      <c r="AN55" s="433"/>
      <c r="AO55" s="434"/>
      <c r="AP55" s="433"/>
      <c r="AQ55" s="434"/>
      <c r="AR55" s="435"/>
      <c r="AS55" s="432"/>
      <c r="AT55" s="433"/>
      <c r="AU55" s="434"/>
      <c r="AV55" s="433"/>
      <c r="AW55" s="434"/>
      <c r="AX55" s="433"/>
      <c r="AY55" s="434"/>
      <c r="AZ55" s="435"/>
      <c r="BA55" s="432"/>
      <c r="BB55" s="433"/>
      <c r="BC55" s="434"/>
      <c r="BD55" s="433"/>
      <c r="BE55" s="434"/>
      <c r="BF55" s="433"/>
      <c r="BG55" s="434"/>
      <c r="BH55" s="435"/>
      <c r="BI55" s="272"/>
      <c r="BJ55" s="436"/>
      <c r="BK55" s="437"/>
      <c r="BL55" s="438"/>
      <c r="BM55" s="437"/>
      <c r="BN55" s="438"/>
      <c r="BO55" s="437"/>
      <c r="BP55" s="438"/>
      <c r="BQ55" s="437"/>
      <c r="BR55" s="438"/>
      <c r="BS55" s="439"/>
      <c r="BT55" s="436"/>
      <c r="BU55" s="437"/>
      <c r="BV55" s="438"/>
      <c r="BW55" s="437"/>
      <c r="BX55" s="438"/>
      <c r="BY55" s="437"/>
      <c r="BZ55" s="438"/>
      <c r="CA55" s="439"/>
      <c r="CB55" s="436"/>
      <c r="CC55" s="437"/>
      <c r="CD55" s="438"/>
      <c r="CE55" s="437"/>
      <c r="CF55" s="438"/>
      <c r="CG55" s="437"/>
      <c r="CH55" s="438"/>
      <c r="CI55" s="439"/>
      <c r="CJ55" s="272"/>
      <c r="CK55" s="440"/>
      <c r="CL55" s="441"/>
      <c r="CM55" s="442"/>
      <c r="CN55" s="441"/>
      <c r="CO55" s="442"/>
      <c r="CP55" s="441"/>
      <c r="CQ55" s="442"/>
      <c r="CR55" s="441"/>
      <c r="CS55" s="442"/>
      <c r="CT55" s="443"/>
      <c r="CU55" s="440"/>
      <c r="CV55" s="441"/>
      <c r="CW55" s="442"/>
      <c r="CX55" s="441"/>
      <c r="CY55" s="442"/>
      <c r="CZ55" s="441"/>
      <c r="DA55" s="442"/>
      <c r="DB55" s="443"/>
      <c r="DC55" s="440"/>
      <c r="DD55" s="441"/>
      <c r="DE55" s="442"/>
      <c r="DF55" s="441"/>
      <c r="DG55" s="442"/>
      <c r="DH55" s="441"/>
      <c r="DI55" s="442"/>
      <c r="DJ55" s="443"/>
      <c r="DK55" s="272"/>
    </row>
    <row r="56" spans="1:115" s="303" customFormat="1" ht="39.950000000000003" customHeight="1">
      <c r="A56" s="730">
        <v>41</v>
      </c>
      <c r="B56" s="734">
        <v>8</v>
      </c>
      <c r="C56" s="735" t="s">
        <v>1360</v>
      </c>
      <c r="D56" s="773" t="s">
        <v>1070</v>
      </c>
      <c r="E56" s="737">
        <f t="shared" si="5"/>
        <v>0</v>
      </c>
      <c r="F56" s="426"/>
      <c r="G56" s="448"/>
      <c r="H56" s="428"/>
      <c r="I56" s="429"/>
      <c r="J56" s="430"/>
      <c r="K56" s="429"/>
      <c r="L56" s="430"/>
      <c r="M56" s="429"/>
      <c r="N56" s="430"/>
      <c r="O56" s="429"/>
      <c r="P56" s="430"/>
      <c r="Q56" s="431"/>
      <c r="R56" s="428"/>
      <c r="S56" s="429"/>
      <c r="T56" s="430"/>
      <c r="U56" s="429"/>
      <c r="V56" s="430"/>
      <c r="W56" s="429"/>
      <c r="X56" s="430"/>
      <c r="Y56" s="431"/>
      <c r="Z56" s="428"/>
      <c r="AA56" s="429"/>
      <c r="AB56" s="430"/>
      <c r="AC56" s="429"/>
      <c r="AD56" s="430"/>
      <c r="AE56" s="429"/>
      <c r="AF56" s="430"/>
      <c r="AG56" s="431"/>
      <c r="AH56" s="272"/>
      <c r="AI56" s="432"/>
      <c r="AJ56" s="433"/>
      <c r="AK56" s="434"/>
      <c r="AL56" s="433"/>
      <c r="AM56" s="434"/>
      <c r="AN56" s="433"/>
      <c r="AO56" s="434"/>
      <c r="AP56" s="433"/>
      <c r="AQ56" s="434"/>
      <c r="AR56" s="435"/>
      <c r="AS56" s="432"/>
      <c r="AT56" s="433"/>
      <c r="AU56" s="434"/>
      <c r="AV56" s="433"/>
      <c r="AW56" s="434"/>
      <c r="AX56" s="433"/>
      <c r="AY56" s="434"/>
      <c r="AZ56" s="435"/>
      <c r="BA56" s="432"/>
      <c r="BB56" s="433"/>
      <c r="BC56" s="434"/>
      <c r="BD56" s="433"/>
      <c r="BE56" s="434"/>
      <c r="BF56" s="433"/>
      <c r="BG56" s="434"/>
      <c r="BH56" s="435"/>
      <c r="BI56" s="272"/>
      <c r="BJ56" s="436"/>
      <c r="BK56" s="437"/>
      <c r="BL56" s="438"/>
      <c r="BM56" s="437"/>
      <c r="BN56" s="438"/>
      <c r="BO56" s="437"/>
      <c r="BP56" s="438"/>
      <c r="BQ56" s="437"/>
      <c r="BR56" s="438"/>
      <c r="BS56" s="439"/>
      <c r="BT56" s="436"/>
      <c r="BU56" s="437"/>
      <c r="BV56" s="438"/>
      <c r="BW56" s="437"/>
      <c r="BX56" s="438"/>
      <c r="BY56" s="437"/>
      <c r="BZ56" s="438"/>
      <c r="CA56" s="439"/>
      <c r="CB56" s="436"/>
      <c r="CC56" s="437"/>
      <c r="CD56" s="438"/>
      <c r="CE56" s="437"/>
      <c r="CF56" s="438"/>
      <c r="CG56" s="437"/>
      <c r="CH56" s="438"/>
      <c r="CI56" s="439"/>
      <c r="CJ56" s="272"/>
      <c r="CK56" s="440"/>
      <c r="CL56" s="441"/>
      <c r="CM56" s="442"/>
      <c r="CN56" s="441"/>
      <c r="CO56" s="442"/>
      <c r="CP56" s="441"/>
      <c r="CQ56" s="442"/>
      <c r="CR56" s="441"/>
      <c r="CS56" s="442"/>
      <c r="CT56" s="443"/>
      <c r="CU56" s="440"/>
      <c r="CV56" s="441"/>
      <c r="CW56" s="442"/>
      <c r="CX56" s="441"/>
      <c r="CY56" s="442"/>
      <c r="CZ56" s="441"/>
      <c r="DA56" s="442"/>
      <c r="DB56" s="443"/>
      <c r="DC56" s="440"/>
      <c r="DD56" s="441"/>
      <c r="DE56" s="442"/>
      <c r="DF56" s="441"/>
      <c r="DG56" s="442"/>
      <c r="DH56" s="441"/>
      <c r="DI56" s="442"/>
      <c r="DJ56" s="443"/>
      <c r="DK56" s="391"/>
    </row>
    <row r="57" spans="1:115" s="303" customFormat="1" ht="39.950000000000003" customHeight="1">
      <c r="A57" s="730">
        <v>42</v>
      </c>
      <c r="B57" s="734">
        <v>8</v>
      </c>
      <c r="C57" s="735" t="s">
        <v>1361</v>
      </c>
      <c r="D57" s="736" t="s">
        <v>1057</v>
      </c>
      <c r="E57" s="737">
        <f t="shared" si="5"/>
        <v>0</v>
      </c>
      <c r="F57" s="426"/>
      <c r="G57" s="448"/>
      <c r="H57" s="428"/>
      <c r="I57" s="429"/>
      <c r="J57" s="430"/>
      <c r="K57" s="429"/>
      <c r="L57" s="430"/>
      <c r="M57" s="429"/>
      <c r="N57" s="430"/>
      <c r="O57" s="429"/>
      <c r="P57" s="430"/>
      <c r="Q57" s="431"/>
      <c r="R57" s="428"/>
      <c r="S57" s="429"/>
      <c r="T57" s="430"/>
      <c r="U57" s="429"/>
      <c r="V57" s="430"/>
      <c r="W57" s="429"/>
      <c r="X57" s="430"/>
      <c r="Y57" s="431"/>
      <c r="Z57" s="428"/>
      <c r="AA57" s="429"/>
      <c r="AB57" s="430"/>
      <c r="AC57" s="429"/>
      <c r="AD57" s="430"/>
      <c r="AE57" s="429"/>
      <c r="AF57" s="430"/>
      <c r="AG57" s="431"/>
      <c r="AH57" s="272"/>
      <c r="AI57" s="432"/>
      <c r="AJ57" s="433"/>
      <c r="AK57" s="434"/>
      <c r="AL57" s="433"/>
      <c r="AM57" s="434"/>
      <c r="AN57" s="433"/>
      <c r="AO57" s="434"/>
      <c r="AP57" s="433"/>
      <c r="AQ57" s="434"/>
      <c r="AR57" s="435"/>
      <c r="AS57" s="432"/>
      <c r="AT57" s="433"/>
      <c r="AU57" s="434"/>
      <c r="AV57" s="433"/>
      <c r="AW57" s="434"/>
      <c r="AX57" s="433"/>
      <c r="AY57" s="434"/>
      <c r="AZ57" s="435"/>
      <c r="BA57" s="432"/>
      <c r="BB57" s="433"/>
      <c r="BC57" s="434"/>
      <c r="BD57" s="433"/>
      <c r="BE57" s="434"/>
      <c r="BF57" s="433"/>
      <c r="BG57" s="434"/>
      <c r="BH57" s="435"/>
      <c r="BI57" s="272"/>
      <c r="BJ57" s="436"/>
      <c r="BK57" s="437"/>
      <c r="BL57" s="438"/>
      <c r="BM57" s="437"/>
      <c r="BN57" s="438"/>
      <c r="BO57" s="437"/>
      <c r="BP57" s="438"/>
      <c r="BQ57" s="437"/>
      <c r="BR57" s="438"/>
      <c r="BS57" s="439"/>
      <c r="BT57" s="436"/>
      <c r="BU57" s="437"/>
      <c r="BV57" s="438"/>
      <c r="BW57" s="437"/>
      <c r="BX57" s="438"/>
      <c r="BY57" s="437"/>
      <c r="BZ57" s="438"/>
      <c r="CA57" s="439"/>
      <c r="CB57" s="436"/>
      <c r="CC57" s="437"/>
      <c r="CD57" s="438"/>
      <c r="CE57" s="437"/>
      <c r="CF57" s="438"/>
      <c r="CG57" s="437"/>
      <c r="CH57" s="438"/>
      <c r="CI57" s="439"/>
      <c r="CJ57" s="272"/>
      <c r="CK57" s="440"/>
      <c r="CL57" s="441"/>
      <c r="CM57" s="442"/>
      <c r="CN57" s="441"/>
      <c r="CO57" s="442"/>
      <c r="CP57" s="441"/>
      <c r="CQ57" s="442"/>
      <c r="CR57" s="441"/>
      <c r="CS57" s="442"/>
      <c r="CT57" s="443"/>
      <c r="CU57" s="440"/>
      <c r="CV57" s="441"/>
      <c r="CW57" s="442"/>
      <c r="CX57" s="441"/>
      <c r="CY57" s="442"/>
      <c r="CZ57" s="441"/>
      <c r="DA57" s="442"/>
      <c r="DB57" s="443"/>
      <c r="DC57" s="440"/>
      <c r="DD57" s="441"/>
      <c r="DE57" s="442"/>
      <c r="DF57" s="441"/>
      <c r="DG57" s="442"/>
      <c r="DH57" s="441"/>
      <c r="DI57" s="442"/>
      <c r="DJ57" s="443"/>
      <c r="DK57" s="391"/>
    </row>
    <row r="58" spans="1:115" s="303" customFormat="1" ht="39.950000000000003" customHeight="1">
      <c r="A58" s="730">
        <v>43</v>
      </c>
      <c r="B58" s="734">
        <v>8</v>
      </c>
      <c r="C58" s="735" t="s">
        <v>1362</v>
      </c>
      <c r="D58" s="738" t="s">
        <v>1110</v>
      </c>
      <c r="E58" s="737">
        <f t="shared" si="5"/>
        <v>0</v>
      </c>
      <c r="F58" s="426"/>
      <c r="G58" s="448"/>
      <c r="H58" s="428"/>
      <c r="I58" s="429"/>
      <c r="J58" s="430"/>
      <c r="K58" s="429"/>
      <c r="L58" s="430"/>
      <c r="M58" s="429"/>
      <c r="N58" s="430"/>
      <c r="O58" s="429"/>
      <c r="P58" s="430"/>
      <c r="Q58" s="431"/>
      <c r="R58" s="428"/>
      <c r="S58" s="429"/>
      <c r="T58" s="430"/>
      <c r="U58" s="429"/>
      <c r="V58" s="430"/>
      <c r="W58" s="429"/>
      <c r="X58" s="430"/>
      <c r="Y58" s="431"/>
      <c r="Z58" s="428"/>
      <c r="AA58" s="429"/>
      <c r="AB58" s="430"/>
      <c r="AC58" s="429"/>
      <c r="AD58" s="430"/>
      <c r="AE58" s="429"/>
      <c r="AF58" s="430"/>
      <c r="AG58" s="431"/>
      <c r="AH58" s="272"/>
      <c r="AI58" s="432"/>
      <c r="AJ58" s="433"/>
      <c r="AK58" s="434"/>
      <c r="AL58" s="433"/>
      <c r="AM58" s="434"/>
      <c r="AN58" s="433"/>
      <c r="AO58" s="434"/>
      <c r="AP58" s="433"/>
      <c r="AQ58" s="434"/>
      <c r="AR58" s="435"/>
      <c r="AS58" s="432"/>
      <c r="AT58" s="433"/>
      <c r="AU58" s="434"/>
      <c r="AV58" s="433"/>
      <c r="AW58" s="434"/>
      <c r="AX58" s="433"/>
      <c r="AY58" s="434"/>
      <c r="AZ58" s="435"/>
      <c r="BA58" s="432"/>
      <c r="BB58" s="433"/>
      <c r="BC58" s="434"/>
      <c r="BD58" s="433"/>
      <c r="BE58" s="434"/>
      <c r="BF58" s="433"/>
      <c r="BG58" s="434"/>
      <c r="BH58" s="435"/>
      <c r="BI58" s="272"/>
      <c r="BJ58" s="436"/>
      <c r="BK58" s="437"/>
      <c r="BL58" s="438"/>
      <c r="BM58" s="437"/>
      <c r="BN58" s="438"/>
      <c r="BO58" s="437"/>
      <c r="BP58" s="438"/>
      <c r="BQ58" s="437"/>
      <c r="BR58" s="438"/>
      <c r="BS58" s="439"/>
      <c r="BT58" s="436"/>
      <c r="BU58" s="437"/>
      <c r="BV58" s="438"/>
      <c r="BW58" s="437"/>
      <c r="BX58" s="438"/>
      <c r="BY58" s="437"/>
      <c r="BZ58" s="438"/>
      <c r="CA58" s="439"/>
      <c r="CB58" s="436"/>
      <c r="CC58" s="437"/>
      <c r="CD58" s="438"/>
      <c r="CE58" s="437"/>
      <c r="CF58" s="438"/>
      <c r="CG58" s="437"/>
      <c r="CH58" s="438"/>
      <c r="CI58" s="439"/>
      <c r="CJ58" s="272"/>
      <c r="CK58" s="440"/>
      <c r="CL58" s="441"/>
      <c r="CM58" s="442"/>
      <c r="CN58" s="441"/>
      <c r="CO58" s="442"/>
      <c r="CP58" s="441"/>
      <c r="CQ58" s="442"/>
      <c r="CR58" s="441"/>
      <c r="CS58" s="442"/>
      <c r="CT58" s="443"/>
      <c r="CU58" s="440"/>
      <c r="CV58" s="441"/>
      <c r="CW58" s="442"/>
      <c r="CX58" s="441"/>
      <c r="CY58" s="442"/>
      <c r="CZ58" s="441"/>
      <c r="DA58" s="442"/>
      <c r="DB58" s="443"/>
      <c r="DC58" s="440"/>
      <c r="DD58" s="441"/>
      <c r="DE58" s="442"/>
      <c r="DF58" s="441"/>
      <c r="DG58" s="442"/>
      <c r="DH58" s="441"/>
      <c r="DI58" s="442"/>
      <c r="DJ58" s="443"/>
      <c r="DK58" s="391"/>
    </row>
    <row r="59" spans="1:115" s="303" customFormat="1" ht="39.950000000000003" customHeight="1">
      <c r="A59" s="730">
        <v>44</v>
      </c>
      <c r="B59" s="734">
        <v>8</v>
      </c>
      <c r="C59" s="735" t="s">
        <v>1363</v>
      </c>
      <c r="D59" s="738" t="s">
        <v>1110</v>
      </c>
      <c r="E59" s="737">
        <f t="shared" si="5"/>
        <v>0</v>
      </c>
      <c r="F59" s="426"/>
      <c r="G59" s="448"/>
      <c r="H59" s="428"/>
      <c r="I59" s="429"/>
      <c r="J59" s="430"/>
      <c r="K59" s="429"/>
      <c r="L59" s="430"/>
      <c r="M59" s="429"/>
      <c r="N59" s="430"/>
      <c r="O59" s="429"/>
      <c r="P59" s="430"/>
      <c r="Q59" s="431"/>
      <c r="R59" s="428"/>
      <c r="S59" s="429"/>
      <c r="T59" s="430"/>
      <c r="U59" s="429"/>
      <c r="V59" s="430"/>
      <c r="W59" s="429"/>
      <c r="X59" s="430"/>
      <c r="Y59" s="431"/>
      <c r="Z59" s="428"/>
      <c r="AA59" s="429"/>
      <c r="AB59" s="430"/>
      <c r="AC59" s="429"/>
      <c r="AD59" s="430"/>
      <c r="AE59" s="429"/>
      <c r="AF59" s="430"/>
      <c r="AG59" s="431"/>
      <c r="AH59" s="272"/>
      <c r="AI59" s="432"/>
      <c r="AJ59" s="433"/>
      <c r="AK59" s="434"/>
      <c r="AL59" s="433"/>
      <c r="AM59" s="434"/>
      <c r="AN59" s="433"/>
      <c r="AO59" s="434"/>
      <c r="AP59" s="433"/>
      <c r="AQ59" s="434"/>
      <c r="AR59" s="435"/>
      <c r="AS59" s="432"/>
      <c r="AT59" s="433"/>
      <c r="AU59" s="434"/>
      <c r="AV59" s="433"/>
      <c r="AW59" s="434"/>
      <c r="AX59" s="433"/>
      <c r="AY59" s="434"/>
      <c r="AZ59" s="435"/>
      <c r="BA59" s="432"/>
      <c r="BB59" s="433"/>
      <c r="BC59" s="434"/>
      <c r="BD59" s="433"/>
      <c r="BE59" s="434"/>
      <c r="BF59" s="433"/>
      <c r="BG59" s="434"/>
      <c r="BH59" s="435"/>
      <c r="BI59" s="272"/>
      <c r="BJ59" s="436"/>
      <c r="BK59" s="437"/>
      <c r="BL59" s="438"/>
      <c r="BM59" s="437"/>
      <c r="BN59" s="438"/>
      <c r="BO59" s="437"/>
      <c r="BP59" s="438"/>
      <c r="BQ59" s="437"/>
      <c r="BR59" s="438"/>
      <c r="BS59" s="439"/>
      <c r="BT59" s="436"/>
      <c r="BU59" s="437"/>
      <c r="BV59" s="438"/>
      <c r="BW59" s="437"/>
      <c r="BX59" s="438"/>
      <c r="BY59" s="437"/>
      <c r="BZ59" s="438"/>
      <c r="CA59" s="439"/>
      <c r="CB59" s="436"/>
      <c r="CC59" s="437"/>
      <c r="CD59" s="438"/>
      <c r="CE59" s="437"/>
      <c r="CF59" s="438"/>
      <c r="CG59" s="437"/>
      <c r="CH59" s="438"/>
      <c r="CI59" s="439"/>
      <c r="CJ59" s="272"/>
      <c r="CK59" s="440"/>
      <c r="CL59" s="441"/>
      <c r="CM59" s="442"/>
      <c r="CN59" s="441"/>
      <c r="CO59" s="442"/>
      <c r="CP59" s="441"/>
      <c r="CQ59" s="442"/>
      <c r="CR59" s="441"/>
      <c r="CS59" s="442"/>
      <c r="CT59" s="443"/>
      <c r="CU59" s="440"/>
      <c r="CV59" s="441"/>
      <c r="CW59" s="442"/>
      <c r="CX59" s="441"/>
      <c r="CY59" s="442"/>
      <c r="CZ59" s="441"/>
      <c r="DA59" s="442"/>
      <c r="DB59" s="443"/>
      <c r="DC59" s="440"/>
      <c r="DD59" s="441"/>
      <c r="DE59" s="442"/>
      <c r="DF59" s="441"/>
      <c r="DG59" s="442"/>
      <c r="DH59" s="441"/>
      <c r="DI59" s="442"/>
      <c r="DJ59" s="443"/>
      <c r="DK59" s="391"/>
    </row>
    <row r="60" spans="1:115" s="303" customFormat="1" ht="39.950000000000003" customHeight="1">
      <c r="A60" s="730">
        <v>45</v>
      </c>
      <c r="B60" s="734">
        <v>8</v>
      </c>
      <c r="C60" s="735" t="s">
        <v>1364</v>
      </c>
      <c r="D60" s="736" t="s">
        <v>1057</v>
      </c>
      <c r="E60" s="737">
        <f t="shared" si="5"/>
        <v>0</v>
      </c>
      <c r="F60" s="426"/>
      <c r="G60" s="448"/>
      <c r="H60" s="428"/>
      <c r="I60" s="429"/>
      <c r="J60" s="430"/>
      <c r="K60" s="429"/>
      <c r="L60" s="430"/>
      <c r="M60" s="429"/>
      <c r="N60" s="430"/>
      <c r="O60" s="429"/>
      <c r="P60" s="430"/>
      <c r="Q60" s="431"/>
      <c r="R60" s="428"/>
      <c r="S60" s="429"/>
      <c r="T60" s="430"/>
      <c r="U60" s="429"/>
      <c r="V60" s="430"/>
      <c r="W60" s="429"/>
      <c r="X60" s="430"/>
      <c r="Y60" s="431"/>
      <c r="Z60" s="428"/>
      <c r="AA60" s="429"/>
      <c r="AB60" s="430"/>
      <c r="AC60" s="429"/>
      <c r="AD60" s="430"/>
      <c r="AE60" s="429"/>
      <c r="AF60" s="430"/>
      <c r="AG60" s="431"/>
      <c r="AH60" s="272"/>
      <c r="AI60" s="432"/>
      <c r="AJ60" s="433"/>
      <c r="AK60" s="434"/>
      <c r="AL60" s="433"/>
      <c r="AM60" s="434"/>
      <c r="AN60" s="433"/>
      <c r="AO60" s="434"/>
      <c r="AP60" s="433"/>
      <c r="AQ60" s="434"/>
      <c r="AR60" s="435"/>
      <c r="AS60" s="432"/>
      <c r="AT60" s="433"/>
      <c r="AU60" s="434"/>
      <c r="AV60" s="433"/>
      <c r="AW60" s="434"/>
      <c r="AX60" s="433"/>
      <c r="AY60" s="434"/>
      <c r="AZ60" s="435"/>
      <c r="BA60" s="432"/>
      <c r="BB60" s="433"/>
      <c r="BC60" s="434"/>
      <c r="BD60" s="433"/>
      <c r="BE60" s="434"/>
      <c r="BF60" s="433"/>
      <c r="BG60" s="434"/>
      <c r="BH60" s="435"/>
      <c r="BI60" s="272"/>
      <c r="BJ60" s="436"/>
      <c r="BK60" s="437"/>
      <c r="BL60" s="438"/>
      <c r="BM60" s="437"/>
      <c r="BN60" s="438"/>
      <c r="BO60" s="437"/>
      <c r="BP60" s="438"/>
      <c r="BQ60" s="437"/>
      <c r="BR60" s="438"/>
      <c r="BS60" s="439"/>
      <c r="BT60" s="436"/>
      <c r="BU60" s="437"/>
      <c r="BV60" s="438"/>
      <c r="BW60" s="437"/>
      <c r="BX60" s="438"/>
      <c r="BY60" s="437"/>
      <c r="BZ60" s="438"/>
      <c r="CA60" s="439"/>
      <c r="CB60" s="436"/>
      <c r="CC60" s="437"/>
      <c r="CD60" s="438"/>
      <c r="CE60" s="437"/>
      <c r="CF60" s="438"/>
      <c r="CG60" s="437"/>
      <c r="CH60" s="438"/>
      <c r="CI60" s="439"/>
      <c r="CJ60" s="272"/>
      <c r="CK60" s="440"/>
      <c r="CL60" s="441"/>
      <c r="CM60" s="442"/>
      <c r="CN60" s="441"/>
      <c r="CO60" s="442"/>
      <c r="CP60" s="441"/>
      <c r="CQ60" s="442"/>
      <c r="CR60" s="441"/>
      <c r="CS60" s="442"/>
      <c r="CT60" s="443"/>
      <c r="CU60" s="440"/>
      <c r="CV60" s="441"/>
      <c r="CW60" s="442"/>
      <c r="CX60" s="441"/>
      <c r="CY60" s="442"/>
      <c r="CZ60" s="441"/>
      <c r="DA60" s="442"/>
      <c r="DB60" s="443"/>
      <c r="DC60" s="440"/>
      <c r="DD60" s="441"/>
      <c r="DE60" s="442"/>
      <c r="DF60" s="441"/>
      <c r="DG60" s="442"/>
      <c r="DH60" s="441"/>
      <c r="DI60" s="442"/>
      <c r="DJ60" s="443"/>
      <c r="DK60" s="391"/>
    </row>
    <row r="61" spans="1:115" s="303" customFormat="1" ht="39.950000000000003" customHeight="1">
      <c r="A61" s="730">
        <v>46</v>
      </c>
      <c r="B61" s="734">
        <v>8</v>
      </c>
      <c r="C61" s="735" t="s">
        <v>1136</v>
      </c>
      <c r="D61" s="773" t="s">
        <v>1070</v>
      </c>
      <c r="E61" s="737">
        <f t="shared" si="5"/>
        <v>0</v>
      </c>
      <c r="F61" s="426"/>
      <c r="G61" s="448"/>
      <c r="H61" s="428"/>
      <c r="I61" s="429"/>
      <c r="J61" s="430"/>
      <c r="K61" s="429"/>
      <c r="L61" s="430"/>
      <c r="M61" s="429"/>
      <c r="N61" s="430"/>
      <c r="O61" s="429"/>
      <c r="P61" s="430"/>
      <c r="Q61" s="431"/>
      <c r="R61" s="428"/>
      <c r="S61" s="429"/>
      <c r="T61" s="430"/>
      <c r="U61" s="429"/>
      <c r="V61" s="430"/>
      <c r="W61" s="429"/>
      <c r="X61" s="430"/>
      <c r="Y61" s="431"/>
      <c r="Z61" s="428"/>
      <c r="AA61" s="429"/>
      <c r="AB61" s="430"/>
      <c r="AC61" s="429"/>
      <c r="AD61" s="430"/>
      <c r="AE61" s="429"/>
      <c r="AF61" s="430"/>
      <c r="AG61" s="431"/>
      <c r="AH61" s="272"/>
      <c r="AI61" s="432"/>
      <c r="AJ61" s="433"/>
      <c r="AK61" s="434"/>
      <c r="AL61" s="433"/>
      <c r="AM61" s="434"/>
      <c r="AN61" s="433"/>
      <c r="AO61" s="434"/>
      <c r="AP61" s="433"/>
      <c r="AQ61" s="434"/>
      <c r="AR61" s="435"/>
      <c r="AS61" s="432"/>
      <c r="AT61" s="433"/>
      <c r="AU61" s="434"/>
      <c r="AV61" s="433"/>
      <c r="AW61" s="434"/>
      <c r="AX61" s="433"/>
      <c r="AY61" s="434"/>
      <c r="AZ61" s="435"/>
      <c r="BA61" s="432"/>
      <c r="BB61" s="433"/>
      <c r="BC61" s="434"/>
      <c r="BD61" s="433"/>
      <c r="BE61" s="434"/>
      <c r="BF61" s="433"/>
      <c r="BG61" s="434"/>
      <c r="BH61" s="435"/>
      <c r="BI61" s="272"/>
      <c r="BJ61" s="436"/>
      <c r="BK61" s="437"/>
      <c r="BL61" s="438"/>
      <c r="BM61" s="437"/>
      <c r="BN61" s="438"/>
      <c r="BO61" s="437"/>
      <c r="BP61" s="438"/>
      <c r="BQ61" s="437"/>
      <c r="BR61" s="438"/>
      <c r="BS61" s="439"/>
      <c r="BT61" s="436"/>
      <c r="BU61" s="437"/>
      <c r="BV61" s="438"/>
      <c r="BW61" s="437"/>
      <c r="BX61" s="438"/>
      <c r="BY61" s="437"/>
      <c r="BZ61" s="438"/>
      <c r="CA61" s="439"/>
      <c r="CB61" s="436"/>
      <c r="CC61" s="437"/>
      <c r="CD61" s="438"/>
      <c r="CE61" s="437"/>
      <c r="CF61" s="438"/>
      <c r="CG61" s="437"/>
      <c r="CH61" s="438"/>
      <c r="CI61" s="439"/>
      <c r="CJ61" s="272"/>
      <c r="CK61" s="440"/>
      <c r="CL61" s="441"/>
      <c r="CM61" s="442"/>
      <c r="CN61" s="441"/>
      <c r="CO61" s="442"/>
      <c r="CP61" s="441"/>
      <c r="CQ61" s="442"/>
      <c r="CR61" s="441"/>
      <c r="CS61" s="442"/>
      <c r="CT61" s="443"/>
      <c r="CU61" s="440"/>
      <c r="CV61" s="441"/>
      <c r="CW61" s="442"/>
      <c r="CX61" s="441"/>
      <c r="CY61" s="442"/>
      <c r="CZ61" s="441"/>
      <c r="DA61" s="442"/>
      <c r="DB61" s="443"/>
      <c r="DC61" s="440"/>
      <c r="DD61" s="441"/>
      <c r="DE61" s="442"/>
      <c r="DF61" s="441"/>
      <c r="DG61" s="442"/>
      <c r="DH61" s="441"/>
      <c r="DI61" s="442"/>
      <c r="DJ61" s="443"/>
      <c r="DK61" s="391"/>
    </row>
    <row r="62" spans="1:115" s="303" customFormat="1" ht="39.950000000000003" customHeight="1">
      <c r="A62" s="730">
        <v>47</v>
      </c>
      <c r="B62" s="734">
        <v>8</v>
      </c>
      <c r="C62" s="735" t="s">
        <v>1365</v>
      </c>
      <c r="D62" s="738" t="s">
        <v>1110</v>
      </c>
      <c r="E62" s="737">
        <f t="shared" si="5"/>
        <v>0</v>
      </c>
      <c r="F62" s="426"/>
      <c r="G62" s="448"/>
      <c r="H62" s="428"/>
      <c r="I62" s="429"/>
      <c r="J62" s="430"/>
      <c r="K62" s="429"/>
      <c r="L62" s="430"/>
      <c r="M62" s="429"/>
      <c r="N62" s="430"/>
      <c r="O62" s="429"/>
      <c r="P62" s="430"/>
      <c r="Q62" s="431"/>
      <c r="R62" s="428"/>
      <c r="S62" s="429"/>
      <c r="T62" s="430"/>
      <c r="U62" s="429"/>
      <c r="V62" s="430"/>
      <c r="W62" s="429"/>
      <c r="X62" s="430"/>
      <c r="Y62" s="431"/>
      <c r="Z62" s="428"/>
      <c r="AA62" s="429"/>
      <c r="AB62" s="430"/>
      <c r="AC62" s="429"/>
      <c r="AD62" s="430"/>
      <c r="AE62" s="429"/>
      <c r="AF62" s="430"/>
      <c r="AG62" s="431"/>
      <c r="AH62" s="272"/>
      <c r="AI62" s="432"/>
      <c r="AJ62" s="433"/>
      <c r="AK62" s="434"/>
      <c r="AL62" s="433"/>
      <c r="AM62" s="434"/>
      <c r="AN62" s="433"/>
      <c r="AO62" s="434"/>
      <c r="AP62" s="433"/>
      <c r="AQ62" s="434"/>
      <c r="AR62" s="435"/>
      <c r="AS62" s="432"/>
      <c r="AT62" s="433"/>
      <c r="AU62" s="434"/>
      <c r="AV62" s="433"/>
      <c r="AW62" s="434"/>
      <c r="AX62" s="433"/>
      <c r="AY62" s="434"/>
      <c r="AZ62" s="435"/>
      <c r="BA62" s="432"/>
      <c r="BB62" s="433"/>
      <c r="BC62" s="434"/>
      <c r="BD62" s="433"/>
      <c r="BE62" s="434"/>
      <c r="BF62" s="433"/>
      <c r="BG62" s="434"/>
      <c r="BH62" s="435"/>
      <c r="BI62" s="272"/>
      <c r="BJ62" s="436"/>
      <c r="BK62" s="437"/>
      <c r="BL62" s="438"/>
      <c r="BM62" s="437"/>
      <c r="BN62" s="438"/>
      <c r="BO62" s="437"/>
      <c r="BP62" s="438"/>
      <c r="BQ62" s="437"/>
      <c r="BR62" s="438"/>
      <c r="BS62" s="439"/>
      <c r="BT62" s="436"/>
      <c r="BU62" s="437"/>
      <c r="BV62" s="438"/>
      <c r="BW62" s="437"/>
      <c r="BX62" s="438"/>
      <c r="BY62" s="437"/>
      <c r="BZ62" s="438"/>
      <c r="CA62" s="439"/>
      <c r="CB62" s="436"/>
      <c r="CC62" s="437"/>
      <c r="CD62" s="438"/>
      <c r="CE62" s="437"/>
      <c r="CF62" s="438"/>
      <c r="CG62" s="437"/>
      <c r="CH62" s="438"/>
      <c r="CI62" s="439"/>
      <c r="CJ62" s="272"/>
      <c r="CK62" s="440"/>
      <c r="CL62" s="441"/>
      <c r="CM62" s="442"/>
      <c r="CN62" s="441"/>
      <c r="CO62" s="442"/>
      <c r="CP62" s="441"/>
      <c r="CQ62" s="442"/>
      <c r="CR62" s="441"/>
      <c r="CS62" s="442"/>
      <c r="CT62" s="443"/>
      <c r="CU62" s="440"/>
      <c r="CV62" s="441"/>
      <c r="CW62" s="442"/>
      <c r="CX62" s="441"/>
      <c r="CY62" s="442"/>
      <c r="CZ62" s="441"/>
      <c r="DA62" s="442"/>
      <c r="DB62" s="443"/>
      <c r="DC62" s="440"/>
      <c r="DD62" s="441"/>
      <c r="DE62" s="442"/>
      <c r="DF62" s="441"/>
      <c r="DG62" s="442"/>
      <c r="DH62" s="441"/>
      <c r="DI62" s="442"/>
      <c r="DJ62" s="443"/>
      <c r="DK62" s="391"/>
    </row>
    <row r="63" spans="1:115" s="303" customFormat="1" ht="39.950000000000003" customHeight="1">
      <c r="A63" s="730">
        <v>48</v>
      </c>
      <c r="B63" s="734">
        <v>8</v>
      </c>
      <c r="C63" s="735" t="s">
        <v>1142</v>
      </c>
      <c r="D63" s="738" t="s">
        <v>1110</v>
      </c>
      <c r="E63" s="737">
        <f t="shared" si="5"/>
        <v>0</v>
      </c>
      <c r="F63" s="426"/>
      <c r="G63" s="448"/>
      <c r="H63" s="428"/>
      <c r="I63" s="429"/>
      <c r="J63" s="430"/>
      <c r="K63" s="429"/>
      <c r="L63" s="430"/>
      <c r="M63" s="429"/>
      <c r="N63" s="430"/>
      <c r="O63" s="429"/>
      <c r="P63" s="430"/>
      <c r="Q63" s="431"/>
      <c r="R63" s="428"/>
      <c r="S63" s="429"/>
      <c r="T63" s="430"/>
      <c r="U63" s="429"/>
      <c r="V63" s="430"/>
      <c r="W63" s="429"/>
      <c r="X63" s="430"/>
      <c r="Y63" s="431"/>
      <c r="Z63" s="428"/>
      <c r="AA63" s="429"/>
      <c r="AB63" s="430"/>
      <c r="AC63" s="429"/>
      <c r="AD63" s="430"/>
      <c r="AE63" s="429"/>
      <c r="AF63" s="430"/>
      <c r="AG63" s="431"/>
      <c r="AH63" s="272"/>
      <c r="AI63" s="432"/>
      <c r="AJ63" s="433"/>
      <c r="AK63" s="434"/>
      <c r="AL63" s="433"/>
      <c r="AM63" s="434"/>
      <c r="AN63" s="433"/>
      <c r="AO63" s="434"/>
      <c r="AP63" s="433"/>
      <c r="AQ63" s="434"/>
      <c r="AR63" s="435"/>
      <c r="AS63" s="432"/>
      <c r="AT63" s="433"/>
      <c r="AU63" s="434"/>
      <c r="AV63" s="433"/>
      <c r="AW63" s="434"/>
      <c r="AX63" s="433"/>
      <c r="AY63" s="434"/>
      <c r="AZ63" s="435"/>
      <c r="BA63" s="432"/>
      <c r="BB63" s="433"/>
      <c r="BC63" s="434"/>
      <c r="BD63" s="433"/>
      <c r="BE63" s="434"/>
      <c r="BF63" s="433"/>
      <c r="BG63" s="434"/>
      <c r="BH63" s="435"/>
      <c r="BI63" s="272"/>
      <c r="BJ63" s="436"/>
      <c r="BK63" s="437"/>
      <c r="BL63" s="438"/>
      <c r="BM63" s="437"/>
      <c r="BN63" s="438"/>
      <c r="BO63" s="437"/>
      <c r="BP63" s="438"/>
      <c r="BQ63" s="437"/>
      <c r="BR63" s="438"/>
      <c r="BS63" s="439"/>
      <c r="BT63" s="436"/>
      <c r="BU63" s="437"/>
      <c r="BV63" s="438"/>
      <c r="BW63" s="437"/>
      <c r="BX63" s="438"/>
      <c r="BY63" s="437"/>
      <c r="BZ63" s="438"/>
      <c r="CA63" s="439"/>
      <c r="CB63" s="436"/>
      <c r="CC63" s="437"/>
      <c r="CD63" s="438"/>
      <c r="CE63" s="437"/>
      <c r="CF63" s="438"/>
      <c r="CG63" s="437"/>
      <c r="CH63" s="438"/>
      <c r="CI63" s="439"/>
      <c r="CJ63" s="272"/>
      <c r="CK63" s="440"/>
      <c r="CL63" s="441"/>
      <c r="CM63" s="442"/>
      <c r="CN63" s="441"/>
      <c r="CO63" s="442"/>
      <c r="CP63" s="441"/>
      <c r="CQ63" s="442"/>
      <c r="CR63" s="441"/>
      <c r="CS63" s="442"/>
      <c r="CT63" s="443"/>
      <c r="CU63" s="440"/>
      <c r="CV63" s="441"/>
      <c r="CW63" s="442"/>
      <c r="CX63" s="441"/>
      <c r="CY63" s="442"/>
      <c r="CZ63" s="441"/>
      <c r="DA63" s="442"/>
      <c r="DB63" s="443"/>
      <c r="DC63" s="440"/>
      <c r="DD63" s="441"/>
      <c r="DE63" s="442"/>
      <c r="DF63" s="441"/>
      <c r="DG63" s="442"/>
      <c r="DH63" s="441"/>
      <c r="DI63" s="442"/>
      <c r="DJ63" s="443"/>
      <c r="DK63" s="391"/>
    </row>
    <row r="64" spans="1:115" s="303" customFormat="1" ht="63.75" customHeight="1">
      <c r="A64" s="730">
        <v>49</v>
      </c>
      <c r="B64" s="734">
        <v>8</v>
      </c>
      <c r="C64" s="735" t="s">
        <v>1144</v>
      </c>
      <c r="D64" s="736" t="s">
        <v>1057</v>
      </c>
      <c r="E64" s="737">
        <f t="shared" si="5"/>
        <v>0</v>
      </c>
      <c r="F64" s="426"/>
      <c r="G64" s="448"/>
      <c r="H64" s="428"/>
      <c r="I64" s="429"/>
      <c r="J64" s="430"/>
      <c r="K64" s="429"/>
      <c r="L64" s="430"/>
      <c r="M64" s="429"/>
      <c r="N64" s="430"/>
      <c r="O64" s="429"/>
      <c r="P64" s="430"/>
      <c r="Q64" s="431"/>
      <c r="R64" s="428"/>
      <c r="S64" s="429"/>
      <c r="T64" s="430"/>
      <c r="U64" s="429"/>
      <c r="V64" s="430"/>
      <c r="W64" s="429"/>
      <c r="X64" s="430"/>
      <c r="Y64" s="431"/>
      <c r="Z64" s="428"/>
      <c r="AA64" s="429"/>
      <c r="AB64" s="430"/>
      <c r="AC64" s="429"/>
      <c r="AD64" s="430"/>
      <c r="AE64" s="429"/>
      <c r="AF64" s="430"/>
      <c r="AG64" s="431"/>
      <c r="AH64" s="272"/>
      <c r="AI64" s="432"/>
      <c r="AJ64" s="433"/>
      <c r="AK64" s="434"/>
      <c r="AL64" s="433"/>
      <c r="AM64" s="434"/>
      <c r="AN64" s="433"/>
      <c r="AO64" s="434"/>
      <c r="AP64" s="433"/>
      <c r="AQ64" s="434"/>
      <c r="AR64" s="435"/>
      <c r="AS64" s="432"/>
      <c r="AT64" s="433"/>
      <c r="AU64" s="434"/>
      <c r="AV64" s="433"/>
      <c r="AW64" s="434"/>
      <c r="AX64" s="433"/>
      <c r="AY64" s="434"/>
      <c r="AZ64" s="435"/>
      <c r="BA64" s="432"/>
      <c r="BB64" s="433"/>
      <c r="BC64" s="434"/>
      <c r="BD64" s="433"/>
      <c r="BE64" s="434"/>
      <c r="BF64" s="433"/>
      <c r="BG64" s="434"/>
      <c r="BH64" s="435"/>
      <c r="BI64" s="272"/>
      <c r="BJ64" s="436"/>
      <c r="BK64" s="437"/>
      <c r="BL64" s="438"/>
      <c r="BM64" s="437"/>
      <c r="BN64" s="438"/>
      <c r="BO64" s="437"/>
      <c r="BP64" s="438"/>
      <c r="BQ64" s="437"/>
      <c r="BR64" s="438"/>
      <c r="BS64" s="439"/>
      <c r="BT64" s="436"/>
      <c r="BU64" s="437"/>
      <c r="BV64" s="438"/>
      <c r="BW64" s="437"/>
      <c r="BX64" s="438"/>
      <c r="BY64" s="437"/>
      <c r="BZ64" s="438"/>
      <c r="CA64" s="439"/>
      <c r="CB64" s="436"/>
      <c r="CC64" s="437"/>
      <c r="CD64" s="438"/>
      <c r="CE64" s="437"/>
      <c r="CF64" s="438"/>
      <c r="CG64" s="437"/>
      <c r="CH64" s="438"/>
      <c r="CI64" s="439"/>
      <c r="CJ64" s="272"/>
      <c r="CK64" s="440"/>
      <c r="CL64" s="441"/>
      <c r="CM64" s="442"/>
      <c r="CN64" s="441"/>
      <c r="CO64" s="442"/>
      <c r="CP64" s="441"/>
      <c r="CQ64" s="442"/>
      <c r="CR64" s="441"/>
      <c r="CS64" s="442"/>
      <c r="CT64" s="443"/>
      <c r="CU64" s="440"/>
      <c r="CV64" s="441"/>
      <c r="CW64" s="442"/>
      <c r="CX64" s="441"/>
      <c r="CY64" s="442"/>
      <c r="CZ64" s="441"/>
      <c r="DA64" s="442"/>
      <c r="DB64" s="443"/>
      <c r="DC64" s="440"/>
      <c r="DD64" s="441"/>
      <c r="DE64" s="442"/>
      <c r="DF64" s="441"/>
      <c r="DG64" s="442"/>
      <c r="DH64" s="441"/>
      <c r="DI64" s="442"/>
      <c r="DJ64" s="443"/>
      <c r="DK64" s="391"/>
    </row>
    <row r="65" spans="1:115" s="303" customFormat="1" ht="39.950000000000003" customHeight="1">
      <c r="A65" s="730">
        <v>50</v>
      </c>
      <c r="B65" s="734">
        <v>8</v>
      </c>
      <c r="C65" s="735" t="s">
        <v>1146</v>
      </c>
      <c r="D65" s="736" t="s">
        <v>1057</v>
      </c>
      <c r="E65" s="737">
        <f t="shared" si="5"/>
        <v>0</v>
      </c>
      <c r="F65" s="426"/>
      <c r="G65" s="448"/>
      <c r="H65" s="428"/>
      <c r="I65" s="429"/>
      <c r="J65" s="430"/>
      <c r="K65" s="429"/>
      <c r="L65" s="430"/>
      <c r="M65" s="429"/>
      <c r="N65" s="430"/>
      <c r="O65" s="429"/>
      <c r="P65" s="430"/>
      <c r="Q65" s="431"/>
      <c r="R65" s="428"/>
      <c r="S65" s="429"/>
      <c r="T65" s="430"/>
      <c r="U65" s="429"/>
      <c r="V65" s="430"/>
      <c r="W65" s="429"/>
      <c r="X65" s="430"/>
      <c r="Y65" s="431"/>
      <c r="Z65" s="428"/>
      <c r="AA65" s="429"/>
      <c r="AB65" s="430"/>
      <c r="AC65" s="429"/>
      <c r="AD65" s="430"/>
      <c r="AE65" s="429"/>
      <c r="AF65" s="430"/>
      <c r="AG65" s="431"/>
      <c r="AH65" s="272"/>
      <c r="AI65" s="432"/>
      <c r="AJ65" s="433"/>
      <c r="AK65" s="434"/>
      <c r="AL65" s="433"/>
      <c r="AM65" s="434"/>
      <c r="AN65" s="433"/>
      <c r="AO65" s="434"/>
      <c r="AP65" s="433"/>
      <c r="AQ65" s="434"/>
      <c r="AR65" s="435"/>
      <c r="AS65" s="432"/>
      <c r="AT65" s="433"/>
      <c r="AU65" s="434"/>
      <c r="AV65" s="433"/>
      <c r="AW65" s="434"/>
      <c r="AX65" s="433"/>
      <c r="AY65" s="434"/>
      <c r="AZ65" s="435"/>
      <c r="BA65" s="432"/>
      <c r="BB65" s="433"/>
      <c r="BC65" s="434"/>
      <c r="BD65" s="433"/>
      <c r="BE65" s="434"/>
      <c r="BF65" s="433"/>
      <c r="BG65" s="434"/>
      <c r="BH65" s="435"/>
      <c r="BI65" s="272"/>
      <c r="BJ65" s="436"/>
      <c r="BK65" s="437"/>
      <c r="BL65" s="438"/>
      <c r="BM65" s="437"/>
      <c r="BN65" s="438"/>
      <c r="BO65" s="437"/>
      <c r="BP65" s="438"/>
      <c r="BQ65" s="437"/>
      <c r="BR65" s="438"/>
      <c r="BS65" s="439"/>
      <c r="BT65" s="436"/>
      <c r="BU65" s="437"/>
      <c r="BV65" s="438"/>
      <c r="BW65" s="437"/>
      <c r="BX65" s="438"/>
      <c r="BY65" s="437"/>
      <c r="BZ65" s="438"/>
      <c r="CA65" s="439"/>
      <c r="CB65" s="436"/>
      <c r="CC65" s="437"/>
      <c r="CD65" s="438"/>
      <c r="CE65" s="437"/>
      <c r="CF65" s="438"/>
      <c r="CG65" s="437"/>
      <c r="CH65" s="438"/>
      <c r="CI65" s="439"/>
      <c r="CJ65" s="272"/>
      <c r="CK65" s="440"/>
      <c r="CL65" s="441"/>
      <c r="CM65" s="442"/>
      <c r="CN65" s="441"/>
      <c r="CO65" s="442"/>
      <c r="CP65" s="441"/>
      <c r="CQ65" s="442"/>
      <c r="CR65" s="441"/>
      <c r="CS65" s="442"/>
      <c r="CT65" s="443"/>
      <c r="CU65" s="440"/>
      <c r="CV65" s="441"/>
      <c r="CW65" s="442"/>
      <c r="CX65" s="441"/>
      <c r="CY65" s="442"/>
      <c r="CZ65" s="441"/>
      <c r="DA65" s="442"/>
      <c r="DB65" s="443"/>
      <c r="DC65" s="440"/>
      <c r="DD65" s="441"/>
      <c r="DE65" s="442"/>
      <c r="DF65" s="441"/>
      <c r="DG65" s="442"/>
      <c r="DH65" s="441"/>
      <c r="DI65" s="442"/>
      <c r="DJ65" s="443"/>
      <c r="DK65" s="391"/>
    </row>
    <row r="66" spans="1:115" s="303" customFormat="1" ht="39.950000000000003" customHeight="1">
      <c r="A66" s="730">
        <v>51</v>
      </c>
      <c r="B66" s="734">
        <v>8</v>
      </c>
      <c r="C66" s="735" t="s">
        <v>1148</v>
      </c>
      <c r="D66" s="736" t="s">
        <v>1057</v>
      </c>
      <c r="E66" s="737">
        <f t="shared" si="5"/>
        <v>0</v>
      </c>
      <c r="F66" s="426"/>
      <c r="G66" s="448"/>
      <c r="H66" s="428"/>
      <c r="I66" s="429"/>
      <c r="J66" s="430"/>
      <c r="K66" s="429"/>
      <c r="L66" s="430"/>
      <c r="M66" s="429"/>
      <c r="N66" s="430"/>
      <c r="O66" s="429"/>
      <c r="P66" s="430"/>
      <c r="Q66" s="431"/>
      <c r="R66" s="428"/>
      <c r="S66" s="429"/>
      <c r="T66" s="430"/>
      <c r="U66" s="429"/>
      <c r="V66" s="430"/>
      <c r="W66" s="429"/>
      <c r="X66" s="430"/>
      <c r="Y66" s="431"/>
      <c r="Z66" s="428"/>
      <c r="AA66" s="429"/>
      <c r="AB66" s="430"/>
      <c r="AC66" s="429"/>
      <c r="AD66" s="430"/>
      <c r="AE66" s="429"/>
      <c r="AF66" s="430"/>
      <c r="AG66" s="431"/>
      <c r="AH66" s="272"/>
      <c r="AI66" s="432"/>
      <c r="AJ66" s="433"/>
      <c r="AK66" s="434"/>
      <c r="AL66" s="433"/>
      <c r="AM66" s="434"/>
      <c r="AN66" s="433"/>
      <c r="AO66" s="434"/>
      <c r="AP66" s="433"/>
      <c r="AQ66" s="434"/>
      <c r="AR66" s="435"/>
      <c r="AS66" s="432"/>
      <c r="AT66" s="433"/>
      <c r="AU66" s="434"/>
      <c r="AV66" s="433"/>
      <c r="AW66" s="434"/>
      <c r="AX66" s="433"/>
      <c r="AY66" s="434"/>
      <c r="AZ66" s="435"/>
      <c r="BA66" s="432"/>
      <c r="BB66" s="433"/>
      <c r="BC66" s="434"/>
      <c r="BD66" s="433"/>
      <c r="BE66" s="434"/>
      <c r="BF66" s="433"/>
      <c r="BG66" s="434"/>
      <c r="BH66" s="435"/>
      <c r="BI66" s="272"/>
      <c r="BJ66" s="436"/>
      <c r="BK66" s="437"/>
      <c r="BL66" s="438"/>
      <c r="BM66" s="437"/>
      <c r="BN66" s="438"/>
      <c r="BO66" s="437"/>
      <c r="BP66" s="438"/>
      <c r="BQ66" s="437"/>
      <c r="BR66" s="438"/>
      <c r="BS66" s="439"/>
      <c r="BT66" s="436"/>
      <c r="BU66" s="437"/>
      <c r="BV66" s="438"/>
      <c r="BW66" s="437"/>
      <c r="BX66" s="438"/>
      <c r="BY66" s="437"/>
      <c r="BZ66" s="438"/>
      <c r="CA66" s="439"/>
      <c r="CB66" s="436"/>
      <c r="CC66" s="437"/>
      <c r="CD66" s="438"/>
      <c r="CE66" s="437"/>
      <c r="CF66" s="438"/>
      <c r="CG66" s="437"/>
      <c r="CH66" s="438"/>
      <c r="CI66" s="439"/>
      <c r="CJ66" s="272"/>
      <c r="CK66" s="440"/>
      <c r="CL66" s="441"/>
      <c r="CM66" s="442"/>
      <c r="CN66" s="441"/>
      <c r="CO66" s="442"/>
      <c r="CP66" s="441"/>
      <c r="CQ66" s="442"/>
      <c r="CR66" s="441"/>
      <c r="CS66" s="442"/>
      <c r="CT66" s="443"/>
      <c r="CU66" s="440"/>
      <c r="CV66" s="441"/>
      <c r="CW66" s="442"/>
      <c r="CX66" s="441"/>
      <c r="CY66" s="442"/>
      <c r="CZ66" s="441"/>
      <c r="DA66" s="442"/>
      <c r="DB66" s="443"/>
      <c r="DC66" s="440"/>
      <c r="DD66" s="441"/>
      <c r="DE66" s="442"/>
      <c r="DF66" s="441"/>
      <c r="DG66" s="442"/>
      <c r="DH66" s="441"/>
      <c r="DI66" s="442"/>
      <c r="DJ66" s="443"/>
      <c r="DK66" s="391"/>
    </row>
    <row r="67" spans="1:115" s="303" customFormat="1" ht="39.75" customHeight="1">
      <c r="A67" s="730">
        <v>52</v>
      </c>
      <c r="B67" s="734">
        <v>8</v>
      </c>
      <c r="C67" s="735" t="s">
        <v>1152</v>
      </c>
      <c r="D67" s="738" t="s">
        <v>1110</v>
      </c>
      <c r="E67" s="737">
        <f t="shared" si="5"/>
        <v>0</v>
      </c>
      <c r="F67" s="426"/>
      <c r="G67" s="448"/>
      <c r="H67" s="428"/>
      <c r="I67" s="429"/>
      <c r="J67" s="430"/>
      <c r="K67" s="429"/>
      <c r="L67" s="430"/>
      <c r="M67" s="429"/>
      <c r="N67" s="430"/>
      <c r="O67" s="429"/>
      <c r="P67" s="430"/>
      <c r="Q67" s="431"/>
      <c r="R67" s="428"/>
      <c r="S67" s="429"/>
      <c r="T67" s="430"/>
      <c r="U67" s="429"/>
      <c r="V67" s="430"/>
      <c r="W67" s="429"/>
      <c r="X67" s="430"/>
      <c r="Y67" s="431"/>
      <c r="Z67" s="428"/>
      <c r="AA67" s="429"/>
      <c r="AB67" s="430"/>
      <c r="AC67" s="429"/>
      <c r="AD67" s="430"/>
      <c r="AE67" s="429"/>
      <c r="AF67" s="430"/>
      <c r="AG67" s="431"/>
      <c r="AH67" s="272"/>
      <c r="AI67" s="432"/>
      <c r="AJ67" s="433"/>
      <c r="AK67" s="434"/>
      <c r="AL67" s="433"/>
      <c r="AM67" s="434"/>
      <c r="AN67" s="433"/>
      <c r="AO67" s="434"/>
      <c r="AP67" s="433"/>
      <c r="AQ67" s="434"/>
      <c r="AR67" s="435"/>
      <c r="AS67" s="432"/>
      <c r="AT67" s="433"/>
      <c r="AU67" s="434"/>
      <c r="AV67" s="433"/>
      <c r="AW67" s="434"/>
      <c r="AX67" s="433"/>
      <c r="AY67" s="434"/>
      <c r="AZ67" s="435"/>
      <c r="BA67" s="432"/>
      <c r="BB67" s="433"/>
      <c r="BC67" s="434"/>
      <c r="BD67" s="433"/>
      <c r="BE67" s="434"/>
      <c r="BF67" s="433"/>
      <c r="BG67" s="434"/>
      <c r="BH67" s="435"/>
      <c r="BI67" s="272"/>
      <c r="BJ67" s="436"/>
      <c r="BK67" s="437"/>
      <c r="BL67" s="438"/>
      <c r="BM67" s="437"/>
      <c r="BN67" s="438"/>
      <c r="BO67" s="437"/>
      <c r="BP67" s="438"/>
      <c r="BQ67" s="437"/>
      <c r="BR67" s="438"/>
      <c r="BS67" s="439"/>
      <c r="BT67" s="436"/>
      <c r="BU67" s="437"/>
      <c r="BV67" s="438"/>
      <c r="BW67" s="437"/>
      <c r="BX67" s="438"/>
      <c r="BY67" s="437"/>
      <c r="BZ67" s="438"/>
      <c r="CA67" s="439"/>
      <c r="CB67" s="436"/>
      <c r="CC67" s="437"/>
      <c r="CD67" s="438"/>
      <c r="CE67" s="437"/>
      <c r="CF67" s="438"/>
      <c r="CG67" s="437"/>
      <c r="CH67" s="438"/>
      <c r="CI67" s="439"/>
      <c r="CJ67" s="272"/>
      <c r="CK67" s="440"/>
      <c r="CL67" s="441"/>
      <c r="CM67" s="442"/>
      <c r="CN67" s="441"/>
      <c r="CO67" s="442"/>
      <c r="CP67" s="441"/>
      <c r="CQ67" s="442"/>
      <c r="CR67" s="441"/>
      <c r="CS67" s="442"/>
      <c r="CT67" s="443"/>
      <c r="CU67" s="440"/>
      <c r="CV67" s="441"/>
      <c r="CW67" s="442"/>
      <c r="CX67" s="441"/>
      <c r="CY67" s="442"/>
      <c r="CZ67" s="441"/>
      <c r="DA67" s="442"/>
      <c r="DB67" s="443"/>
      <c r="DC67" s="440"/>
      <c r="DD67" s="441"/>
      <c r="DE67" s="442"/>
      <c r="DF67" s="441"/>
      <c r="DG67" s="442"/>
      <c r="DH67" s="441"/>
      <c r="DI67" s="442"/>
      <c r="DJ67" s="443"/>
      <c r="DK67" s="391"/>
    </row>
    <row r="68" spans="1:115" s="303" customFormat="1" ht="39.950000000000003" customHeight="1">
      <c r="A68" s="730">
        <v>53</v>
      </c>
      <c r="B68" s="734">
        <v>8</v>
      </c>
      <c r="C68" s="735" t="s">
        <v>1155</v>
      </c>
      <c r="D68" s="736" t="s">
        <v>1057</v>
      </c>
      <c r="E68" s="737">
        <f t="shared" si="5"/>
        <v>0</v>
      </c>
      <c r="F68" s="426"/>
      <c r="G68" s="448"/>
      <c r="H68" s="428"/>
      <c r="I68" s="429"/>
      <c r="J68" s="430"/>
      <c r="K68" s="429"/>
      <c r="L68" s="430"/>
      <c r="M68" s="429"/>
      <c r="N68" s="430"/>
      <c r="O68" s="429"/>
      <c r="P68" s="430"/>
      <c r="Q68" s="431"/>
      <c r="R68" s="428"/>
      <c r="S68" s="429"/>
      <c r="T68" s="430"/>
      <c r="U68" s="429"/>
      <c r="V68" s="430"/>
      <c r="W68" s="429"/>
      <c r="X68" s="430"/>
      <c r="Y68" s="431"/>
      <c r="Z68" s="428"/>
      <c r="AA68" s="429"/>
      <c r="AB68" s="430"/>
      <c r="AC68" s="429"/>
      <c r="AD68" s="430"/>
      <c r="AE68" s="429"/>
      <c r="AF68" s="430"/>
      <c r="AG68" s="431"/>
      <c r="AH68" s="272"/>
      <c r="AI68" s="432"/>
      <c r="AJ68" s="433"/>
      <c r="AK68" s="434"/>
      <c r="AL68" s="433"/>
      <c r="AM68" s="434"/>
      <c r="AN68" s="433"/>
      <c r="AO68" s="434"/>
      <c r="AP68" s="433"/>
      <c r="AQ68" s="434"/>
      <c r="AR68" s="435"/>
      <c r="AS68" s="432"/>
      <c r="AT68" s="433"/>
      <c r="AU68" s="434"/>
      <c r="AV68" s="433"/>
      <c r="AW68" s="434"/>
      <c r="AX68" s="433"/>
      <c r="AY68" s="434"/>
      <c r="AZ68" s="435"/>
      <c r="BA68" s="432"/>
      <c r="BB68" s="433"/>
      <c r="BC68" s="434"/>
      <c r="BD68" s="433"/>
      <c r="BE68" s="434"/>
      <c r="BF68" s="433"/>
      <c r="BG68" s="434"/>
      <c r="BH68" s="435"/>
      <c r="BI68" s="272"/>
      <c r="BJ68" s="436"/>
      <c r="BK68" s="437"/>
      <c r="BL68" s="438"/>
      <c r="BM68" s="437"/>
      <c r="BN68" s="438"/>
      <c r="BO68" s="437"/>
      <c r="BP68" s="438"/>
      <c r="BQ68" s="437"/>
      <c r="BR68" s="438"/>
      <c r="BS68" s="439"/>
      <c r="BT68" s="436"/>
      <c r="BU68" s="437"/>
      <c r="BV68" s="438"/>
      <c r="BW68" s="437"/>
      <c r="BX68" s="438"/>
      <c r="BY68" s="437"/>
      <c r="BZ68" s="438"/>
      <c r="CA68" s="439"/>
      <c r="CB68" s="436"/>
      <c r="CC68" s="437"/>
      <c r="CD68" s="438"/>
      <c r="CE68" s="437"/>
      <c r="CF68" s="438"/>
      <c r="CG68" s="437"/>
      <c r="CH68" s="438"/>
      <c r="CI68" s="439"/>
      <c r="CJ68" s="272"/>
      <c r="CK68" s="440"/>
      <c r="CL68" s="441"/>
      <c r="CM68" s="442"/>
      <c r="CN68" s="441"/>
      <c r="CO68" s="442"/>
      <c r="CP68" s="441"/>
      <c r="CQ68" s="442"/>
      <c r="CR68" s="441"/>
      <c r="CS68" s="442"/>
      <c r="CT68" s="443"/>
      <c r="CU68" s="440"/>
      <c r="CV68" s="441"/>
      <c r="CW68" s="442"/>
      <c r="CX68" s="441"/>
      <c r="CY68" s="442"/>
      <c r="CZ68" s="441"/>
      <c r="DA68" s="442"/>
      <c r="DB68" s="443"/>
      <c r="DC68" s="440"/>
      <c r="DD68" s="441"/>
      <c r="DE68" s="442"/>
      <c r="DF68" s="441"/>
      <c r="DG68" s="442"/>
      <c r="DH68" s="441"/>
      <c r="DI68" s="442"/>
      <c r="DJ68" s="443"/>
      <c r="DK68" s="391"/>
    </row>
    <row r="69" spans="1:115" s="303" customFormat="1" ht="39.950000000000003" customHeight="1">
      <c r="A69" s="730">
        <v>54</v>
      </c>
      <c r="B69" s="734">
        <v>8</v>
      </c>
      <c r="C69" s="735" t="s">
        <v>1157</v>
      </c>
      <c r="D69" s="736" t="s">
        <v>1057</v>
      </c>
      <c r="E69" s="737">
        <f t="shared" si="5"/>
        <v>0</v>
      </c>
      <c r="F69" s="426"/>
      <c r="G69" s="448"/>
      <c r="H69" s="428"/>
      <c r="I69" s="429"/>
      <c r="J69" s="430"/>
      <c r="K69" s="429"/>
      <c r="L69" s="430"/>
      <c r="M69" s="429"/>
      <c r="N69" s="430"/>
      <c r="O69" s="429"/>
      <c r="P69" s="430"/>
      <c r="Q69" s="431"/>
      <c r="R69" s="428"/>
      <c r="S69" s="429"/>
      <c r="T69" s="430"/>
      <c r="U69" s="429"/>
      <c r="V69" s="430"/>
      <c r="W69" s="429"/>
      <c r="X69" s="430"/>
      <c r="Y69" s="431"/>
      <c r="Z69" s="428"/>
      <c r="AA69" s="429"/>
      <c r="AB69" s="430"/>
      <c r="AC69" s="429"/>
      <c r="AD69" s="430"/>
      <c r="AE69" s="429"/>
      <c r="AF69" s="430"/>
      <c r="AG69" s="431"/>
      <c r="AH69" s="272"/>
      <c r="AI69" s="432"/>
      <c r="AJ69" s="433"/>
      <c r="AK69" s="434"/>
      <c r="AL69" s="433"/>
      <c r="AM69" s="434"/>
      <c r="AN69" s="433"/>
      <c r="AO69" s="434"/>
      <c r="AP69" s="433"/>
      <c r="AQ69" s="434"/>
      <c r="AR69" s="435"/>
      <c r="AS69" s="432"/>
      <c r="AT69" s="433"/>
      <c r="AU69" s="434"/>
      <c r="AV69" s="433"/>
      <c r="AW69" s="434"/>
      <c r="AX69" s="433"/>
      <c r="AY69" s="434"/>
      <c r="AZ69" s="435"/>
      <c r="BA69" s="432"/>
      <c r="BB69" s="433"/>
      <c r="BC69" s="434"/>
      <c r="BD69" s="433"/>
      <c r="BE69" s="434"/>
      <c r="BF69" s="433"/>
      <c r="BG69" s="434"/>
      <c r="BH69" s="435"/>
      <c r="BI69" s="272"/>
      <c r="BJ69" s="436"/>
      <c r="BK69" s="437"/>
      <c r="BL69" s="438"/>
      <c r="BM69" s="437"/>
      <c r="BN69" s="438"/>
      <c r="BO69" s="437"/>
      <c r="BP69" s="438"/>
      <c r="BQ69" s="437"/>
      <c r="BR69" s="438"/>
      <c r="BS69" s="439"/>
      <c r="BT69" s="436"/>
      <c r="BU69" s="437"/>
      <c r="BV69" s="438"/>
      <c r="BW69" s="437"/>
      <c r="BX69" s="438"/>
      <c r="BY69" s="437"/>
      <c r="BZ69" s="438"/>
      <c r="CA69" s="439"/>
      <c r="CB69" s="436"/>
      <c r="CC69" s="437"/>
      <c r="CD69" s="438"/>
      <c r="CE69" s="437"/>
      <c r="CF69" s="438"/>
      <c r="CG69" s="437"/>
      <c r="CH69" s="438"/>
      <c r="CI69" s="439"/>
      <c r="CJ69" s="272"/>
      <c r="CK69" s="440"/>
      <c r="CL69" s="441"/>
      <c r="CM69" s="442"/>
      <c r="CN69" s="441"/>
      <c r="CO69" s="442"/>
      <c r="CP69" s="441"/>
      <c r="CQ69" s="442"/>
      <c r="CR69" s="441"/>
      <c r="CS69" s="442"/>
      <c r="CT69" s="443"/>
      <c r="CU69" s="440"/>
      <c r="CV69" s="441"/>
      <c r="CW69" s="442"/>
      <c r="CX69" s="441"/>
      <c r="CY69" s="442"/>
      <c r="CZ69" s="441"/>
      <c r="DA69" s="442"/>
      <c r="DB69" s="443"/>
      <c r="DC69" s="440"/>
      <c r="DD69" s="441"/>
      <c r="DE69" s="442"/>
      <c r="DF69" s="441"/>
      <c r="DG69" s="442"/>
      <c r="DH69" s="441"/>
      <c r="DI69" s="442"/>
      <c r="DJ69" s="443"/>
      <c r="DK69" s="272"/>
    </row>
    <row r="70" spans="1:115" s="303" customFormat="1" ht="58.5" customHeight="1">
      <c r="A70" s="730">
        <v>55</v>
      </c>
      <c r="B70" s="734">
        <v>8</v>
      </c>
      <c r="C70" s="735" t="s">
        <v>1160</v>
      </c>
      <c r="D70" s="736" t="s">
        <v>1057</v>
      </c>
      <c r="E70" s="737">
        <f t="shared" si="5"/>
        <v>0</v>
      </c>
      <c r="F70" s="426"/>
      <c r="G70" s="448"/>
      <c r="H70" s="428"/>
      <c r="I70" s="429"/>
      <c r="J70" s="430"/>
      <c r="K70" s="429"/>
      <c r="L70" s="430"/>
      <c r="M70" s="429"/>
      <c r="N70" s="430"/>
      <c r="O70" s="429"/>
      <c r="P70" s="430"/>
      <c r="Q70" s="431"/>
      <c r="R70" s="428"/>
      <c r="S70" s="429"/>
      <c r="T70" s="430"/>
      <c r="U70" s="429"/>
      <c r="V70" s="430"/>
      <c r="W70" s="429"/>
      <c r="X70" s="430"/>
      <c r="Y70" s="431"/>
      <c r="Z70" s="428"/>
      <c r="AA70" s="429"/>
      <c r="AB70" s="430"/>
      <c r="AC70" s="429"/>
      <c r="AD70" s="430"/>
      <c r="AE70" s="429"/>
      <c r="AF70" s="430"/>
      <c r="AG70" s="431"/>
      <c r="AH70" s="272"/>
      <c r="AI70" s="432"/>
      <c r="AJ70" s="433"/>
      <c r="AK70" s="434"/>
      <c r="AL70" s="433"/>
      <c r="AM70" s="434"/>
      <c r="AN70" s="433"/>
      <c r="AO70" s="434"/>
      <c r="AP70" s="433"/>
      <c r="AQ70" s="434"/>
      <c r="AR70" s="435"/>
      <c r="AS70" s="432"/>
      <c r="AT70" s="433"/>
      <c r="AU70" s="434"/>
      <c r="AV70" s="433"/>
      <c r="AW70" s="434"/>
      <c r="AX70" s="433"/>
      <c r="AY70" s="434"/>
      <c r="AZ70" s="435"/>
      <c r="BA70" s="432"/>
      <c r="BB70" s="433"/>
      <c r="BC70" s="434"/>
      <c r="BD70" s="433"/>
      <c r="BE70" s="434"/>
      <c r="BF70" s="433"/>
      <c r="BG70" s="434"/>
      <c r="BH70" s="435"/>
      <c r="BI70" s="272"/>
      <c r="BJ70" s="436"/>
      <c r="BK70" s="437"/>
      <c r="BL70" s="438"/>
      <c r="BM70" s="437"/>
      <c r="BN70" s="438"/>
      <c r="BO70" s="437"/>
      <c r="BP70" s="438"/>
      <c r="BQ70" s="437"/>
      <c r="BR70" s="438"/>
      <c r="BS70" s="439"/>
      <c r="BT70" s="436"/>
      <c r="BU70" s="437"/>
      <c r="BV70" s="438"/>
      <c r="BW70" s="437"/>
      <c r="BX70" s="438"/>
      <c r="BY70" s="437"/>
      <c r="BZ70" s="438"/>
      <c r="CA70" s="439"/>
      <c r="CB70" s="436"/>
      <c r="CC70" s="437"/>
      <c r="CD70" s="438"/>
      <c r="CE70" s="437"/>
      <c r="CF70" s="438"/>
      <c r="CG70" s="437"/>
      <c r="CH70" s="438"/>
      <c r="CI70" s="439"/>
      <c r="CJ70" s="272"/>
      <c r="CK70" s="440"/>
      <c r="CL70" s="441"/>
      <c r="CM70" s="442"/>
      <c r="CN70" s="441"/>
      <c r="CO70" s="442"/>
      <c r="CP70" s="441"/>
      <c r="CQ70" s="442"/>
      <c r="CR70" s="441"/>
      <c r="CS70" s="442"/>
      <c r="CT70" s="443"/>
      <c r="CU70" s="440"/>
      <c r="CV70" s="441"/>
      <c r="CW70" s="442"/>
      <c r="CX70" s="441"/>
      <c r="CY70" s="442"/>
      <c r="CZ70" s="441"/>
      <c r="DA70" s="442"/>
      <c r="DB70" s="443"/>
      <c r="DC70" s="440"/>
      <c r="DD70" s="441"/>
      <c r="DE70" s="442"/>
      <c r="DF70" s="441"/>
      <c r="DG70" s="442"/>
      <c r="DH70" s="441"/>
      <c r="DI70" s="442"/>
      <c r="DJ70" s="443"/>
      <c r="DK70" s="272"/>
    </row>
    <row r="71" spans="1:115" s="303" customFormat="1" ht="39.950000000000003" customHeight="1">
      <c r="A71" s="730">
        <v>56</v>
      </c>
      <c r="B71" s="734">
        <v>8</v>
      </c>
      <c r="C71" s="735" t="s">
        <v>1162</v>
      </c>
      <c r="D71" s="773" t="s">
        <v>1070</v>
      </c>
      <c r="E71" s="737">
        <f t="shared" si="5"/>
        <v>0</v>
      </c>
      <c r="F71" s="426"/>
      <c r="G71" s="448"/>
      <c r="H71" s="428"/>
      <c r="I71" s="429"/>
      <c r="J71" s="430"/>
      <c r="K71" s="429"/>
      <c r="L71" s="430"/>
      <c r="M71" s="429"/>
      <c r="N71" s="430"/>
      <c r="O71" s="429"/>
      <c r="P71" s="430"/>
      <c r="Q71" s="431"/>
      <c r="R71" s="428"/>
      <c r="S71" s="429"/>
      <c r="T71" s="430"/>
      <c r="U71" s="429"/>
      <c r="V71" s="430"/>
      <c r="W71" s="429"/>
      <c r="X71" s="430"/>
      <c r="Y71" s="431"/>
      <c r="Z71" s="428"/>
      <c r="AA71" s="429"/>
      <c r="AB71" s="430"/>
      <c r="AC71" s="429"/>
      <c r="AD71" s="430"/>
      <c r="AE71" s="429"/>
      <c r="AF71" s="430"/>
      <c r="AG71" s="431"/>
      <c r="AH71" s="272"/>
      <c r="AI71" s="432"/>
      <c r="AJ71" s="433"/>
      <c r="AK71" s="434"/>
      <c r="AL71" s="433"/>
      <c r="AM71" s="434"/>
      <c r="AN71" s="433"/>
      <c r="AO71" s="434"/>
      <c r="AP71" s="433"/>
      <c r="AQ71" s="434"/>
      <c r="AR71" s="435"/>
      <c r="AS71" s="432"/>
      <c r="AT71" s="433"/>
      <c r="AU71" s="434"/>
      <c r="AV71" s="433"/>
      <c r="AW71" s="434"/>
      <c r="AX71" s="433"/>
      <c r="AY71" s="434"/>
      <c r="AZ71" s="435"/>
      <c r="BA71" s="432"/>
      <c r="BB71" s="433"/>
      <c r="BC71" s="434"/>
      <c r="BD71" s="433"/>
      <c r="BE71" s="434"/>
      <c r="BF71" s="433"/>
      <c r="BG71" s="434"/>
      <c r="BH71" s="435"/>
      <c r="BI71" s="272"/>
      <c r="BJ71" s="436"/>
      <c r="BK71" s="437"/>
      <c r="BL71" s="438"/>
      <c r="BM71" s="437"/>
      <c r="BN71" s="438"/>
      <c r="BO71" s="437"/>
      <c r="BP71" s="438"/>
      <c r="BQ71" s="437"/>
      <c r="BR71" s="438"/>
      <c r="BS71" s="439"/>
      <c r="BT71" s="436"/>
      <c r="BU71" s="437"/>
      <c r="BV71" s="438"/>
      <c r="BW71" s="437"/>
      <c r="BX71" s="438"/>
      <c r="BY71" s="437"/>
      <c r="BZ71" s="438"/>
      <c r="CA71" s="439"/>
      <c r="CB71" s="436"/>
      <c r="CC71" s="437"/>
      <c r="CD71" s="438"/>
      <c r="CE71" s="437"/>
      <c r="CF71" s="438"/>
      <c r="CG71" s="437"/>
      <c r="CH71" s="438"/>
      <c r="CI71" s="439"/>
      <c r="CJ71" s="272"/>
      <c r="CK71" s="440"/>
      <c r="CL71" s="441"/>
      <c r="CM71" s="442"/>
      <c r="CN71" s="441"/>
      <c r="CO71" s="442"/>
      <c r="CP71" s="441"/>
      <c r="CQ71" s="442"/>
      <c r="CR71" s="441"/>
      <c r="CS71" s="442"/>
      <c r="CT71" s="443"/>
      <c r="CU71" s="440"/>
      <c r="CV71" s="441"/>
      <c r="CW71" s="442"/>
      <c r="CX71" s="441"/>
      <c r="CY71" s="442"/>
      <c r="CZ71" s="441"/>
      <c r="DA71" s="442"/>
      <c r="DB71" s="443"/>
      <c r="DC71" s="440"/>
      <c r="DD71" s="441"/>
      <c r="DE71" s="442"/>
      <c r="DF71" s="441"/>
      <c r="DG71" s="442"/>
      <c r="DH71" s="441"/>
      <c r="DI71" s="442"/>
      <c r="DJ71" s="443"/>
      <c r="DK71" s="391"/>
    </row>
    <row r="72" spans="1:115" s="303" customFormat="1" ht="57" customHeight="1">
      <c r="A72" s="730">
        <v>57</v>
      </c>
      <c r="B72" s="734">
        <v>8</v>
      </c>
      <c r="C72" s="735" t="s">
        <v>1366</v>
      </c>
      <c r="D72" s="786" t="s">
        <v>1188</v>
      </c>
      <c r="E72" s="737">
        <f t="shared" si="5"/>
        <v>0</v>
      </c>
      <c r="F72" s="426"/>
      <c r="G72" s="448"/>
      <c r="H72" s="428"/>
      <c r="I72" s="429"/>
      <c r="J72" s="430"/>
      <c r="K72" s="429"/>
      <c r="L72" s="430"/>
      <c r="M72" s="429"/>
      <c r="N72" s="430"/>
      <c r="O72" s="429"/>
      <c r="P72" s="430"/>
      <c r="Q72" s="431"/>
      <c r="R72" s="428"/>
      <c r="S72" s="429"/>
      <c r="T72" s="430"/>
      <c r="U72" s="429"/>
      <c r="V72" s="430"/>
      <c r="W72" s="429"/>
      <c r="X72" s="430"/>
      <c r="Y72" s="431"/>
      <c r="Z72" s="428"/>
      <c r="AA72" s="429"/>
      <c r="AB72" s="430"/>
      <c r="AC72" s="429"/>
      <c r="AD72" s="430"/>
      <c r="AE72" s="429"/>
      <c r="AF72" s="430"/>
      <c r="AG72" s="431"/>
      <c r="AH72" s="272"/>
      <c r="AI72" s="432"/>
      <c r="AJ72" s="433"/>
      <c r="AK72" s="434"/>
      <c r="AL72" s="433"/>
      <c r="AM72" s="434"/>
      <c r="AN72" s="433"/>
      <c r="AO72" s="434"/>
      <c r="AP72" s="433"/>
      <c r="AQ72" s="434"/>
      <c r="AR72" s="435"/>
      <c r="AS72" s="432"/>
      <c r="AT72" s="433"/>
      <c r="AU72" s="434"/>
      <c r="AV72" s="433"/>
      <c r="AW72" s="434"/>
      <c r="AX72" s="433"/>
      <c r="AY72" s="434"/>
      <c r="AZ72" s="435"/>
      <c r="BA72" s="432"/>
      <c r="BB72" s="433"/>
      <c r="BC72" s="434"/>
      <c r="BD72" s="433"/>
      <c r="BE72" s="434"/>
      <c r="BF72" s="433"/>
      <c r="BG72" s="434"/>
      <c r="BH72" s="435"/>
      <c r="BI72" s="272"/>
      <c r="BJ72" s="436"/>
      <c r="BK72" s="437"/>
      <c r="BL72" s="438"/>
      <c r="BM72" s="437"/>
      <c r="BN72" s="438"/>
      <c r="BO72" s="437"/>
      <c r="BP72" s="438"/>
      <c r="BQ72" s="437"/>
      <c r="BR72" s="438"/>
      <c r="BS72" s="439"/>
      <c r="BT72" s="436"/>
      <c r="BU72" s="437"/>
      <c r="BV72" s="438"/>
      <c r="BW72" s="437"/>
      <c r="BX72" s="438"/>
      <c r="BY72" s="437"/>
      <c r="BZ72" s="438"/>
      <c r="CA72" s="439"/>
      <c r="CB72" s="436"/>
      <c r="CC72" s="437"/>
      <c r="CD72" s="438"/>
      <c r="CE72" s="437"/>
      <c r="CF72" s="438"/>
      <c r="CG72" s="437"/>
      <c r="CH72" s="438"/>
      <c r="CI72" s="439"/>
      <c r="CJ72" s="272"/>
      <c r="CK72" s="440"/>
      <c r="CL72" s="441"/>
      <c r="CM72" s="442"/>
      <c r="CN72" s="441"/>
      <c r="CO72" s="442"/>
      <c r="CP72" s="441"/>
      <c r="CQ72" s="442"/>
      <c r="CR72" s="441"/>
      <c r="CS72" s="442"/>
      <c r="CT72" s="443"/>
      <c r="CU72" s="440"/>
      <c r="CV72" s="441"/>
      <c r="CW72" s="442"/>
      <c r="CX72" s="441"/>
      <c r="CY72" s="442"/>
      <c r="CZ72" s="441"/>
      <c r="DA72" s="442"/>
      <c r="DB72" s="443"/>
      <c r="DC72" s="440"/>
      <c r="DD72" s="441"/>
      <c r="DE72" s="442"/>
      <c r="DF72" s="441"/>
      <c r="DG72" s="442"/>
      <c r="DH72" s="441"/>
      <c r="DI72" s="442"/>
      <c r="DJ72" s="443"/>
      <c r="DK72" s="391"/>
    </row>
    <row r="73" spans="1:115" ht="40.5" customHeight="1">
      <c r="A73" s="730">
        <v>58</v>
      </c>
      <c r="B73" s="734">
        <v>8</v>
      </c>
      <c r="C73" s="735" t="s">
        <v>1164</v>
      </c>
      <c r="D73" s="736" t="s">
        <v>1057</v>
      </c>
      <c r="E73" s="737">
        <f t="shared" si="5"/>
        <v>0</v>
      </c>
      <c r="F73" s="426"/>
      <c r="G73" s="448"/>
      <c r="H73" s="774"/>
      <c r="I73" s="775"/>
      <c r="J73" s="775"/>
      <c r="K73" s="775"/>
      <c r="L73" s="775"/>
      <c r="M73" s="775"/>
      <c r="N73" s="775"/>
      <c r="O73" s="775"/>
      <c r="P73" s="775"/>
      <c r="Q73" s="776"/>
      <c r="R73" s="774"/>
      <c r="S73" s="775"/>
      <c r="T73" s="775"/>
      <c r="U73" s="775"/>
      <c r="V73" s="775"/>
      <c r="W73" s="775"/>
      <c r="X73" s="775"/>
      <c r="Y73" s="776"/>
      <c r="Z73" s="774"/>
      <c r="AA73" s="775"/>
      <c r="AB73" s="775"/>
      <c r="AC73" s="775"/>
      <c r="AD73" s="775"/>
      <c r="AE73" s="775"/>
      <c r="AF73" s="775"/>
      <c r="AG73" s="776"/>
      <c r="AH73" s="272"/>
      <c r="AI73" s="777"/>
      <c r="AJ73" s="778"/>
      <c r="AK73" s="778"/>
      <c r="AL73" s="778"/>
      <c r="AM73" s="778"/>
      <c r="AN73" s="778"/>
      <c r="AO73" s="778"/>
      <c r="AP73" s="778"/>
      <c r="AQ73" s="778"/>
      <c r="AR73" s="779"/>
      <c r="AS73" s="777"/>
      <c r="AT73" s="778"/>
      <c r="AU73" s="778"/>
      <c r="AV73" s="778"/>
      <c r="AW73" s="778"/>
      <c r="AX73" s="778"/>
      <c r="AY73" s="778"/>
      <c r="AZ73" s="779"/>
      <c r="BA73" s="777"/>
      <c r="BB73" s="778"/>
      <c r="BC73" s="778"/>
      <c r="BD73" s="778"/>
      <c r="BE73" s="778"/>
      <c r="BF73" s="778"/>
      <c r="BG73" s="778"/>
      <c r="BH73" s="779"/>
      <c r="BI73" s="272"/>
      <c r="BJ73" s="780"/>
      <c r="BK73" s="781"/>
      <c r="BL73" s="781"/>
      <c r="BM73" s="781"/>
      <c r="BN73" s="781"/>
      <c r="BO73" s="781"/>
      <c r="BP73" s="781"/>
      <c r="BQ73" s="781"/>
      <c r="BR73" s="781"/>
      <c r="BS73" s="782"/>
      <c r="BT73" s="780"/>
      <c r="BU73" s="781"/>
      <c r="BV73" s="781"/>
      <c r="BW73" s="781"/>
      <c r="BX73" s="781"/>
      <c r="BY73" s="781"/>
      <c r="BZ73" s="781"/>
      <c r="CA73" s="782"/>
      <c r="CB73" s="780"/>
      <c r="CC73" s="781"/>
      <c r="CD73" s="781"/>
      <c r="CE73" s="781"/>
      <c r="CF73" s="781"/>
      <c r="CG73" s="781"/>
      <c r="CH73" s="781"/>
      <c r="CI73" s="782"/>
      <c r="CJ73" s="272"/>
      <c r="CK73" s="783"/>
      <c r="CL73" s="784"/>
      <c r="CM73" s="784"/>
      <c r="CN73" s="784"/>
      <c r="CO73" s="784"/>
      <c r="CP73" s="784"/>
      <c r="CQ73" s="784"/>
      <c r="CR73" s="784"/>
      <c r="CS73" s="784"/>
      <c r="CT73" s="785"/>
      <c r="CU73" s="783"/>
      <c r="CV73" s="784"/>
      <c r="CW73" s="784"/>
      <c r="CX73" s="784"/>
      <c r="CY73" s="784"/>
      <c r="CZ73" s="784"/>
      <c r="DA73" s="784"/>
      <c r="DB73" s="785"/>
      <c r="DC73" s="783"/>
      <c r="DD73" s="784"/>
      <c r="DE73" s="784"/>
      <c r="DF73" s="784"/>
      <c r="DG73" s="784"/>
      <c r="DH73" s="784"/>
      <c r="DI73" s="784"/>
      <c r="DJ73" s="785"/>
      <c r="DK73" s="391"/>
    </row>
    <row r="74" spans="1:115" s="303" customFormat="1" ht="40.5" customHeight="1">
      <c r="A74" s="730">
        <v>0</v>
      </c>
      <c r="B74" s="731">
        <v>9</v>
      </c>
      <c r="C74" s="755" t="s">
        <v>1168</v>
      </c>
      <c r="D74" s="756"/>
      <c r="E74" s="756"/>
      <c r="F74" s="756"/>
      <c r="G74" s="756"/>
      <c r="H74" s="503"/>
      <c r="I74" s="504"/>
      <c r="J74" s="504"/>
      <c r="K74" s="504"/>
      <c r="L74" s="504"/>
      <c r="M74" s="504"/>
      <c r="N74" s="504"/>
      <c r="O74" s="504"/>
      <c r="P74" s="504"/>
      <c r="Q74" s="505"/>
      <c r="R74" s="503"/>
      <c r="S74" s="504"/>
      <c r="T74" s="504"/>
      <c r="U74" s="504"/>
      <c r="V74" s="504"/>
      <c r="W74" s="504"/>
      <c r="X74" s="504"/>
      <c r="Y74" s="505"/>
      <c r="Z74" s="503"/>
      <c r="AA74" s="504"/>
      <c r="AB74" s="504"/>
      <c r="AC74" s="504"/>
      <c r="AD74" s="504"/>
      <c r="AE74" s="504"/>
      <c r="AF74" s="504"/>
      <c r="AG74" s="505"/>
      <c r="AH74" s="506"/>
      <c r="AI74" s="507"/>
      <c r="AJ74" s="508"/>
      <c r="AK74" s="508"/>
      <c r="AL74" s="508"/>
      <c r="AM74" s="508"/>
      <c r="AN74" s="508"/>
      <c r="AO74" s="508"/>
      <c r="AP74" s="508"/>
      <c r="AQ74" s="508"/>
      <c r="AR74" s="509"/>
      <c r="AS74" s="507"/>
      <c r="AT74" s="508"/>
      <c r="AU74" s="508"/>
      <c r="AV74" s="508"/>
      <c r="AW74" s="508"/>
      <c r="AX74" s="508"/>
      <c r="AY74" s="508"/>
      <c r="AZ74" s="509"/>
      <c r="BA74" s="507"/>
      <c r="BB74" s="508"/>
      <c r="BC74" s="508"/>
      <c r="BD74" s="508"/>
      <c r="BE74" s="508"/>
      <c r="BF74" s="508"/>
      <c r="BG74" s="508"/>
      <c r="BH74" s="509"/>
      <c r="BI74" s="506"/>
      <c r="BJ74" s="510"/>
      <c r="BK74" s="511"/>
      <c r="BL74" s="511"/>
      <c r="BM74" s="511"/>
      <c r="BN74" s="511"/>
      <c r="BO74" s="511"/>
      <c r="BP74" s="511"/>
      <c r="BQ74" s="511"/>
      <c r="BR74" s="511"/>
      <c r="BS74" s="512"/>
      <c r="BT74" s="510"/>
      <c r="BU74" s="511"/>
      <c r="BV74" s="511"/>
      <c r="BW74" s="511"/>
      <c r="BX74" s="511"/>
      <c r="BY74" s="511"/>
      <c r="BZ74" s="511"/>
      <c r="CA74" s="512"/>
      <c r="CB74" s="510"/>
      <c r="CC74" s="511"/>
      <c r="CD74" s="511"/>
      <c r="CE74" s="511"/>
      <c r="CF74" s="511"/>
      <c r="CG74" s="511"/>
      <c r="CH74" s="511"/>
      <c r="CI74" s="512"/>
      <c r="CJ74" s="506"/>
      <c r="CK74" s="513"/>
      <c r="CL74" s="514"/>
      <c r="CM74" s="514"/>
      <c r="CN74" s="514"/>
      <c r="CO74" s="514"/>
      <c r="CP74" s="514"/>
      <c r="CQ74" s="514"/>
      <c r="CR74" s="514"/>
      <c r="CS74" s="514"/>
      <c r="CT74" s="515"/>
      <c r="CU74" s="513"/>
      <c r="CV74" s="514"/>
      <c r="CW74" s="514"/>
      <c r="CX74" s="514"/>
      <c r="CY74" s="514"/>
      <c r="CZ74" s="514"/>
      <c r="DA74" s="514"/>
      <c r="DB74" s="515"/>
      <c r="DC74" s="513"/>
      <c r="DD74" s="514"/>
      <c r="DE74" s="514"/>
      <c r="DF74" s="514"/>
      <c r="DG74" s="514"/>
      <c r="DH74" s="514"/>
      <c r="DI74" s="514"/>
      <c r="DJ74" s="515"/>
      <c r="DK74" s="516"/>
    </row>
    <row r="75" spans="1:115" ht="40.5" customHeight="1">
      <c r="A75" s="730">
        <v>59</v>
      </c>
      <c r="B75" s="734">
        <v>9</v>
      </c>
      <c r="C75" s="735" t="s">
        <v>1170</v>
      </c>
      <c r="D75" s="736" t="s">
        <v>1057</v>
      </c>
      <c r="E75" s="737">
        <f t="shared" ref="E75:E81" si="6">COUNTA(H75:DJ75)</f>
        <v>0</v>
      </c>
      <c r="F75" s="426"/>
      <c r="G75" s="448"/>
      <c r="H75" s="428"/>
      <c r="I75" s="429"/>
      <c r="J75" s="430"/>
      <c r="K75" s="429"/>
      <c r="L75" s="430"/>
      <c r="M75" s="429"/>
      <c r="N75" s="430"/>
      <c r="O75" s="429"/>
      <c r="P75" s="430"/>
      <c r="Q75" s="431"/>
      <c r="R75" s="428"/>
      <c r="S75" s="429"/>
      <c r="T75" s="430"/>
      <c r="U75" s="429"/>
      <c r="V75" s="430"/>
      <c r="W75" s="429"/>
      <c r="X75" s="430"/>
      <c r="Y75" s="431"/>
      <c r="Z75" s="428"/>
      <c r="AA75" s="429"/>
      <c r="AB75" s="430"/>
      <c r="AC75" s="429"/>
      <c r="AD75" s="430"/>
      <c r="AE75" s="429"/>
      <c r="AF75" s="430"/>
      <c r="AG75" s="431"/>
      <c r="AH75" s="272"/>
      <c r="AI75" s="432"/>
      <c r="AJ75" s="433"/>
      <c r="AK75" s="434"/>
      <c r="AL75" s="433"/>
      <c r="AM75" s="434"/>
      <c r="AN75" s="433"/>
      <c r="AO75" s="434"/>
      <c r="AP75" s="433"/>
      <c r="AQ75" s="434"/>
      <c r="AR75" s="435"/>
      <c r="AS75" s="432"/>
      <c r="AT75" s="433"/>
      <c r="AU75" s="434"/>
      <c r="AV75" s="433"/>
      <c r="AW75" s="434"/>
      <c r="AX75" s="433"/>
      <c r="AY75" s="434"/>
      <c r="AZ75" s="435"/>
      <c r="BA75" s="432"/>
      <c r="BB75" s="433"/>
      <c r="BC75" s="434"/>
      <c r="BD75" s="433"/>
      <c r="BE75" s="434"/>
      <c r="BF75" s="433"/>
      <c r="BG75" s="434"/>
      <c r="BH75" s="435"/>
      <c r="BI75" s="272"/>
      <c r="BJ75" s="436"/>
      <c r="BK75" s="437"/>
      <c r="BL75" s="438"/>
      <c r="BM75" s="437"/>
      <c r="BN75" s="438"/>
      <c r="BO75" s="437"/>
      <c r="BP75" s="438"/>
      <c r="BQ75" s="437"/>
      <c r="BR75" s="438"/>
      <c r="BS75" s="439"/>
      <c r="BT75" s="436"/>
      <c r="BU75" s="437"/>
      <c r="BV75" s="438"/>
      <c r="BW75" s="437"/>
      <c r="BX75" s="438"/>
      <c r="BY75" s="437"/>
      <c r="BZ75" s="438"/>
      <c r="CA75" s="439"/>
      <c r="CB75" s="436"/>
      <c r="CC75" s="437"/>
      <c r="CD75" s="438"/>
      <c r="CE75" s="437"/>
      <c r="CF75" s="438"/>
      <c r="CG75" s="437"/>
      <c r="CH75" s="438"/>
      <c r="CI75" s="439"/>
      <c r="CJ75" s="272"/>
      <c r="CK75" s="440"/>
      <c r="CL75" s="441"/>
      <c r="CM75" s="442"/>
      <c r="CN75" s="441"/>
      <c r="CO75" s="442"/>
      <c r="CP75" s="441"/>
      <c r="CQ75" s="442"/>
      <c r="CR75" s="441"/>
      <c r="CS75" s="442"/>
      <c r="CT75" s="443"/>
      <c r="CU75" s="440"/>
      <c r="CV75" s="441"/>
      <c r="CW75" s="442"/>
      <c r="CX75" s="441"/>
      <c r="CY75" s="442"/>
      <c r="CZ75" s="441"/>
      <c r="DA75" s="442"/>
      <c r="DB75" s="443"/>
      <c r="DC75" s="440"/>
      <c r="DD75" s="441"/>
      <c r="DE75" s="442"/>
      <c r="DF75" s="441"/>
      <c r="DG75" s="442"/>
      <c r="DH75" s="441"/>
      <c r="DI75" s="442"/>
      <c r="DJ75" s="443"/>
      <c r="DK75" s="391"/>
    </row>
    <row r="76" spans="1:115" ht="40.5" customHeight="1">
      <c r="A76" s="730">
        <v>60</v>
      </c>
      <c r="B76" s="734">
        <v>9</v>
      </c>
      <c r="C76" s="735" t="s">
        <v>1172</v>
      </c>
      <c r="D76" s="736" t="s">
        <v>1057</v>
      </c>
      <c r="E76" s="737">
        <f t="shared" si="6"/>
        <v>0</v>
      </c>
      <c r="F76" s="426"/>
      <c r="G76" s="448"/>
      <c r="H76" s="774"/>
      <c r="I76" s="775"/>
      <c r="J76" s="775"/>
      <c r="K76" s="775"/>
      <c r="L76" s="775"/>
      <c r="M76" s="775"/>
      <c r="N76" s="775"/>
      <c r="O76" s="775"/>
      <c r="P76" s="775"/>
      <c r="Q76" s="776"/>
      <c r="R76" s="774"/>
      <c r="S76" s="775"/>
      <c r="T76" s="775"/>
      <c r="U76" s="775"/>
      <c r="V76" s="775"/>
      <c r="W76" s="775"/>
      <c r="X76" s="775"/>
      <c r="Y76" s="776"/>
      <c r="Z76" s="774"/>
      <c r="AA76" s="775"/>
      <c r="AB76" s="775"/>
      <c r="AC76" s="775"/>
      <c r="AD76" s="775"/>
      <c r="AE76" s="775"/>
      <c r="AF76" s="775"/>
      <c r="AG76" s="776"/>
      <c r="AH76" s="272"/>
      <c r="AI76" s="777"/>
      <c r="AJ76" s="778"/>
      <c r="AK76" s="778"/>
      <c r="AL76" s="778"/>
      <c r="AM76" s="778"/>
      <c r="AN76" s="778"/>
      <c r="AO76" s="778"/>
      <c r="AP76" s="778"/>
      <c r="AQ76" s="778"/>
      <c r="AR76" s="779"/>
      <c r="AS76" s="777"/>
      <c r="AT76" s="778"/>
      <c r="AU76" s="778"/>
      <c r="AV76" s="778"/>
      <c r="AW76" s="778"/>
      <c r="AX76" s="778"/>
      <c r="AY76" s="778"/>
      <c r="AZ76" s="779"/>
      <c r="BA76" s="777"/>
      <c r="BB76" s="778"/>
      <c r="BC76" s="778"/>
      <c r="BD76" s="778"/>
      <c r="BE76" s="778"/>
      <c r="BF76" s="778"/>
      <c r="BG76" s="778"/>
      <c r="BH76" s="779"/>
      <c r="BI76" s="272"/>
      <c r="BJ76" s="780"/>
      <c r="BK76" s="781"/>
      <c r="BL76" s="781"/>
      <c r="BM76" s="781"/>
      <c r="BN76" s="781"/>
      <c r="BO76" s="781"/>
      <c r="BP76" s="781"/>
      <c r="BQ76" s="781"/>
      <c r="BR76" s="781"/>
      <c r="BS76" s="782"/>
      <c r="BT76" s="780"/>
      <c r="BU76" s="781"/>
      <c r="BV76" s="781"/>
      <c r="BW76" s="781"/>
      <c r="BX76" s="781"/>
      <c r="BY76" s="781"/>
      <c r="BZ76" s="781"/>
      <c r="CA76" s="782"/>
      <c r="CB76" s="780"/>
      <c r="CC76" s="781"/>
      <c r="CD76" s="781"/>
      <c r="CE76" s="781"/>
      <c r="CF76" s="781"/>
      <c r="CG76" s="781"/>
      <c r="CH76" s="781"/>
      <c r="CI76" s="782"/>
      <c r="CJ76" s="272"/>
      <c r="CK76" s="783"/>
      <c r="CL76" s="784"/>
      <c r="CM76" s="784"/>
      <c r="CN76" s="784"/>
      <c r="CO76" s="784"/>
      <c r="CP76" s="784"/>
      <c r="CQ76" s="784"/>
      <c r="CR76" s="784"/>
      <c r="CS76" s="784"/>
      <c r="CT76" s="785"/>
      <c r="CU76" s="783"/>
      <c r="CV76" s="784"/>
      <c r="CW76" s="784"/>
      <c r="CX76" s="784"/>
      <c r="CY76" s="784"/>
      <c r="CZ76" s="784"/>
      <c r="DA76" s="784"/>
      <c r="DB76" s="785"/>
      <c r="DC76" s="783"/>
      <c r="DD76" s="784"/>
      <c r="DE76" s="784"/>
      <c r="DF76" s="784"/>
      <c r="DG76" s="784"/>
      <c r="DH76" s="784"/>
      <c r="DI76" s="784"/>
      <c r="DJ76" s="785"/>
      <c r="DK76" s="391"/>
    </row>
    <row r="77" spans="1:115" ht="40.5" customHeight="1">
      <c r="A77" s="730">
        <v>61</v>
      </c>
      <c r="B77" s="734">
        <v>9</v>
      </c>
      <c r="C77" s="735" t="s">
        <v>1175</v>
      </c>
      <c r="D77" s="736" t="s">
        <v>1057</v>
      </c>
      <c r="E77" s="737">
        <f t="shared" si="6"/>
        <v>0</v>
      </c>
      <c r="F77" s="426"/>
      <c r="G77" s="448"/>
      <c r="H77" s="428"/>
      <c r="I77" s="429"/>
      <c r="J77" s="430"/>
      <c r="K77" s="429"/>
      <c r="L77" s="430"/>
      <c r="M77" s="429"/>
      <c r="N77" s="430"/>
      <c r="O77" s="429"/>
      <c r="P77" s="430"/>
      <c r="Q77" s="431"/>
      <c r="R77" s="428"/>
      <c r="S77" s="429"/>
      <c r="T77" s="430"/>
      <c r="U77" s="429"/>
      <c r="V77" s="430"/>
      <c r="W77" s="429"/>
      <c r="X77" s="430"/>
      <c r="Y77" s="431"/>
      <c r="Z77" s="428"/>
      <c r="AA77" s="429"/>
      <c r="AB77" s="430"/>
      <c r="AC77" s="429"/>
      <c r="AD77" s="430"/>
      <c r="AE77" s="429"/>
      <c r="AF77" s="430"/>
      <c r="AG77" s="431"/>
      <c r="AH77" s="272"/>
      <c r="AI77" s="432"/>
      <c r="AJ77" s="433"/>
      <c r="AK77" s="434"/>
      <c r="AL77" s="433"/>
      <c r="AM77" s="434"/>
      <c r="AN77" s="433"/>
      <c r="AO77" s="434"/>
      <c r="AP77" s="433"/>
      <c r="AQ77" s="434"/>
      <c r="AR77" s="435"/>
      <c r="AS77" s="432"/>
      <c r="AT77" s="433"/>
      <c r="AU77" s="434"/>
      <c r="AV77" s="433"/>
      <c r="AW77" s="434"/>
      <c r="AX77" s="433"/>
      <c r="AY77" s="434"/>
      <c r="AZ77" s="435"/>
      <c r="BA77" s="432"/>
      <c r="BB77" s="433"/>
      <c r="BC77" s="434"/>
      <c r="BD77" s="433"/>
      <c r="BE77" s="434"/>
      <c r="BF77" s="433"/>
      <c r="BG77" s="434"/>
      <c r="BH77" s="435"/>
      <c r="BI77" s="272"/>
      <c r="BJ77" s="436"/>
      <c r="BK77" s="437"/>
      <c r="BL77" s="438"/>
      <c r="BM77" s="437"/>
      <c r="BN77" s="438"/>
      <c r="BO77" s="437"/>
      <c r="BP77" s="438"/>
      <c r="BQ77" s="437"/>
      <c r="BR77" s="438"/>
      <c r="BS77" s="439"/>
      <c r="BT77" s="436"/>
      <c r="BU77" s="437"/>
      <c r="BV77" s="438"/>
      <c r="BW77" s="437"/>
      <c r="BX77" s="438"/>
      <c r="BY77" s="437"/>
      <c r="BZ77" s="438"/>
      <c r="CA77" s="439"/>
      <c r="CB77" s="436"/>
      <c r="CC77" s="437"/>
      <c r="CD77" s="438"/>
      <c r="CE77" s="437"/>
      <c r="CF77" s="438"/>
      <c r="CG77" s="437"/>
      <c r="CH77" s="438"/>
      <c r="CI77" s="439"/>
      <c r="CJ77" s="272"/>
      <c r="CK77" s="440"/>
      <c r="CL77" s="441"/>
      <c r="CM77" s="442"/>
      <c r="CN77" s="441"/>
      <c r="CO77" s="442"/>
      <c r="CP77" s="441"/>
      <c r="CQ77" s="442"/>
      <c r="CR77" s="441"/>
      <c r="CS77" s="442"/>
      <c r="CT77" s="443"/>
      <c r="CU77" s="440"/>
      <c r="CV77" s="441"/>
      <c r="CW77" s="442"/>
      <c r="CX77" s="441"/>
      <c r="CY77" s="442"/>
      <c r="CZ77" s="441"/>
      <c r="DA77" s="442"/>
      <c r="DB77" s="443"/>
      <c r="DC77" s="440"/>
      <c r="DD77" s="441"/>
      <c r="DE77" s="442"/>
      <c r="DF77" s="441"/>
      <c r="DG77" s="442"/>
      <c r="DH77" s="441"/>
      <c r="DI77" s="442"/>
      <c r="DJ77" s="443"/>
      <c r="DK77" s="391"/>
    </row>
    <row r="78" spans="1:115" ht="40.5" customHeight="1">
      <c r="A78" s="730">
        <v>62</v>
      </c>
      <c r="B78" s="734">
        <v>9</v>
      </c>
      <c r="C78" s="735" t="s">
        <v>1367</v>
      </c>
      <c r="D78" s="736" t="s">
        <v>1057</v>
      </c>
      <c r="E78" s="737">
        <f t="shared" si="6"/>
        <v>0</v>
      </c>
      <c r="F78" s="426"/>
      <c r="G78" s="448"/>
      <c r="H78" s="428"/>
      <c r="I78" s="429"/>
      <c r="J78" s="430"/>
      <c r="K78" s="429"/>
      <c r="L78" s="430"/>
      <c r="M78" s="429"/>
      <c r="N78" s="430"/>
      <c r="O78" s="429"/>
      <c r="P78" s="430"/>
      <c r="Q78" s="431"/>
      <c r="R78" s="428"/>
      <c r="S78" s="429"/>
      <c r="T78" s="430"/>
      <c r="U78" s="429"/>
      <c r="V78" s="430"/>
      <c r="W78" s="429"/>
      <c r="X78" s="430"/>
      <c r="Y78" s="431"/>
      <c r="Z78" s="428"/>
      <c r="AA78" s="429"/>
      <c r="AB78" s="430"/>
      <c r="AC78" s="429"/>
      <c r="AD78" s="430"/>
      <c r="AE78" s="429"/>
      <c r="AF78" s="430"/>
      <c r="AG78" s="431"/>
      <c r="AH78" s="272"/>
      <c r="AI78" s="432"/>
      <c r="AJ78" s="433"/>
      <c r="AK78" s="434"/>
      <c r="AL78" s="433"/>
      <c r="AM78" s="434"/>
      <c r="AN78" s="433"/>
      <c r="AO78" s="434"/>
      <c r="AP78" s="433"/>
      <c r="AQ78" s="434"/>
      <c r="AR78" s="435"/>
      <c r="AS78" s="432"/>
      <c r="AT78" s="433"/>
      <c r="AU78" s="434"/>
      <c r="AV78" s="433"/>
      <c r="AW78" s="434"/>
      <c r="AX78" s="433"/>
      <c r="AY78" s="434"/>
      <c r="AZ78" s="435"/>
      <c r="BA78" s="432"/>
      <c r="BB78" s="433"/>
      <c r="BC78" s="434"/>
      <c r="BD78" s="433"/>
      <c r="BE78" s="434"/>
      <c r="BF78" s="433"/>
      <c r="BG78" s="434"/>
      <c r="BH78" s="435"/>
      <c r="BI78" s="272"/>
      <c r="BJ78" s="436"/>
      <c r="BK78" s="437"/>
      <c r="BL78" s="438"/>
      <c r="BM78" s="437"/>
      <c r="BN78" s="438"/>
      <c r="BO78" s="437"/>
      <c r="BP78" s="438"/>
      <c r="BQ78" s="437"/>
      <c r="BR78" s="438"/>
      <c r="BS78" s="439"/>
      <c r="BT78" s="436"/>
      <c r="BU78" s="437"/>
      <c r="BV78" s="438"/>
      <c r="BW78" s="437"/>
      <c r="BX78" s="438"/>
      <c r="BY78" s="437"/>
      <c r="BZ78" s="438"/>
      <c r="CA78" s="439"/>
      <c r="CB78" s="436"/>
      <c r="CC78" s="437"/>
      <c r="CD78" s="438"/>
      <c r="CE78" s="437"/>
      <c r="CF78" s="438"/>
      <c r="CG78" s="437"/>
      <c r="CH78" s="438"/>
      <c r="CI78" s="439"/>
      <c r="CJ78" s="272"/>
      <c r="CK78" s="440"/>
      <c r="CL78" s="441"/>
      <c r="CM78" s="442"/>
      <c r="CN78" s="441"/>
      <c r="CO78" s="442"/>
      <c r="CP78" s="441"/>
      <c r="CQ78" s="442"/>
      <c r="CR78" s="441"/>
      <c r="CS78" s="442"/>
      <c r="CT78" s="443"/>
      <c r="CU78" s="440"/>
      <c r="CV78" s="441"/>
      <c r="CW78" s="442"/>
      <c r="CX78" s="441"/>
      <c r="CY78" s="442"/>
      <c r="CZ78" s="441"/>
      <c r="DA78" s="442"/>
      <c r="DB78" s="443"/>
      <c r="DC78" s="440"/>
      <c r="DD78" s="441"/>
      <c r="DE78" s="442"/>
      <c r="DF78" s="441"/>
      <c r="DG78" s="442"/>
      <c r="DH78" s="441"/>
      <c r="DI78" s="442"/>
      <c r="DJ78" s="443"/>
      <c r="DK78" s="391"/>
    </row>
    <row r="79" spans="1:115" ht="40.5" customHeight="1">
      <c r="A79" s="730">
        <v>63</v>
      </c>
      <c r="B79" s="734">
        <v>9</v>
      </c>
      <c r="C79" s="735" t="s">
        <v>1178</v>
      </c>
      <c r="D79" s="736" t="s">
        <v>1057</v>
      </c>
      <c r="E79" s="737">
        <f t="shared" si="6"/>
        <v>0</v>
      </c>
      <c r="F79" s="426"/>
      <c r="G79" s="448"/>
      <c r="H79" s="428"/>
      <c r="I79" s="429"/>
      <c r="J79" s="430"/>
      <c r="K79" s="429"/>
      <c r="L79" s="430"/>
      <c r="M79" s="429"/>
      <c r="N79" s="430"/>
      <c r="O79" s="429"/>
      <c r="P79" s="430"/>
      <c r="Q79" s="431"/>
      <c r="R79" s="428"/>
      <c r="S79" s="429"/>
      <c r="T79" s="430"/>
      <c r="U79" s="429"/>
      <c r="V79" s="430"/>
      <c r="W79" s="429"/>
      <c r="X79" s="430"/>
      <c r="Y79" s="431"/>
      <c r="Z79" s="428"/>
      <c r="AA79" s="429"/>
      <c r="AB79" s="430"/>
      <c r="AC79" s="429"/>
      <c r="AD79" s="430"/>
      <c r="AE79" s="429"/>
      <c r="AF79" s="430"/>
      <c r="AG79" s="431"/>
      <c r="AH79" s="272"/>
      <c r="AI79" s="432"/>
      <c r="AJ79" s="433"/>
      <c r="AK79" s="434"/>
      <c r="AL79" s="433"/>
      <c r="AM79" s="434"/>
      <c r="AN79" s="433"/>
      <c r="AO79" s="434"/>
      <c r="AP79" s="433"/>
      <c r="AQ79" s="434"/>
      <c r="AR79" s="435"/>
      <c r="AS79" s="432"/>
      <c r="AT79" s="433"/>
      <c r="AU79" s="434"/>
      <c r="AV79" s="433"/>
      <c r="AW79" s="434"/>
      <c r="AX79" s="433"/>
      <c r="AY79" s="434"/>
      <c r="AZ79" s="435"/>
      <c r="BA79" s="432"/>
      <c r="BB79" s="433"/>
      <c r="BC79" s="434"/>
      <c r="BD79" s="433"/>
      <c r="BE79" s="434"/>
      <c r="BF79" s="433"/>
      <c r="BG79" s="434"/>
      <c r="BH79" s="435"/>
      <c r="BI79" s="272"/>
      <c r="BJ79" s="436"/>
      <c r="BK79" s="437"/>
      <c r="BL79" s="438"/>
      <c r="BM79" s="437"/>
      <c r="BN79" s="438"/>
      <c r="BO79" s="437"/>
      <c r="BP79" s="438"/>
      <c r="BQ79" s="437"/>
      <c r="BR79" s="438"/>
      <c r="BS79" s="439"/>
      <c r="BT79" s="436"/>
      <c r="BU79" s="437"/>
      <c r="BV79" s="438"/>
      <c r="BW79" s="437"/>
      <c r="BX79" s="438"/>
      <c r="BY79" s="437"/>
      <c r="BZ79" s="438"/>
      <c r="CA79" s="439"/>
      <c r="CB79" s="436"/>
      <c r="CC79" s="437"/>
      <c r="CD79" s="438"/>
      <c r="CE79" s="437"/>
      <c r="CF79" s="438"/>
      <c r="CG79" s="437"/>
      <c r="CH79" s="438"/>
      <c r="CI79" s="439"/>
      <c r="CJ79" s="272"/>
      <c r="CK79" s="440"/>
      <c r="CL79" s="441"/>
      <c r="CM79" s="442"/>
      <c r="CN79" s="441"/>
      <c r="CO79" s="442"/>
      <c r="CP79" s="441"/>
      <c r="CQ79" s="442"/>
      <c r="CR79" s="441"/>
      <c r="CS79" s="442"/>
      <c r="CT79" s="443"/>
      <c r="CU79" s="440"/>
      <c r="CV79" s="441"/>
      <c r="CW79" s="442"/>
      <c r="CX79" s="441"/>
      <c r="CY79" s="442"/>
      <c r="CZ79" s="441"/>
      <c r="DA79" s="442"/>
      <c r="DB79" s="443"/>
      <c r="DC79" s="440"/>
      <c r="DD79" s="441"/>
      <c r="DE79" s="442"/>
      <c r="DF79" s="441"/>
      <c r="DG79" s="442"/>
      <c r="DH79" s="441"/>
      <c r="DI79" s="442"/>
      <c r="DJ79" s="443"/>
      <c r="DK79" s="272"/>
    </row>
    <row r="80" spans="1:115" ht="40.5" customHeight="1">
      <c r="A80" s="730">
        <v>64</v>
      </c>
      <c r="B80" s="734">
        <v>9</v>
      </c>
      <c r="C80" s="735" t="s">
        <v>1368</v>
      </c>
      <c r="D80" s="736" t="s">
        <v>1057</v>
      </c>
      <c r="E80" s="737">
        <f t="shared" si="6"/>
        <v>0</v>
      </c>
      <c r="F80" s="426"/>
      <c r="G80" s="448"/>
      <c r="H80" s="428"/>
      <c r="I80" s="429"/>
      <c r="J80" s="430"/>
      <c r="K80" s="429"/>
      <c r="L80" s="430"/>
      <c r="M80" s="429"/>
      <c r="N80" s="430"/>
      <c r="O80" s="429"/>
      <c r="P80" s="430"/>
      <c r="Q80" s="431"/>
      <c r="R80" s="428"/>
      <c r="S80" s="429"/>
      <c r="T80" s="430"/>
      <c r="U80" s="429"/>
      <c r="V80" s="430"/>
      <c r="W80" s="429"/>
      <c r="X80" s="430"/>
      <c r="Y80" s="431"/>
      <c r="Z80" s="428"/>
      <c r="AA80" s="429"/>
      <c r="AB80" s="430"/>
      <c r="AC80" s="429"/>
      <c r="AD80" s="430"/>
      <c r="AE80" s="429"/>
      <c r="AF80" s="430"/>
      <c r="AG80" s="431"/>
      <c r="AH80" s="272"/>
      <c r="AI80" s="432"/>
      <c r="AJ80" s="433"/>
      <c r="AK80" s="434"/>
      <c r="AL80" s="433"/>
      <c r="AM80" s="434"/>
      <c r="AN80" s="433"/>
      <c r="AO80" s="434"/>
      <c r="AP80" s="433"/>
      <c r="AQ80" s="434"/>
      <c r="AR80" s="435"/>
      <c r="AS80" s="432"/>
      <c r="AT80" s="433"/>
      <c r="AU80" s="434"/>
      <c r="AV80" s="433"/>
      <c r="AW80" s="434"/>
      <c r="AX80" s="433"/>
      <c r="AY80" s="434"/>
      <c r="AZ80" s="435"/>
      <c r="BA80" s="432"/>
      <c r="BB80" s="433"/>
      <c r="BC80" s="434"/>
      <c r="BD80" s="433"/>
      <c r="BE80" s="434"/>
      <c r="BF80" s="433"/>
      <c r="BG80" s="434"/>
      <c r="BH80" s="435"/>
      <c r="BI80" s="272"/>
      <c r="BJ80" s="436"/>
      <c r="BK80" s="437"/>
      <c r="BL80" s="438"/>
      <c r="BM80" s="437"/>
      <c r="BN80" s="438"/>
      <c r="BO80" s="437"/>
      <c r="BP80" s="438"/>
      <c r="BQ80" s="437"/>
      <c r="BR80" s="438"/>
      <c r="BS80" s="439"/>
      <c r="BT80" s="436"/>
      <c r="BU80" s="437"/>
      <c r="BV80" s="438"/>
      <c r="BW80" s="437"/>
      <c r="BX80" s="438"/>
      <c r="BY80" s="437"/>
      <c r="BZ80" s="438"/>
      <c r="CA80" s="439"/>
      <c r="CB80" s="436"/>
      <c r="CC80" s="437"/>
      <c r="CD80" s="438"/>
      <c r="CE80" s="437"/>
      <c r="CF80" s="438"/>
      <c r="CG80" s="437"/>
      <c r="CH80" s="438"/>
      <c r="CI80" s="439"/>
      <c r="CJ80" s="272"/>
      <c r="CK80" s="440"/>
      <c r="CL80" s="441"/>
      <c r="CM80" s="442"/>
      <c r="CN80" s="441"/>
      <c r="CO80" s="442"/>
      <c r="CP80" s="441"/>
      <c r="CQ80" s="442"/>
      <c r="CR80" s="441"/>
      <c r="CS80" s="442"/>
      <c r="CT80" s="443"/>
      <c r="CU80" s="440"/>
      <c r="CV80" s="441"/>
      <c r="CW80" s="442"/>
      <c r="CX80" s="441"/>
      <c r="CY80" s="442"/>
      <c r="CZ80" s="441"/>
      <c r="DA80" s="442"/>
      <c r="DB80" s="443"/>
      <c r="DC80" s="440"/>
      <c r="DD80" s="441"/>
      <c r="DE80" s="442"/>
      <c r="DF80" s="441"/>
      <c r="DG80" s="442"/>
      <c r="DH80" s="441"/>
      <c r="DI80" s="442"/>
      <c r="DJ80" s="443"/>
      <c r="DK80" s="391"/>
    </row>
    <row r="81" spans="1:115" s="303" customFormat="1" ht="39.950000000000003" customHeight="1">
      <c r="A81" s="730">
        <v>65</v>
      </c>
      <c r="B81" s="734">
        <v>9</v>
      </c>
      <c r="C81" s="735" t="s">
        <v>1369</v>
      </c>
      <c r="D81" s="736" t="s">
        <v>1057</v>
      </c>
      <c r="E81" s="737">
        <f t="shared" si="6"/>
        <v>0</v>
      </c>
      <c r="F81" s="426"/>
      <c r="G81" s="448"/>
      <c r="H81" s="428"/>
      <c r="I81" s="429"/>
      <c r="J81" s="430"/>
      <c r="K81" s="429"/>
      <c r="L81" s="430"/>
      <c r="M81" s="429"/>
      <c r="N81" s="430"/>
      <c r="O81" s="429"/>
      <c r="P81" s="430"/>
      <c r="Q81" s="431"/>
      <c r="R81" s="428"/>
      <c r="S81" s="429"/>
      <c r="T81" s="430"/>
      <c r="U81" s="429"/>
      <c r="V81" s="430"/>
      <c r="W81" s="429"/>
      <c r="X81" s="430"/>
      <c r="Y81" s="431"/>
      <c r="Z81" s="428"/>
      <c r="AA81" s="429"/>
      <c r="AB81" s="430"/>
      <c r="AC81" s="429"/>
      <c r="AD81" s="430"/>
      <c r="AE81" s="429"/>
      <c r="AF81" s="430"/>
      <c r="AG81" s="431"/>
      <c r="AH81" s="272"/>
      <c r="AI81" s="432"/>
      <c r="AJ81" s="433"/>
      <c r="AK81" s="434"/>
      <c r="AL81" s="433"/>
      <c r="AM81" s="434"/>
      <c r="AN81" s="433"/>
      <c r="AO81" s="434"/>
      <c r="AP81" s="433"/>
      <c r="AQ81" s="434"/>
      <c r="AR81" s="435"/>
      <c r="AS81" s="432"/>
      <c r="AT81" s="433"/>
      <c r="AU81" s="434"/>
      <c r="AV81" s="433"/>
      <c r="AW81" s="434"/>
      <c r="AX81" s="433"/>
      <c r="AY81" s="434"/>
      <c r="AZ81" s="435"/>
      <c r="BA81" s="432"/>
      <c r="BB81" s="433"/>
      <c r="BC81" s="434"/>
      <c r="BD81" s="433"/>
      <c r="BE81" s="434"/>
      <c r="BF81" s="433"/>
      <c r="BG81" s="434"/>
      <c r="BH81" s="435"/>
      <c r="BI81" s="272"/>
      <c r="BJ81" s="436"/>
      <c r="BK81" s="437"/>
      <c r="BL81" s="438"/>
      <c r="BM81" s="437"/>
      <c r="BN81" s="438"/>
      <c r="BO81" s="437"/>
      <c r="BP81" s="438"/>
      <c r="BQ81" s="437"/>
      <c r="BR81" s="438"/>
      <c r="BS81" s="439"/>
      <c r="BT81" s="436"/>
      <c r="BU81" s="437"/>
      <c r="BV81" s="438"/>
      <c r="BW81" s="437"/>
      <c r="BX81" s="438"/>
      <c r="BY81" s="437"/>
      <c r="BZ81" s="438"/>
      <c r="CA81" s="439"/>
      <c r="CB81" s="436"/>
      <c r="CC81" s="437"/>
      <c r="CD81" s="438"/>
      <c r="CE81" s="437"/>
      <c r="CF81" s="438"/>
      <c r="CG81" s="437"/>
      <c r="CH81" s="438"/>
      <c r="CI81" s="439"/>
      <c r="CJ81" s="272"/>
      <c r="CK81" s="440"/>
      <c r="CL81" s="441"/>
      <c r="CM81" s="442"/>
      <c r="CN81" s="441"/>
      <c r="CO81" s="442"/>
      <c r="CP81" s="441"/>
      <c r="CQ81" s="442"/>
      <c r="CR81" s="441"/>
      <c r="CS81" s="442"/>
      <c r="CT81" s="443"/>
      <c r="CU81" s="440"/>
      <c r="CV81" s="441"/>
      <c r="CW81" s="442"/>
      <c r="CX81" s="441"/>
      <c r="CY81" s="442"/>
      <c r="CZ81" s="441"/>
      <c r="DA81" s="442"/>
      <c r="DB81" s="443"/>
      <c r="DC81" s="440"/>
      <c r="DD81" s="441"/>
      <c r="DE81" s="442"/>
      <c r="DF81" s="441"/>
      <c r="DG81" s="442"/>
      <c r="DH81" s="441"/>
      <c r="DI81" s="442"/>
      <c r="DJ81" s="443"/>
      <c r="DK81" s="272"/>
    </row>
    <row r="82" spans="1:115" s="303" customFormat="1" ht="39.950000000000003" customHeight="1">
      <c r="A82" s="730">
        <v>0</v>
      </c>
      <c r="B82" s="731">
        <v>10</v>
      </c>
      <c r="C82" s="755" t="s">
        <v>1370</v>
      </c>
      <c r="D82" s="756"/>
      <c r="E82" s="756"/>
      <c r="F82" s="756"/>
      <c r="G82" s="756"/>
      <c r="H82" s="503"/>
      <c r="I82" s="504"/>
      <c r="J82" s="504"/>
      <c r="K82" s="504"/>
      <c r="L82" s="504"/>
      <c r="M82" s="504"/>
      <c r="N82" s="504"/>
      <c r="O82" s="504"/>
      <c r="P82" s="504"/>
      <c r="Q82" s="505"/>
      <c r="R82" s="503"/>
      <c r="S82" s="504"/>
      <c r="T82" s="504"/>
      <c r="U82" s="504"/>
      <c r="V82" s="504"/>
      <c r="W82" s="504"/>
      <c r="X82" s="504"/>
      <c r="Y82" s="505"/>
      <c r="Z82" s="503"/>
      <c r="AA82" s="504"/>
      <c r="AB82" s="504"/>
      <c r="AC82" s="504"/>
      <c r="AD82" s="504"/>
      <c r="AE82" s="504"/>
      <c r="AF82" s="504"/>
      <c r="AG82" s="505"/>
      <c r="AH82" s="506"/>
      <c r="AI82" s="507"/>
      <c r="AJ82" s="508"/>
      <c r="AK82" s="508"/>
      <c r="AL82" s="508"/>
      <c r="AM82" s="508"/>
      <c r="AN82" s="508"/>
      <c r="AO82" s="508"/>
      <c r="AP82" s="508"/>
      <c r="AQ82" s="508"/>
      <c r="AR82" s="509"/>
      <c r="AS82" s="507"/>
      <c r="AT82" s="508"/>
      <c r="AU82" s="508"/>
      <c r="AV82" s="508"/>
      <c r="AW82" s="508"/>
      <c r="AX82" s="508"/>
      <c r="AY82" s="508"/>
      <c r="AZ82" s="509"/>
      <c r="BA82" s="507"/>
      <c r="BB82" s="508"/>
      <c r="BC82" s="508"/>
      <c r="BD82" s="508"/>
      <c r="BE82" s="508"/>
      <c r="BF82" s="508"/>
      <c r="BG82" s="508"/>
      <c r="BH82" s="509"/>
      <c r="BI82" s="506"/>
      <c r="BJ82" s="510"/>
      <c r="BK82" s="511"/>
      <c r="BL82" s="511"/>
      <c r="BM82" s="511"/>
      <c r="BN82" s="511"/>
      <c r="BO82" s="511"/>
      <c r="BP82" s="511"/>
      <c r="BQ82" s="511"/>
      <c r="BR82" s="511"/>
      <c r="BS82" s="512"/>
      <c r="BT82" s="510"/>
      <c r="BU82" s="511"/>
      <c r="BV82" s="511"/>
      <c r="BW82" s="511"/>
      <c r="BX82" s="511"/>
      <c r="BY82" s="511"/>
      <c r="BZ82" s="511"/>
      <c r="CA82" s="512"/>
      <c r="CB82" s="510"/>
      <c r="CC82" s="511"/>
      <c r="CD82" s="511"/>
      <c r="CE82" s="511"/>
      <c r="CF82" s="511"/>
      <c r="CG82" s="511"/>
      <c r="CH82" s="511"/>
      <c r="CI82" s="512"/>
      <c r="CJ82" s="506"/>
      <c r="CK82" s="513"/>
      <c r="CL82" s="514"/>
      <c r="CM82" s="514"/>
      <c r="CN82" s="514"/>
      <c r="CO82" s="514"/>
      <c r="CP82" s="514"/>
      <c r="CQ82" s="514"/>
      <c r="CR82" s="514"/>
      <c r="CS82" s="514"/>
      <c r="CT82" s="515"/>
      <c r="CU82" s="513"/>
      <c r="CV82" s="514"/>
      <c r="CW82" s="514"/>
      <c r="CX82" s="514"/>
      <c r="CY82" s="514"/>
      <c r="CZ82" s="514"/>
      <c r="DA82" s="514"/>
      <c r="DB82" s="515"/>
      <c r="DC82" s="513"/>
      <c r="DD82" s="514"/>
      <c r="DE82" s="514"/>
      <c r="DF82" s="514"/>
      <c r="DG82" s="514"/>
      <c r="DH82" s="514"/>
      <c r="DI82" s="514"/>
      <c r="DJ82" s="515"/>
      <c r="DK82" s="516"/>
    </row>
    <row r="83" spans="1:115" s="303" customFormat="1" ht="39.950000000000003" customHeight="1">
      <c r="A83" s="730">
        <v>66</v>
      </c>
      <c r="B83" s="734">
        <v>10</v>
      </c>
      <c r="C83" s="735" t="s">
        <v>1371</v>
      </c>
      <c r="D83" s="738" t="s">
        <v>1110</v>
      </c>
      <c r="E83" s="737">
        <f>COUNTA(H83:DJ83)</f>
        <v>0</v>
      </c>
      <c r="F83" s="426"/>
      <c r="G83" s="448"/>
      <c r="H83" s="428"/>
      <c r="I83" s="429"/>
      <c r="J83" s="430"/>
      <c r="K83" s="429"/>
      <c r="L83" s="430"/>
      <c r="M83" s="429"/>
      <c r="N83" s="430"/>
      <c r="O83" s="429"/>
      <c r="P83" s="430"/>
      <c r="Q83" s="431"/>
      <c r="R83" s="428"/>
      <c r="S83" s="429"/>
      <c r="T83" s="430"/>
      <c r="U83" s="429"/>
      <c r="V83" s="430"/>
      <c r="W83" s="429"/>
      <c r="X83" s="430"/>
      <c r="Y83" s="431"/>
      <c r="Z83" s="428"/>
      <c r="AA83" s="429"/>
      <c r="AB83" s="430"/>
      <c r="AC83" s="429"/>
      <c r="AD83" s="430"/>
      <c r="AE83" s="429"/>
      <c r="AF83" s="430"/>
      <c r="AG83" s="431"/>
      <c r="AH83" s="272"/>
      <c r="AI83" s="432"/>
      <c r="AJ83" s="433"/>
      <c r="AK83" s="434"/>
      <c r="AL83" s="433"/>
      <c r="AM83" s="434"/>
      <c r="AN83" s="433"/>
      <c r="AO83" s="434"/>
      <c r="AP83" s="433"/>
      <c r="AQ83" s="434"/>
      <c r="AR83" s="435"/>
      <c r="AS83" s="432"/>
      <c r="AT83" s="433"/>
      <c r="AU83" s="434"/>
      <c r="AV83" s="433"/>
      <c r="AW83" s="434"/>
      <c r="AX83" s="433"/>
      <c r="AY83" s="434"/>
      <c r="AZ83" s="435"/>
      <c r="BA83" s="432"/>
      <c r="BB83" s="433"/>
      <c r="BC83" s="434"/>
      <c r="BD83" s="433"/>
      <c r="BE83" s="434"/>
      <c r="BF83" s="433"/>
      <c r="BG83" s="434"/>
      <c r="BH83" s="435"/>
      <c r="BI83" s="272"/>
      <c r="BJ83" s="436"/>
      <c r="BK83" s="437"/>
      <c r="BL83" s="438"/>
      <c r="BM83" s="437"/>
      <c r="BN83" s="438"/>
      <c r="BO83" s="437"/>
      <c r="BP83" s="438"/>
      <c r="BQ83" s="437"/>
      <c r="BR83" s="438"/>
      <c r="BS83" s="439"/>
      <c r="BT83" s="436"/>
      <c r="BU83" s="437"/>
      <c r="BV83" s="438"/>
      <c r="BW83" s="437"/>
      <c r="BX83" s="438"/>
      <c r="BY83" s="437"/>
      <c r="BZ83" s="438"/>
      <c r="CA83" s="439"/>
      <c r="CB83" s="436"/>
      <c r="CC83" s="437"/>
      <c r="CD83" s="438"/>
      <c r="CE83" s="437"/>
      <c r="CF83" s="438"/>
      <c r="CG83" s="437"/>
      <c r="CH83" s="438"/>
      <c r="CI83" s="439"/>
      <c r="CJ83" s="272"/>
      <c r="CK83" s="440"/>
      <c r="CL83" s="441"/>
      <c r="CM83" s="442"/>
      <c r="CN83" s="441"/>
      <c r="CO83" s="442"/>
      <c r="CP83" s="441"/>
      <c r="CQ83" s="442"/>
      <c r="CR83" s="441"/>
      <c r="CS83" s="442"/>
      <c r="CT83" s="443"/>
      <c r="CU83" s="440"/>
      <c r="CV83" s="441"/>
      <c r="CW83" s="442"/>
      <c r="CX83" s="441"/>
      <c r="CY83" s="442"/>
      <c r="CZ83" s="441"/>
      <c r="DA83" s="442"/>
      <c r="DB83" s="443"/>
      <c r="DC83" s="440"/>
      <c r="DD83" s="441"/>
      <c r="DE83" s="442"/>
      <c r="DF83" s="441"/>
      <c r="DG83" s="442"/>
      <c r="DH83" s="441"/>
      <c r="DI83" s="442"/>
      <c r="DJ83" s="443"/>
      <c r="DK83" s="391"/>
    </row>
    <row r="84" spans="1:115" ht="40.5" customHeight="1">
      <c r="A84" s="730">
        <v>67</v>
      </c>
      <c r="B84" s="734">
        <v>10</v>
      </c>
      <c r="C84" s="735" t="s">
        <v>1372</v>
      </c>
      <c r="D84" s="738" t="s">
        <v>1110</v>
      </c>
      <c r="E84" s="737">
        <f>COUNTA(H84:DJ84)</f>
        <v>0</v>
      </c>
      <c r="F84" s="426"/>
      <c r="G84" s="448"/>
      <c r="H84" s="428"/>
      <c r="I84" s="429"/>
      <c r="J84" s="430"/>
      <c r="K84" s="429"/>
      <c r="L84" s="430"/>
      <c r="M84" s="429"/>
      <c r="N84" s="430"/>
      <c r="O84" s="429"/>
      <c r="P84" s="430"/>
      <c r="Q84" s="431"/>
      <c r="R84" s="428"/>
      <c r="S84" s="429"/>
      <c r="T84" s="430"/>
      <c r="U84" s="429"/>
      <c r="V84" s="430"/>
      <c r="W84" s="429"/>
      <c r="X84" s="430"/>
      <c r="Y84" s="431"/>
      <c r="Z84" s="428"/>
      <c r="AA84" s="429"/>
      <c r="AB84" s="430"/>
      <c r="AC84" s="429"/>
      <c r="AD84" s="430"/>
      <c r="AE84" s="429"/>
      <c r="AF84" s="430"/>
      <c r="AG84" s="431"/>
      <c r="AH84" s="272"/>
      <c r="AI84" s="432"/>
      <c r="AJ84" s="433"/>
      <c r="AK84" s="434"/>
      <c r="AL84" s="433"/>
      <c r="AM84" s="434"/>
      <c r="AN84" s="433"/>
      <c r="AO84" s="434"/>
      <c r="AP84" s="433"/>
      <c r="AQ84" s="434"/>
      <c r="AR84" s="435"/>
      <c r="AS84" s="432"/>
      <c r="AT84" s="433"/>
      <c r="AU84" s="434"/>
      <c r="AV84" s="433"/>
      <c r="AW84" s="434"/>
      <c r="AX84" s="433"/>
      <c r="AY84" s="434"/>
      <c r="AZ84" s="435"/>
      <c r="BA84" s="432"/>
      <c r="BB84" s="433"/>
      <c r="BC84" s="434"/>
      <c r="BD84" s="433"/>
      <c r="BE84" s="434"/>
      <c r="BF84" s="433"/>
      <c r="BG84" s="434"/>
      <c r="BH84" s="435"/>
      <c r="BI84" s="272"/>
      <c r="BJ84" s="436"/>
      <c r="BK84" s="437"/>
      <c r="BL84" s="438"/>
      <c r="BM84" s="437"/>
      <c r="BN84" s="438"/>
      <c r="BO84" s="437"/>
      <c r="BP84" s="438"/>
      <c r="BQ84" s="437"/>
      <c r="BR84" s="438"/>
      <c r="BS84" s="439"/>
      <c r="BT84" s="436"/>
      <c r="BU84" s="437"/>
      <c r="BV84" s="438"/>
      <c r="BW84" s="437"/>
      <c r="BX84" s="438"/>
      <c r="BY84" s="437"/>
      <c r="BZ84" s="438"/>
      <c r="CA84" s="439"/>
      <c r="CB84" s="436"/>
      <c r="CC84" s="437"/>
      <c r="CD84" s="438"/>
      <c r="CE84" s="437"/>
      <c r="CF84" s="438"/>
      <c r="CG84" s="437"/>
      <c r="CH84" s="438"/>
      <c r="CI84" s="439"/>
      <c r="CJ84" s="272"/>
      <c r="CK84" s="440"/>
      <c r="CL84" s="441"/>
      <c r="CM84" s="442"/>
      <c r="CN84" s="441"/>
      <c r="CO84" s="442"/>
      <c r="CP84" s="441"/>
      <c r="CQ84" s="442"/>
      <c r="CR84" s="441"/>
      <c r="CS84" s="442"/>
      <c r="CT84" s="443"/>
      <c r="CU84" s="440"/>
      <c r="CV84" s="441"/>
      <c r="CW84" s="442"/>
      <c r="CX84" s="441"/>
      <c r="CY84" s="442"/>
      <c r="CZ84" s="441"/>
      <c r="DA84" s="442"/>
      <c r="DB84" s="443"/>
      <c r="DC84" s="440"/>
      <c r="DD84" s="441"/>
      <c r="DE84" s="442"/>
      <c r="DF84" s="441"/>
      <c r="DG84" s="442"/>
      <c r="DH84" s="441"/>
      <c r="DI84" s="442"/>
      <c r="DJ84" s="443"/>
      <c r="DK84" s="391"/>
    </row>
    <row r="85" spans="1:115" ht="40.5" customHeight="1">
      <c r="A85" s="730">
        <v>68</v>
      </c>
      <c r="B85" s="734">
        <v>10</v>
      </c>
      <c r="C85" s="735" t="s">
        <v>1373</v>
      </c>
      <c r="D85" s="736" t="s">
        <v>1057</v>
      </c>
      <c r="E85" s="737">
        <f>COUNTA(H85:DJ85)</f>
        <v>0</v>
      </c>
      <c r="F85" s="426"/>
      <c r="G85" s="448"/>
      <c r="H85" s="428"/>
      <c r="I85" s="429"/>
      <c r="J85" s="430"/>
      <c r="K85" s="429"/>
      <c r="L85" s="430"/>
      <c r="M85" s="429"/>
      <c r="N85" s="430"/>
      <c r="O85" s="429"/>
      <c r="P85" s="430"/>
      <c r="Q85" s="431"/>
      <c r="R85" s="428"/>
      <c r="S85" s="429"/>
      <c r="T85" s="430"/>
      <c r="U85" s="429"/>
      <c r="V85" s="430"/>
      <c r="W85" s="429"/>
      <c r="X85" s="430"/>
      <c r="Y85" s="431"/>
      <c r="Z85" s="428"/>
      <c r="AA85" s="429"/>
      <c r="AB85" s="430"/>
      <c r="AC85" s="429"/>
      <c r="AD85" s="430"/>
      <c r="AE85" s="429"/>
      <c r="AF85" s="430"/>
      <c r="AG85" s="431"/>
      <c r="AH85" s="272"/>
      <c r="AI85" s="432"/>
      <c r="AJ85" s="433"/>
      <c r="AK85" s="434"/>
      <c r="AL85" s="433"/>
      <c r="AM85" s="434"/>
      <c r="AN85" s="433"/>
      <c r="AO85" s="434"/>
      <c r="AP85" s="433"/>
      <c r="AQ85" s="434"/>
      <c r="AR85" s="435"/>
      <c r="AS85" s="432"/>
      <c r="AT85" s="433"/>
      <c r="AU85" s="434"/>
      <c r="AV85" s="433"/>
      <c r="AW85" s="434"/>
      <c r="AX85" s="433"/>
      <c r="AY85" s="434"/>
      <c r="AZ85" s="435"/>
      <c r="BA85" s="432"/>
      <c r="BB85" s="433"/>
      <c r="BC85" s="434"/>
      <c r="BD85" s="433"/>
      <c r="BE85" s="434"/>
      <c r="BF85" s="433"/>
      <c r="BG85" s="434"/>
      <c r="BH85" s="435"/>
      <c r="BI85" s="272"/>
      <c r="BJ85" s="436"/>
      <c r="BK85" s="437"/>
      <c r="BL85" s="438"/>
      <c r="BM85" s="437"/>
      <c r="BN85" s="438"/>
      <c r="BO85" s="437"/>
      <c r="BP85" s="438"/>
      <c r="BQ85" s="437"/>
      <c r="BR85" s="438"/>
      <c r="BS85" s="439"/>
      <c r="BT85" s="436"/>
      <c r="BU85" s="437"/>
      <c r="BV85" s="438"/>
      <c r="BW85" s="437"/>
      <c r="BX85" s="438"/>
      <c r="BY85" s="437"/>
      <c r="BZ85" s="438"/>
      <c r="CA85" s="439"/>
      <c r="CB85" s="436"/>
      <c r="CC85" s="437"/>
      <c r="CD85" s="438"/>
      <c r="CE85" s="437"/>
      <c r="CF85" s="438"/>
      <c r="CG85" s="437"/>
      <c r="CH85" s="438"/>
      <c r="CI85" s="439"/>
      <c r="CJ85" s="272"/>
      <c r="CK85" s="440"/>
      <c r="CL85" s="441"/>
      <c r="CM85" s="442"/>
      <c r="CN85" s="441"/>
      <c r="CO85" s="442"/>
      <c r="CP85" s="441"/>
      <c r="CQ85" s="442"/>
      <c r="CR85" s="441"/>
      <c r="CS85" s="442"/>
      <c r="CT85" s="443"/>
      <c r="CU85" s="440"/>
      <c r="CV85" s="441"/>
      <c r="CW85" s="442"/>
      <c r="CX85" s="441"/>
      <c r="CY85" s="442"/>
      <c r="CZ85" s="441"/>
      <c r="DA85" s="442"/>
      <c r="DB85" s="443"/>
      <c r="DC85" s="440"/>
      <c r="DD85" s="441"/>
      <c r="DE85" s="442"/>
      <c r="DF85" s="441"/>
      <c r="DG85" s="442"/>
      <c r="DH85" s="441"/>
      <c r="DI85" s="442"/>
      <c r="DJ85" s="443"/>
      <c r="DK85" s="391"/>
    </row>
    <row r="86" spans="1:115" ht="40.5" customHeight="1">
      <c r="A86" s="730">
        <v>69</v>
      </c>
      <c r="B86" s="734">
        <v>10</v>
      </c>
      <c r="C86" s="735" t="s">
        <v>1374</v>
      </c>
      <c r="D86" s="736" t="s">
        <v>1057</v>
      </c>
      <c r="E86" s="737">
        <f>COUNTA(H86:DJ86)</f>
        <v>0</v>
      </c>
      <c r="F86" s="426"/>
      <c r="G86" s="448"/>
      <c r="H86" s="428"/>
      <c r="I86" s="429"/>
      <c r="J86" s="430"/>
      <c r="K86" s="429"/>
      <c r="L86" s="430"/>
      <c r="M86" s="429"/>
      <c r="N86" s="430"/>
      <c r="O86" s="429"/>
      <c r="P86" s="430"/>
      <c r="Q86" s="431"/>
      <c r="R86" s="428"/>
      <c r="S86" s="429"/>
      <c r="T86" s="430"/>
      <c r="U86" s="429"/>
      <c r="V86" s="430"/>
      <c r="W86" s="429"/>
      <c r="X86" s="430"/>
      <c r="Y86" s="431"/>
      <c r="Z86" s="428"/>
      <c r="AA86" s="429"/>
      <c r="AB86" s="430"/>
      <c r="AC86" s="429"/>
      <c r="AD86" s="430"/>
      <c r="AE86" s="429"/>
      <c r="AF86" s="430"/>
      <c r="AG86" s="431"/>
      <c r="AH86" s="272"/>
      <c r="AI86" s="432"/>
      <c r="AJ86" s="433"/>
      <c r="AK86" s="434"/>
      <c r="AL86" s="433"/>
      <c r="AM86" s="434"/>
      <c r="AN86" s="433"/>
      <c r="AO86" s="434"/>
      <c r="AP86" s="433"/>
      <c r="AQ86" s="434"/>
      <c r="AR86" s="435"/>
      <c r="AS86" s="432"/>
      <c r="AT86" s="433"/>
      <c r="AU86" s="434"/>
      <c r="AV86" s="433"/>
      <c r="AW86" s="434"/>
      <c r="AX86" s="433"/>
      <c r="AY86" s="434"/>
      <c r="AZ86" s="435"/>
      <c r="BA86" s="432"/>
      <c r="BB86" s="433"/>
      <c r="BC86" s="434"/>
      <c r="BD86" s="433"/>
      <c r="BE86" s="434"/>
      <c r="BF86" s="433"/>
      <c r="BG86" s="434"/>
      <c r="BH86" s="435"/>
      <c r="BI86" s="272"/>
      <c r="BJ86" s="436"/>
      <c r="BK86" s="437"/>
      <c r="BL86" s="438"/>
      <c r="BM86" s="437"/>
      <c r="BN86" s="438"/>
      <c r="BO86" s="437"/>
      <c r="BP86" s="438"/>
      <c r="BQ86" s="437"/>
      <c r="BR86" s="438"/>
      <c r="BS86" s="439"/>
      <c r="BT86" s="436"/>
      <c r="BU86" s="437"/>
      <c r="BV86" s="438"/>
      <c r="BW86" s="437"/>
      <c r="BX86" s="438"/>
      <c r="BY86" s="437"/>
      <c r="BZ86" s="438"/>
      <c r="CA86" s="439"/>
      <c r="CB86" s="436"/>
      <c r="CC86" s="437"/>
      <c r="CD86" s="438"/>
      <c r="CE86" s="437"/>
      <c r="CF86" s="438"/>
      <c r="CG86" s="437"/>
      <c r="CH86" s="438"/>
      <c r="CI86" s="439"/>
      <c r="CJ86" s="272"/>
      <c r="CK86" s="440"/>
      <c r="CL86" s="441"/>
      <c r="CM86" s="442"/>
      <c r="CN86" s="441"/>
      <c r="CO86" s="442"/>
      <c r="CP86" s="441"/>
      <c r="CQ86" s="442"/>
      <c r="CR86" s="441"/>
      <c r="CS86" s="442"/>
      <c r="CT86" s="443"/>
      <c r="CU86" s="440"/>
      <c r="CV86" s="441"/>
      <c r="CW86" s="442"/>
      <c r="CX86" s="441"/>
      <c r="CY86" s="442"/>
      <c r="CZ86" s="441"/>
      <c r="DA86" s="442"/>
      <c r="DB86" s="443"/>
      <c r="DC86" s="440"/>
      <c r="DD86" s="441"/>
      <c r="DE86" s="442"/>
      <c r="DF86" s="441"/>
      <c r="DG86" s="442"/>
      <c r="DH86" s="441"/>
      <c r="DI86" s="442"/>
      <c r="DJ86" s="443"/>
      <c r="DK86" s="391"/>
    </row>
    <row r="87" spans="1:115" ht="40.5" customHeight="1">
      <c r="A87" s="730">
        <v>0</v>
      </c>
      <c r="B87" s="731">
        <v>11</v>
      </c>
      <c r="C87" s="755" t="s">
        <v>1182</v>
      </c>
      <c r="D87" s="756"/>
      <c r="E87" s="756"/>
      <c r="F87" s="756"/>
      <c r="G87" s="756"/>
      <c r="H87" s="503"/>
      <c r="I87" s="504"/>
      <c r="J87" s="504"/>
      <c r="K87" s="504"/>
      <c r="L87" s="504"/>
      <c r="M87" s="504"/>
      <c r="N87" s="504"/>
      <c r="O87" s="504"/>
      <c r="P87" s="504"/>
      <c r="Q87" s="505"/>
      <c r="R87" s="503"/>
      <c r="S87" s="504"/>
      <c r="T87" s="504"/>
      <c r="U87" s="504"/>
      <c r="V87" s="504"/>
      <c r="W87" s="504"/>
      <c r="X87" s="504"/>
      <c r="Y87" s="505"/>
      <c r="Z87" s="503"/>
      <c r="AA87" s="504"/>
      <c r="AB87" s="504"/>
      <c r="AC87" s="504"/>
      <c r="AD87" s="504"/>
      <c r="AE87" s="504"/>
      <c r="AF87" s="504"/>
      <c r="AG87" s="505"/>
      <c r="AH87" s="506"/>
      <c r="AI87" s="507"/>
      <c r="AJ87" s="508"/>
      <c r="AK87" s="508"/>
      <c r="AL87" s="508"/>
      <c r="AM87" s="508"/>
      <c r="AN87" s="508"/>
      <c r="AO87" s="508"/>
      <c r="AP87" s="508"/>
      <c r="AQ87" s="508"/>
      <c r="AR87" s="509"/>
      <c r="AS87" s="507"/>
      <c r="AT87" s="508"/>
      <c r="AU87" s="508"/>
      <c r="AV87" s="508"/>
      <c r="AW87" s="508"/>
      <c r="AX87" s="508"/>
      <c r="AY87" s="508"/>
      <c r="AZ87" s="509"/>
      <c r="BA87" s="507"/>
      <c r="BB87" s="508"/>
      <c r="BC87" s="508"/>
      <c r="BD87" s="508"/>
      <c r="BE87" s="508"/>
      <c r="BF87" s="508"/>
      <c r="BG87" s="508"/>
      <c r="BH87" s="509"/>
      <c r="BI87" s="506"/>
      <c r="BJ87" s="510"/>
      <c r="BK87" s="511"/>
      <c r="BL87" s="511"/>
      <c r="BM87" s="511"/>
      <c r="BN87" s="511"/>
      <c r="BO87" s="511"/>
      <c r="BP87" s="511"/>
      <c r="BQ87" s="511"/>
      <c r="BR87" s="511"/>
      <c r="BS87" s="512"/>
      <c r="BT87" s="510"/>
      <c r="BU87" s="511"/>
      <c r="BV87" s="511"/>
      <c r="BW87" s="511"/>
      <c r="BX87" s="511"/>
      <c r="BY87" s="511"/>
      <c r="BZ87" s="511"/>
      <c r="CA87" s="512"/>
      <c r="CB87" s="510"/>
      <c r="CC87" s="511"/>
      <c r="CD87" s="511"/>
      <c r="CE87" s="511"/>
      <c r="CF87" s="511"/>
      <c r="CG87" s="511"/>
      <c r="CH87" s="511"/>
      <c r="CI87" s="512"/>
      <c r="CJ87" s="506"/>
      <c r="CK87" s="513"/>
      <c r="CL87" s="514"/>
      <c r="CM87" s="514"/>
      <c r="CN87" s="514"/>
      <c r="CO87" s="514"/>
      <c r="CP87" s="514"/>
      <c r="CQ87" s="514"/>
      <c r="CR87" s="514"/>
      <c r="CS87" s="514"/>
      <c r="CT87" s="515"/>
      <c r="CU87" s="513"/>
      <c r="CV87" s="514"/>
      <c r="CW87" s="514"/>
      <c r="CX87" s="514"/>
      <c r="CY87" s="514"/>
      <c r="CZ87" s="514"/>
      <c r="DA87" s="514"/>
      <c r="DB87" s="515"/>
      <c r="DC87" s="513"/>
      <c r="DD87" s="514"/>
      <c r="DE87" s="514"/>
      <c r="DF87" s="514"/>
      <c r="DG87" s="514"/>
      <c r="DH87" s="514"/>
      <c r="DI87" s="514"/>
      <c r="DJ87" s="515"/>
      <c r="DK87" s="516"/>
    </row>
    <row r="88" spans="1:115" ht="40.5" customHeight="1">
      <c r="A88" s="730">
        <v>70</v>
      </c>
      <c r="B88" s="734">
        <v>11</v>
      </c>
      <c r="C88" s="735" t="s">
        <v>1375</v>
      </c>
      <c r="D88" s="786" t="s">
        <v>1188</v>
      </c>
      <c r="E88" s="737">
        <f>COUNTA(H88:DJ88)</f>
        <v>0</v>
      </c>
      <c r="F88" s="426"/>
      <c r="G88" s="448"/>
      <c r="H88" s="428"/>
      <c r="I88" s="429"/>
      <c r="J88" s="430"/>
      <c r="K88" s="429"/>
      <c r="L88" s="430"/>
      <c r="M88" s="429"/>
      <c r="N88" s="430"/>
      <c r="O88" s="429"/>
      <c r="P88" s="430"/>
      <c r="Q88" s="431"/>
      <c r="R88" s="428"/>
      <c r="S88" s="429"/>
      <c r="T88" s="430"/>
      <c r="U88" s="429"/>
      <c r="V88" s="430"/>
      <c r="W88" s="429"/>
      <c r="X88" s="430"/>
      <c r="Y88" s="431"/>
      <c r="Z88" s="428"/>
      <c r="AA88" s="429"/>
      <c r="AB88" s="430"/>
      <c r="AC88" s="429"/>
      <c r="AD88" s="430"/>
      <c r="AE88" s="429"/>
      <c r="AF88" s="430"/>
      <c r="AG88" s="431"/>
      <c r="AH88" s="272"/>
      <c r="AI88" s="432"/>
      <c r="AJ88" s="433"/>
      <c r="AK88" s="434"/>
      <c r="AL88" s="433"/>
      <c r="AM88" s="434"/>
      <c r="AN88" s="433"/>
      <c r="AO88" s="434"/>
      <c r="AP88" s="433"/>
      <c r="AQ88" s="434"/>
      <c r="AR88" s="435"/>
      <c r="AS88" s="432"/>
      <c r="AT88" s="433"/>
      <c r="AU88" s="434"/>
      <c r="AV88" s="433"/>
      <c r="AW88" s="434"/>
      <c r="AX88" s="433"/>
      <c r="AY88" s="434"/>
      <c r="AZ88" s="435"/>
      <c r="BA88" s="432"/>
      <c r="BB88" s="433"/>
      <c r="BC88" s="434"/>
      <c r="BD88" s="433"/>
      <c r="BE88" s="434"/>
      <c r="BF88" s="433"/>
      <c r="BG88" s="434"/>
      <c r="BH88" s="435"/>
      <c r="BI88" s="272"/>
      <c r="BJ88" s="436"/>
      <c r="BK88" s="437"/>
      <c r="BL88" s="438"/>
      <c r="BM88" s="437"/>
      <c r="BN88" s="438"/>
      <c r="BO88" s="437"/>
      <c r="BP88" s="438"/>
      <c r="BQ88" s="437"/>
      <c r="BR88" s="438"/>
      <c r="BS88" s="439"/>
      <c r="BT88" s="436"/>
      <c r="BU88" s="437"/>
      <c r="BV88" s="438"/>
      <c r="BW88" s="437"/>
      <c r="BX88" s="438"/>
      <c r="BY88" s="437"/>
      <c r="BZ88" s="438"/>
      <c r="CA88" s="439"/>
      <c r="CB88" s="436"/>
      <c r="CC88" s="437"/>
      <c r="CD88" s="438"/>
      <c r="CE88" s="437"/>
      <c r="CF88" s="438"/>
      <c r="CG88" s="437"/>
      <c r="CH88" s="438"/>
      <c r="CI88" s="439"/>
      <c r="CJ88" s="272"/>
      <c r="CK88" s="440"/>
      <c r="CL88" s="441"/>
      <c r="CM88" s="442"/>
      <c r="CN88" s="441"/>
      <c r="CO88" s="442"/>
      <c r="CP88" s="441"/>
      <c r="CQ88" s="442"/>
      <c r="CR88" s="441"/>
      <c r="CS88" s="442"/>
      <c r="CT88" s="443"/>
      <c r="CU88" s="440"/>
      <c r="CV88" s="441"/>
      <c r="CW88" s="442"/>
      <c r="CX88" s="441"/>
      <c r="CY88" s="442"/>
      <c r="CZ88" s="441"/>
      <c r="DA88" s="442"/>
      <c r="DB88" s="443"/>
      <c r="DC88" s="440"/>
      <c r="DD88" s="441"/>
      <c r="DE88" s="442"/>
      <c r="DF88" s="441"/>
      <c r="DG88" s="442"/>
      <c r="DH88" s="441"/>
      <c r="DI88" s="442"/>
      <c r="DJ88" s="443"/>
      <c r="DK88" s="391"/>
    </row>
    <row r="89" spans="1:115" ht="40.5" customHeight="1">
      <c r="A89" s="730">
        <v>71</v>
      </c>
      <c r="B89" s="734">
        <v>11</v>
      </c>
      <c r="C89" s="735" t="s">
        <v>1376</v>
      </c>
      <c r="D89" s="736" t="s">
        <v>1057</v>
      </c>
      <c r="E89" s="737">
        <f>COUNTA(H89:DJ89)</f>
        <v>0</v>
      </c>
      <c r="F89" s="426"/>
      <c r="G89" s="448"/>
      <c r="H89" s="428"/>
      <c r="I89" s="429"/>
      <c r="J89" s="430"/>
      <c r="K89" s="429"/>
      <c r="L89" s="430"/>
      <c r="M89" s="429"/>
      <c r="N89" s="430"/>
      <c r="O89" s="429"/>
      <c r="P89" s="430"/>
      <c r="Q89" s="431"/>
      <c r="R89" s="428"/>
      <c r="S89" s="429"/>
      <c r="T89" s="430"/>
      <c r="U89" s="429"/>
      <c r="V89" s="430"/>
      <c r="W89" s="429"/>
      <c r="X89" s="430"/>
      <c r="Y89" s="431"/>
      <c r="Z89" s="428"/>
      <c r="AA89" s="429"/>
      <c r="AB89" s="430"/>
      <c r="AC89" s="429"/>
      <c r="AD89" s="430"/>
      <c r="AE89" s="429"/>
      <c r="AF89" s="430"/>
      <c r="AG89" s="431"/>
      <c r="AH89" s="272"/>
      <c r="AI89" s="432"/>
      <c r="AJ89" s="433"/>
      <c r="AK89" s="434"/>
      <c r="AL89" s="433"/>
      <c r="AM89" s="434"/>
      <c r="AN89" s="433"/>
      <c r="AO89" s="434"/>
      <c r="AP89" s="433"/>
      <c r="AQ89" s="434"/>
      <c r="AR89" s="435"/>
      <c r="AS89" s="432"/>
      <c r="AT89" s="433"/>
      <c r="AU89" s="434"/>
      <c r="AV89" s="433"/>
      <c r="AW89" s="434"/>
      <c r="AX89" s="433"/>
      <c r="AY89" s="434"/>
      <c r="AZ89" s="435"/>
      <c r="BA89" s="432"/>
      <c r="BB89" s="433"/>
      <c r="BC89" s="434"/>
      <c r="BD89" s="433"/>
      <c r="BE89" s="434"/>
      <c r="BF89" s="433"/>
      <c r="BG89" s="434"/>
      <c r="BH89" s="435"/>
      <c r="BI89" s="272"/>
      <c r="BJ89" s="436"/>
      <c r="BK89" s="437"/>
      <c r="BL89" s="438"/>
      <c r="BM89" s="437"/>
      <c r="BN89" s="438"/>
      <c r="BO89" s="437"/>
      <c r="BP89" s="438"/>
      <c r="BQ89" s="437"/>
      <c r="BR89" s="438"/>
      <c r="BS89" s="439"/>
      <c r="BT89" s="436"/>
      <c r="BU89" s="437"/>
      <c r="BV89" s="438"/>
      <c r="BW89" s="437"/>
      <c r="BX89" s="438"/>
      <c r="BY89" s="437"/>
      <c r="BZ89" s="438"/>
      <c r="CA89" s="439"/>
      <c r="CB89" s="436"/>
      <c r="CC89" s="437"/>
      <c r="CD89" s="438"/>
      <c r="CE89" s="437"/>
      <c r="CF89" s="438"/>
      <c r="CG89" s="437"/>
      <c r="CH89" s="438"/>
      <c r="CI89" s="439"/>
      <c r="CJ89" s="272"/>
      <c r="CK89" s="440"/>
      <c r="CL89" s="441"/>
      <c r="CM89" s="442"/>
      <c r="CN89" s="441"/>
      <c r="CO89" s="442"/>
      <c r="CP89" s="441"/>
      <c r="CQ89" s="442"/>
      <c r="CR89" s="441"/>
      <c r="CS89" s="442"/>
      <c r="CT89" s="443"/>
      <c r="CU89" s="440"/>
      <c r="CV89" s="441"/>
      <c r="CW89" s="442"/>
      <c r="CX89" s="441"/>
      <c r="CY89" s="442"/>
      <c r="CZ89" s="441"/>
      <c r="DA89" s="442"/>
      <c r="DB89" s="443"/>
      <c r="DC89" s="440"/>
      <c r="DD89" s="441"/>
      <c r="DE89" s="442"/>
      <c r="DF89" s="441"/>
      <c r="DG89" s="442"/>
      <c r="DH89" s="441"/>
      <c r="DI89" s="442"/>
      <c r="DJ89" s="443"/>
      <c r="DK89" s="391"/>
    </row>
    <row r="90" spans="1:115" ht="40.5" customHeight="1">
      <c r="A90" s="730">
        <v>72</v>
      </c>
      <c r="B90" s="734">
        <v>11</v>
      </c>
      <c r="C90" s="735" t="s">
        <v>1187</v>
      </c>
      <c r="D90" s="786" t="s">
        <v>1188</v>
      </c>
      <c r="E90" s="737">
        <f>COUNTA(H90:DJ90)</f>
        <v>0</v>
      </c>
      <c r="F90" s="426"/>
      <c r="G90" s="448"/>
      <c r="H90" s="428"/>
      <c r="I90" s="429"/>
      <c r="J90" s="430"/>
      <c r="K90" s="429"/>
      <c r="L90" s="430"/>
      <c r="M90" s="429"/>
      <c r="N90" s="430"/>
      <c r="O90" s="429"/>
      <c r="P90" s="430"/>
      <c r="Q90" s="431"/>
      <c r="R90" s="428"/>
      <c r="S90" s="429"/>
      <c r="T90" s="430"/>
      <c r="U90" s="429"/>
      <c r="V90" s="430"/>
      <c r="W90" s="429"/>
      <c r="X90" s="430"/>
      <c r="Y90" s="431"/>
      <c r="Z90" s="428"/>
      <c r="AA90" s="429"/>
      <c r="AB90" s="430"/>
      <c r="AC90" s="429"/>
      <c r="AD90" s="430"/>
      <c r="AE90" s="429"/>
      <c r="AF90" s="430"/>
      <c r="AG90" s="431"/>
      <c r="AH90" s="272"/>
      <c r="AI90" s="432"/>
      <c r="AJ90" s="433"/>
      <c r="AK90" s="434"/>
      <c r="AL90" s="433"/>
      <c r="AM90" s="434"/>
      <c r="AN90" s="433"/>
      <c r="AO90" s="434"/>
      <c r="AP90" s="433"/>
      <c r="AQ90" s="434"/>
      <c r="AR90" s="435"/>
      <c r="AS90" s="432"/>
      <c r="AT90" s="433"/>
      <c r="AU90" s="434"/>
      <c r="AV90" s="433"/>
      <c r="AW90" s="434"/>
      <c r="AX90" s="433"/>
      <c r="AY90" s="434"/>
      <c r="AZ90" s="435"/>
      <c r="BA90" s="432"/>
      <c r="BB90" s="433"/>
      <c r="BC90" s="434"/>
      <c r="BD90" s="433"/>
      <c r="BE90" s="434"/>
      <c r="BF90" s="433"/>
      <c r="BG90" s="434"/>
      <c r="BH90" s="435"/>
      <c r="BI90" s="272"/>
      <c r="BJ90" s="436"/>
      <c r="BK90" s="437"/>
      <c r="BL90" s="438"/>
      <c r="BM90" s="437"/>
      <c r="BN90" s="438"/>
      <c r="BO90" s="437"/>
      <c r="BP90" s="438"/>
      <c r="BQ90" s="437"/>
      <c r="BR90" s="438"/>
      <c r="BS90" s="439"/>
      <c r="BT90" s="436"/>
      <c r="BU90" s="437"/>
      <c r="BV90" s="438"/>
      <c r="BW90" s="437"/>
      <c r="BX90" s="438"/>
      <c r="BY90" s="437"/>
      <c r="BZ90" s="438"/>
      <c r="CA90" s="439"/>
      <c r="CB90" s="436"/>
      <c r="CC90" s="437"/>
      <c r="CD90" s="438"/>
      <c r="CE90" s="437"/>
      <c r="CF90" s="438"/>
      <c r="CG90" s="437"/>
      <c r="CH90" s="438"/>
      <c r="CI90" s="439"/>
      <c r="CJ90" s="272"/>
      <c r="CK90" s="440"/>
      <c r="CL90" s="441"/>
      <c r="CM90" s="442"/>
      <c r="CN90" s="441"/>
      <c r="CO90" s="442"/>
      <c r="CP90" s="441"/>
      <c r="CQ90" s="442"/>
      <c r="CR90" s="441"/>
      <c r="CS90" s="442"/>
      <c r="CT90" s="443"/>
      <c r="CU90" s="440"/>
      <c r="CV90" s="441"/>
      <c r="CW90" s="442"/>
      <c r="CX90" s="441"/>
      <c r="CY90" s="442"/>
      <c r="CZ90" s="441"/>
      <c r="DA90" s="442"/>
      <c r="DB90" s="443"/>
      <c r="DC90" s="440"/>
      <c r="DD90" s="441"/>
      <c r="DE90" s="442"/>
      <c r="DF90" s="441"/>
      <c r="DG90" s="442"/>
      <c r="DH90" s="441"/>
      <c r="DI90" s="442"/>
      <c r="DJ90" s="443"/>
      <c r="DK90" s="391"/>
    </row>
    <row r="91" spans="1:115" ht="40.5" customHeight="1">
      <c r="A91" s="730">
        <v>73</v>
      </c>
      <c r="B91" s="734">
        <v>11</v>
      </c>
      <c r="C91" s="735" t="s">
        <v>1190</v>
      </c>
      <c r="D91" s="736" t="s">
        <v>1057</v>
      </c>
      <c r="E91" s="737">
        <f>COUNTA(H91:DJ91)</f>
        <v>0</v>
      </c>
      <c r="F91" s="426"/>
      <c r="G91" s="448"/>
      <c r="H91" s="428"/>
      <c r="I91" s="429"/>
      <c r="J91" s="430"/>
      <c r="K91" s="429"/>
      <c r="L91" s="430"/>
      <c r="M91" s="429"/>
      <c r="N91" s="430"/>
      <c r="O91" s="429"/>
      <c r="P91" s="430"/>
      <c r="Q91" s="431"/>
      <c r="R91" s="428"/>
      <c r="S91" s="429"/>
      <c r="T91" s="430"/>
      <c r="U91" s="429"/>
      <c r="V91" s="430"/>
      <c r="W91" s="429"/>
      <c r="X91" s="430"/>
      <c r="Y91" s="431"/>
      <c r="Z91" s="428"/>
      <c r="AA91" s="429"/>
      <c r="AB91" s="430"/>
      <c r="AC91" s="429"/>
      <c r="AD91" s="430"/>
      <c r="AE91" s="429"/>
      <c r="AF91" s="430"/>
      <c r="AG91" s="431"/>
      <c r="AH91" s="272"/>
      <c r="AI91" s="432"/>
      <c r="AJ91" s="433"/>
      <c r="AK91" s="434"/>
      <c r="AL91" s="433"/>
      <c r="AM91" s="434"/>
      <c r="AN91" s="433"/>
      <c r="AO91" s="434"/>
      <c r="AP91" s="433"/>
      <c r="AQ91" s="434"/>
      <c r="AR91" s="435"/>
      <c r="AS91" s="432"/>
      <c r="AT91" s="433"/>
      <c r="AU91" s="434"/>
      <c r="AV91" s="433"/>
      <c r="AW91" s="434"/>
      <c r="AX91" s="433"/>
      <c r="AY91" s="434"/>
      <c r="AZ91" s="435"/>
      <c r="BA91" s="432"/>
      <c r="BB91" s="433"/>
      <c r="BC91" s="434"/>
      <c r="BD91" s="433"/>
      <c r="BE91" s="434"/>
      <c r="BF91" s="433"/>
      <c r="BG91" s="434"/>
      <c r="BH91" s="435"/>
      <c r="BI91" s="272"/>
      <c r="BJ91" s="436"/>
      <c r="BK91" s="437"/>
      <c r="BL91" s="438"/>
      <c r="BM91" s="437"/>
      <c r="BN91" s="438"/>
      <c r="BO91" s="437"/>
      <c r="BP91" s="438"/>
      <c r="BQ91" s="437"/>
      <c r="BR91" s="438"/>
      <c r="BS91" s="439"/>
      <c r="BT91" s="436"/>
      <c r="BU91" s="437"/>
      <c r="BV91" s="438"/>
      <c r="BW91" s="437"/>
      <c r="BX91" s="438"/>
      <c r="BY91" s="437"/>
      <c r="BZ91" s="438"/>
      <c r="CA91" s="439"/>
      <c r="CB91" s="436"/>
      <c r="CC91" s="437"/>
      <c r="CD91" s="438"/>
      <c r="CE91" s="437"/>
      <c r="CF91" s="438"/>
      <c r="CG91" s="437"/>
      <c r="CH91" s="438"/>
      <c r="CI91" s="439"/>
      <c r="CJ91" s="272"/>
      <c r="CK91" s="440"/>
      <c r="CL91" s="441"/>
      <c r="CM91" s="442"/>
      <c r="CN91" s="441"/>
      <c r="CO91" s="442"/>
      <c r="CP91" s="441"/>
      <c r="CQ91" s="442"/>
      <c r="CR91" s="441"/>
      <c r="CS91" s="442"/>
      <c r="CT91" s="443"/>
      <c r="CU91" s="440"/>
      <c r="CV91" s="441"/>
      <c r="CW91" s="442"/>
      <c r="CX91" s="441"/>
      <c r="CY91" s="442"/>
      <c r="CZ91" s="441"/>
      <c r="DA91" s="442"/>
      <c r="DB91" s="443"/>
      <c r="DC91" s="440"/>
      <c r="DD91" s="441"/>
      <c r="DE91" s="442"/>
      <c r="DF91" s="441"/>
      <c r="DG91" s="442"/>
      <c r="DH91" s="441"/>
      <c r="DI91" s="442"/>
      <c r="DJ91" s="443"/>
      <c r="DK91" s="391"/>
    </row>
    <row r="92" spans="1:115" ht="40.5" customHeight="1">
      <c r="A92" s="730">
        <v>0</v>
      </c>
      <c r="B92" s="731">
        <v>12</v>
      </c>
      <c r="C92" s="755" t="s">
        <v>1192</v>
      </c>
      <c r="D92" s="756"/>
      <c r="E92" s="756"/>
      <c r="F92" s="756"/>
      <c r="G92" s="756"/>
      <c r="H92" s="503"/>
      <c r="I92" s="504"/>
      <c r="J92" s="504"/>
      <c r="K92" s="504"/>
      <c r="L92" s="504"/>
      <c r="M92" s="504"/>
      <c r="N92" s="504"/>
      <c r="O92" s="504"/>
      <c r="P92" s="504"/>
      <c r="Q92" s="505"/>
      <c r="R92" s="503"/>
      <c r="S92" s="504"/>
      <c r="T92" s="504"/>
      <c r="U92" s="504"/>
      <c r="V92" s="504"/>
      <c r="W92" s="504"/>
      <c r="X92" s="504"/>
      <c r="Y92" s="505"/>
      <c r="Z92" s="503"/>
      <c r="AA92" s="504"/>
      <c r="AB92" s="504"/>
      <c r="AC92" s="504"/>
      <c r="AD92" s="504"/>
      <c r="AE92" s="504"/>
      <c r="AF92" s="504"/>
      <c r="AG92" s="505"/>
      <c r="AH92" s="506"/>
      <c r="AI92" s="507"/>
      <c r="AJ92" s="508"/>
      <c r="AK92" s="508"/>
      <c r="AL92" s="508"/>
      <c r="AM92" s="508"/>
      <c r="AN92" s="508"/>
      <c r="AO92" s="508"/>
      <c r="AP92" s="508"/>
      <c r="AQ92" s="508"/>
      <c r="AR92" s="509"/>
      <c r="AS92" s="507"/>
      <c r="AT92" s="508"/>
      <c r="AU92" s="508"/>
      <c r="AV92" s="508"/>
      <c r="AW92" s="508"/>
      <c r="AX92" s="508"/>
      <c r="AY92" s="508"/>
      <c r="AZ92" s="509"/>
      <c r="BA92" s="507"/>
      <c r="BB92" s="508"/>
      <c r="BC92" s="508"/>
      <c r="BD92" s="508"/>
      <c r="BE92" s="508"/>
      <c r="BF92" s="508"/>
      <c r="BG92" s="508"/>
      <c r="BH92" s="509"/>
      <c r="BI92" s="506"/>
      <c r="BJ92" s="510"/>
      <c r="BK92" s="511"/>
      <c r="BL92" s="511"/>
      <c r="BM92" s="511"/>
      <c r="BN92" s="511"/>
      <c r="BO92" s="511"/>
      <c r="BP92" s="511"/>
      <c r="BQ92" s="511"/>
      <c r="BR92" s="511"/>
      <c r="BS92" s="512"/>
      <c r="BT92" s="510"/>
      <c r="BU92" s="511"/>
      <c r="BV92" s="511"/>
      <c r="BW92" s="511"/>
      <c r="BX92" s="511"/>
      <c r="BY92" s="511"/>
      <c r="BZ92" s="511"/>
      <c r="CA92" s="512"/>
      <c r="CB92" s="510"/>
      <c r="CC92" s="511"/>
      <c r="CD92" s="511"/>
      <c r="CE92" s="511"/>
      <c r="CF92" s="511"/>
      <c r="CG92" s="511"/>
      <c r="CH92" s="511"/>
      <c r="CI92" s="512"/>
      <c r="CJ92" s="506"/>
      <c r="CK92" s="513"/>
      <c r="CL92" s="514"/>
      <c r="CM92" s="514"/>
      <c r="CN92" s="514"/>
      <c r="CO92" s="514"/>
      <c r="CP92" s="514"/>
      <c r="CQ92" s="514"/>
      <c r="CR92" s="514"/>
      <c r="CS92" s="514"/>
      <c r="CT92" s="515"/>
      <c r="CU92" s="513"/>
      <c r="CV92" s="514"/>
      <c r="CW92" s="514"/>
      <c r="CX92" s="514"/>
      <c r="CY92" s="514"/>
      <c r="CZ92" s="514"/>
      <c r="DA92" s="514"/>
      <c r="DB92" s="515"/>
      <c r="DC92" s="513"/>
      <c r="DD92" s="514"/>
      <c r="DE92" s="514"/>
      <c r="DF92" s="514"/>
      <c r="DG92" s="514"/>
      <c r="DH92" s="514"/>
      <c r="DI92" s="514"/>
      <c r="DJ92" s="515"/>
      <c r="DK92" s="516"/>
    </row>
    <row r="93" spans="1:115" ht="40.5" customHeight="1">
      <c r="A93" s="730">
        <v>74</v>
      </c>
      <c r="B93" s="734">
        <v>12</v>
      </c>
      <c r="C93" s="735" t="s">
        <v>1194</v>
      </c>
      <c r="D93" s="738" t="s">
        <v>1110</v>
      </c>
      <c r="E93" s="737">
        <f>COUNTA(H93:DJ93)</f>
        <v>0</v>
      </c>
      <c r="F93" s="426"/>
      <c r="G93" s="448"/>
      <c r="H93" s="428"/>
      <c r="I93" s="429"/>
      <c r="J93" s="430"/>
      <c r="K93" s="429"/>
      <c r="L93" s="430"/>
      <c r="M93" s="429"/>
      <c r="N93" s="430"/>
      <c r="O93" s="429"/>
      <c r="P93" s="430"/>
      <c r="Q93" s="431"/>
      <c r="R93" s="428"/>
      <c r="S93" s="429"/>
      <c r="T93" s="430"/>
      <c r="U93" s="429"/>
      <c r="V93" s="430"/>
      <c r="W93" s="429"/>
      <c r="X93" s="430"/>
      <c r="Y93" s="431"/>
      <c r="Z93" s="428"/>
      <c r="AA93" s="429"/>
      <c r="AB93" s="430"/>
      <c r="AC93" s="429"/>
      <c r="AD93" s="430"/>
      <c r="AE93" s="429"/>
      <c r="AF93" s="430"/>
      <c r="AG93" s="431"/>
      <c r="AH93" s="272"/>
      <c r="AI93" s="432"/>
      <c r="AJ93" s="433"/>
      <c r="AK93" s="434"/>
      <c r="AL93" s="433"/>
      <c r="AM93" s="434"/>
      <c r="AN93" s="433"/>
      <c r="AO93" s="434"/>
      <c r="AP93" s="433"/>
      <c r="AQ93" s="434"/>
      <c r="AR93" s="435"/>
      <c r="AS93" s="432"/>
      <c r="AT93" s="433"/>
      <c r="AU93" s="434"/>
      <c r="AV93" s="433"/>
      <c r="AW93" s="434"/>
      <c r="AX93" s="433"/>
      <c r="AY93" s="434"/>
      <c r="AZ93" s="435"/>
      <c r="BA93" s="432"/>
      <c r="BB93" s="433"/>
      <c r="BC93" s="434"/>
      <c r="BD93" s="433"/>
      <c r="BE93" s="434"/>
      <c r="BF93" s="433"/>
      <c r="BG93" s="434"/>
      <c r="BH93" s="435"/>
      <c r="BI93" s="272"/>
      <c r="BJ93" s="436"/>
      <c r="BK93" s="437"/>
      <c r="BL93" s="438"/>
      <c r="BM93" s="437"/>
      <c r="BN93" s="438"/>
      <c r="BO93" s="437"/>
      <c r="BP93" s="438"/>
      <c r="BQ93" s="437"/>
      <c r="BR93" s="438"/>
      <c r="BS93" s="439"/>
      <c r="BT93" s="436"/>
      <c r="BU93" s="437"/>
      <c r="BV93" s="438"/>
      <c r="BW93" s="437"/>
      <c r="BX93" s="438"/>
      <c r="BY93" s="437"/>
      <c r="BZ93" s="438"/>
      <c r="CA93" s="439"/>
      <c r="CB93" s="436"/>
      <c r="CC93" s="437"/>
      <c r="CD93" s="438"/>
      <c r="CE93" s="437"/>
      <c r="CF93" s="438"/>
      <c r="CG93" s="437"/>
      <c r="CH93" s="438"/>
      <c r="CI93" s="439"/>
      <c r="CJ93" s="272"/>
      <c r="CK93" s="440"/>
      <c r="CL93" s="441"/>
      <c r="CM93" s="442"/>
      <c r="CN93" s="441"/>
      <c r="CO93" s="442"/>
      <c r="CP93" s="441"/>
      <c r="CQ93" s="442"/>
      <c r="CR93" s="441"/>
      <c r="CS93" s="442"/>
      <c r="CT93" s="443"/>
      <c r="CU93" s="440"/>
      <c r="CV93" s="441"/>
      <c r="CW93" s="442"/>
      <c r="CX93" s="441"/>
      <c r="CY93" s="442"/>
      <c r="CZ93" s="441"/>
      <c r="DA93" s="442"/>
      <c r="DB93" s="443"/>
      <c r="DC93" s="440"/>
      <c r="DD93" s="441"/>
      <c r="DE93" s="442"/>
      <c r="DF93" s="441"/>
      <c r="DG93" s="442"/>
      <c r="DH93" s="441"/>
      <c r="DI93" s="442"/>
      <c r="DJ93" s="443"/>
      <c r="DK93" s="391"/>
    </row>
    <row r="94" spans="1:115" ht="40.5" customHeight="1">
      <c r="A94" s="730">
        <v>75</v>
      </c>
      <c r="B94" s="734">
        <v>12</v>
      </c>
      <c r="C94" s="735" t="s">
        <v>1196</v>
      </c>
      <c r="D94" s="736" t="s">
        <v>1057</v>
      </c>
      <c r="E94" s="737">
        <f>COUNTA(H94:DJ94)</f>
        <v>0</v>
      </c>
      <c r="F94" s="426"/>
      <c r="G94" s="448"/>
      <c r="H94" s="428"/>
      <c r="I94" s="429"/>
      <c r="J94" s="430"/>
      <c r="K94" s="429"/>
      <c r="L94" s="430"/>
      <c r="M94" s="429"/>
      <c r="N94" s="430"/>
      <c r="O94" s="429"/>
      <c r="P94" s="430"/>
      <c r="Q94" s="431"/>
      <c r="R94" s="428"/>
      <c r="S94" s="429"/>
      <c r="T94" s="430"/>
      <c r="U94" s="429"/>
      <c r="V94" s="430"/>
      <c r="W94" s="429"/>
      <c r="X94" s="430"/>
      <c r="Y94" s="431"/>
      <c r="Z94" s="428"/>
      <c r="AA94" s="429"/>
      <c r="AB94" s="430"/>
      <c r="AC94" s="429"/>
      <c r="AD94" s="430"/>
      <c r="AE94" s="429"/>
      <c r="AF94" s="430"/>
      <c r="AG94" s="431"/>
      <c r="AH94" s="272"/>
      <c r="AI94" s="432"/>
      <c r="AJ94" s="433"/>
      <c r="AK94" s="434"/>
      <c r="AL94" s="433"/>
      <c r="AM94" s="434"/>
      <c r="AN94" s="433"/>
      <c r="AO94" s="434"/>
      <c r="AP94" s="433"/>
      <c r="AQ94" s="434"/>
      <c r="AR94" s="435"/>
      <c r="AS94" s="432"/>
      <c r="AT94" s="433"/>
      <c r="AU94" s="434"/>
      <c r="AV94" s="433"/>
      <c r="AW94" s="434"/>
      <c r="AX94" s="433"/>
      <c r="AY94" s="434"/>
      <c r="AZ94" s="435"/>
      <c r="BA94" s="432"/>
      <c r="BB94" s="433"/>
      <c r="BC94" s="434"/>
      <c r="BD94" s="433"/>
      <c r="BE94" s="434"/>
      <c r="BF94" s="433"/>
      <c r="BG94" s="434"/>
      <c r="BH94" s="435"/>
      <c r="BI94" s="272"/>
      <c r="BJ94" s="436"/>
      <c r="BK94" s="437"/>
      <c r="BL94" s="438"/>
      <c r="BM94" s="437"/>
      <c r="BN94" s="438"/>
      <c r="BO94" s="437"/>
      <c r="BP94" s="438"/>
      <c r="BQ94" s="437"/>
      <c r="BR94" s="438"/>
      <c r="BS94" s="439"/>
      <c r="BT94" s="436"/>
      <c r="BU94" s="437"/>
      <c r="BV94" s="438"/>
      <c r="BW94" s="437"/>
      <c r="BX94" s="438"/>
      <c r="BY94" s="437"/>
      <c r="BZ94" s="438"/>
      <c r="CA94" s="439"/>
      <c r="CB94" s="436"/>
      <c r="CC94" s="437"/>
      <c r="CD94" s="438"/>
      <c r="CE94" s="437"/>
      <c r="CF94" s="438"/>
      <c r="CG94" s="437"/>
      <c r="CH94" s="438"/>
      <c r="CI94" s="439"/>
      <c r="CJ94" s="272"/>
      <c r="CK94" s="440"/>
      <c r="CL94" s="441"/>
      <c r="CM94" s="442"/>
      <c r="CN94" s="441"/>
      <c r="CO94" s="442"/>
      <c r="CP94" s="441"/>
      <c r="CQ94" s="442"/>
      <c r="CR94" s="441"/>
      <c r="CS94" s="442"/>
      <c r="CT94" s="443"/>
      <c r="CU94" s="440"/>
      <c r="CV94" s="441"/>
      <c r="CW94" s="442"/>
      <c r="CX94" s="441"/>
      <c r="CY94" s="442"/>
      <c r="CZ94" s="441"/>
      <c r="DA94" s="442"/>
      <c r="DB94" s="443"/>
      <c r="DC94" s="440"/>
      <c r="DD94" s="441"/>
      <c r="DE94" s="442"/>
      <c r="DF94" s="441"/>
      <c r="DG94" s="442"/>
      <c r="DH94" s="441"/>
      <c r="DI94" s="442"/>
      <c r="DJ94" s="443"/>
      <c r="DK94" s="272"/>
    </row>
    <row r="95" spans="1:115" ht="40.5" customHeight="1">
      <c r="A95" s="730">
        <v>76</v>
      </c>
      <c r="B95" s="734">
        <v>12</v>
      </c>
      <c r="C95" s="735" t="s">
        <v>1199</v>
      </c>
      <c r="D95" s="736" t="s">
        <v>1057</v>
      </c>
      <c r="E95" s="737">
        <f>COUNTA(H95:DJ95)</f>
        <v>0</v>
      </c>
      <c r="F95" s="426"/>
      <c r="G95" s="448"/>
      <c r="H95" s="428"/>
      <c r="I95" s="429"/>
      <c r="J95" s="430"/>
      <c r="K95" s="429"/>
      <c r="L95" s="430"/>
      <c r="M95" s="429"/>
      <c r="N95" s="430"/>
      <c r="O95" s="429"/>
      <c r="P95" s="430"/>
      <c r="Q95" s="431"/>
      <c r="R95" s="428"/>
      <c r="S95" s="429"/>
      <c r="T95" s="430"/>
      <c r="U95" s="429"/>
      <c r="V95" s="430"/>
      <c r="W95" s="429"/>
      <c r="X95" s="430"/>
      <c r="Y95" s="431"/>
      <c r="Z95" s="428"/>
      <c r="AA95" s="429"/>
      <c r="AB95" s="430"/>
      <c r="AC95" s="429"/>
      <c r="AD95" s="430"/>
      <c r="AE95" s="429"/>
      <c r="AF95" s="430"/>
      <c r="AG95" s="431"/>
      <c r="AH95" s="272"/>
      <c r="AI95" s="432"/>
      <c r="AJ95" s="433"/>
      <c r="AK95" s="434"/>
      <c r="AL95" s="433"/>
      <c r="AM95" s="434"/>
      <c r="AN95" s="433"/>
      <c r="AO95" s="434"/>
      <c r="AP95" s="433"/>
      <c r="AQ95" s="434"/>
      <c r="AR95" s="435"/>
      <c r="AS95" s="432"/>
      <c r="AT95" s="433"/>
      <c r="AU95" s="434"/>
      <c r="AV95" s="433"/>
      <c r="AW95" s="434"/>
      <c r="AX95" s="433"/>
      <c r="AY95" s="434"/>
      <c r="AZ95" s="435"/>
      <c r="BA95" s="432"/>
      <c r="BB95" s="433"/>
      <c r="BC95" s="434"/>
      <c r="BD95" s="433"/>
      <c r="BE95" s="434"/>
      <c r="BF95" s="433"/>
      <c r="BG95" s="434"/>
      <c r="BH95" s="435"/>
      <c r="BI95" s="272"/>
      <c r="BJ95" s="436"/>
      <c r="BK95" s="437"/>
      <c r="BL95" s="438"/>
      <c r="BM95" s="437"/>
      <c r="BN95" s="438"/>
      <c r="BO95" s="437"/>
      <c r="BP95" s="438"/>
      <c r="BQ95" s="437"/>
      <c r="BR95" s="438"/>
      <c r="BS95" s="439"/>
      <c r="BT95" s="436"/>
      <c r="BU95" s="437"/>
      <c r="BV95" s="438"/>
      <c r="BW95" s="437"/>
      <c r="BX95" s="438"/>
      <c r="BY95" s="437"/>
      <c r="BZ95" s="438"/>
      <c r="CA95" s="439"/>
      <c r="CB95" s="436"/>
      <c r="CC95" s="437"/>
      <c r="CD95" s="438"/>
      <c r="CE95" s="437"/>
      <c r="CF95" s="438"/>
      <c r="CG95" s="437"/>
      <c r="CH95" s="438"/>
      <c r="CI95" s="439"/>
      <c r="CJ95" s="272"/>
      <c r="CK95" s="440"/>
      <c r="CL95" s="441"/>
      <c r="CM95" s="442"/>
      <c r="CN95" s="441"/>
      <c r="CO95" s="442"/>
      <c r="CP95" s="441"/>
      <c r="CQ95" s="442"/>
      <c r="CR95" s="441"/>
      <c r="CS95" s="442"/>
      <c r="CT95" s="443"/>
      <c r="CU95" s="440"/>
      <c r="CV95" s="441"/>
      <c r="CW95" s="442"/>
      <c r="CX95" s="441"/>
      <c r="CY95" s="442"/>
      <c r="CZ95" s="441"/>
      <c r="DA95" s="442"/>
      <c r="DB95" s="443"/>
      <c r="DC95" s="440"/>
      <c r="DD95" s="441"/>
      <c r="DE95" s="442"/>
      <c r="DF95" s="441"/>
      <c r="DG95" s="442"/>
      <c r="DH95" s="441"/>
      <c r="DI95" s="442"/>
      <c r="DJ95" s="443"/>
      <c r="DK95" s="391"/>
    </row>
    <row r="96" spans="1:115" ht="40.5" customHeight="1">
      <c r="A96" s="730">
        <v>0</v>
      </c>
      <c r="B96" s="731">
        <v>13</v>
      </c>
      <c r="C96" s="755" t="s">
        <v>1201</v>
      </c>
      <c r="D96" s="756"/>
      <c r="E96" s="756"/>
      <c r="F96" s="756"/>
      <c r="G96" s="756"/>
      <c r="H96" s="503"/>
      <c r="I96" s="504"/>
      <c r="J96" s="504"/>
      <c r="K96" s="504"/>
      <c r="L96" s="504"/>
      <c r="M96" s="504"/>
      <c r="N96" s="504"/>
      <c r="O96" s="504"/>
      <c r="P96" s="504"/>
      <c r="Q96" s="505"/>
      <c r="R96" s="503"/>
      <c r="S96" s="504"/>
      <c r="T96" s="504"/>
      <c r="U96" s="504"/>
      <c r="V96" s="504"/>
      <c r="W96" s="504"/>
      <c r="X96" s="504"/>
      <c r="Y96" s="505"/>
      <c r="Z96" s="503"/>
      <c r="AA96" s="504"/>
      <c r="AB96" s="504"/>
      <c r="AC96" s="504"/>
      <c r="AD96" s="504"/>
      <c r="AE96" s="504"/>
      <c r="AF96" s="504"/>
      <c r="AG96" s="505"/>
      <c r="AH96" s="506"/>
      <c r="AI96" s="507"/>
      <c r="AJ96" s="508"/>
      <c r="AK96" s="508"/>
      <c r="AL96" s="508"/>
      <c r="AM96" s="508"/>
      <c r="AN96" s="508"/>
      <c r="AO96" s="508"/>
      <c r="AP96" s="508"/>
      <c r="AQ96" s="508"/>
      <c r="AR96" s="509"/>
      <c r="AS96" s="507"/>
      <c r="AT96" s="508"/>
      <c r="AU96" s="508"/>
      <c r="AV96" s="508"/>
      <c r="AW96" s="508"/>
      <c r="AX96" s="508"/>
      <c r="AY96" s="508"/>
      <c r="AZ96" s="509"/>
      <c r="BA96" s="507"/>
      <c r="BB96" s="508"/>
      <c r="BC96" s="508"/>
      <c r="BD96" s="508"/>
      <c r="BE96" s="508"/>
      <c r="BF96" s="508"/>
      <c r="BG96" s="508"/>
      <c r="BH96" s="509"/>
      <c r="BI96" s="506"/>
      <c r="BJ96" s="510"/>
      <c r="BK96" s="511"/>
      <c r="BL96" s="511"/>
      <c r="BM96" s="511"/>
      <c r="BN96" s="511"/>
      <c r="BO96" s="511"/>
      <c r="BP96" s="511"/>
      <c r="BQ96" s="511"/>
      <c r="BR96" s="511"/>
      <c r="BS96" s="512"/>
      <c r="BT96" s="510"/>
      <c r="BU96" s="511"/>
      <c r="BV96" s="511"/>
      <c r="BW96" s="511"/>
      <c r="BX96" s="511"/>
      <c r="BY96" s="511"/>
      <c r="BZ96" s="511"/>
      <c r="CA96" s="512"/>
      <c r="CB96" s="510"/>
      <c r="CC96" s="511"/>
      <c r="CD96" s="511"/>
      <c r="CE96" s="511"/>
      <c r="CF96" s="511"/>
      <c r="CG96" s="511"/>
      <c r="CH96" s="511"/>
      <c r="CI96" s="512"/>
      <c r="CJ96" s="506"/>
      <c r="CK96" s="513"/>
      <c r="CL96" s="514"/>
      <c r="CM96" s="514"/>
      <c r="CN96" s="514"/>
      <c r="CO96" s="514"/>
      <c r="CP96" s="514"/>
      <c r="CQ96" s="514"/>
      <c r="CR96" s="514"/>
      <c r="CS96" s="514"/>
      <c r="CT96" s="515"/>
      <c r="CU96" s="513"/>
      <c r="CV96" s="514"/>
      <c r="CW96" s="514"/>
      <c r="CX96" s="514"/>
      <c r="CY96" s="514"/>
      <c r="CZ96" s="514"/>
      <c r="DA96" s="514"/>
      <c r="DB96" s="515"/>
      <c r="DC96" s="513"/>
      <c r="DD96" s="514"/>
      <c r="DE96" s="514"/>
      <c r="DF96" s="514"/>
      <c r="DG96" s="514"/>
      <c r="DH96" s="514"/>
      <c r="DI96" s="514"/>
      <c r="DJ96" s="515"/>
      <c r="DK96" s="516"/>
    </row>
    <row r="97" spans="1:115" ht="40.5" customHeight="1">
      <c r="A97" s="730">
        <v>77</v>
      </c>
      <c r="B97" s="734">
        <v>13</v>
      </c>
      <c r="C97" s="735" t="s">
        <v>1204</v>
      </c>
      <c r="D97" s="738" t="s">
        <v>1110</v>
      </c>
      <c r="E97" s="737">
        <f>COUNTA(H97:DJ97)</f>
        <v>0</v>
      </c>
      <c r="F97" s="426"/>
      <c r="G97" s="448"/>
      <c r="H97" s="428"/>
      <c r="I97" s="429"/>
      <c r="J97" s="430"/>
      <c r="K97" s="429"/>
      <c r="L97" s="430"/>
      <c r="M97" s="429"/>
      <c r="N97" s="430"/>
      <c r="O97" s="429"/>
      <c r="P97" s="430"/>
      <c r="Q97" s="431"/>
      <c r="R97" s="428"/>
      <c r="S97" s="429"/>
      <c r="T97" s="430"/>
      <c r="U97" s="429"/>
      <c r="V97" s="430"/>
      <c r="W97" s="429"/>
      <c r="X97" s="430"/>
      <c r="Y97" s="431"/>
      <c r="Z97" s="428"/>
      <c r="AA97" s="429"/>
      <c r="AB97" s="430"/>
      <c r="AC97" s="429"/>
      <c r="AD97" s="430"/>
      <c r="AE97" s="429"/>
      <c r="AF97" s="430"/>
      <c r="AG97" s="431"/>
      <c r="AH97" s="272"/>
      <c r="AI97" s="432"/>
      <c r="AJ97" s="433"/>
      <c r="AK97" s="434"/>
      <c r="AL97" s="433"/>
      <c r="AM97" s="434"/>
      <c r="AN97" s="433"/>
      <c r="AO97" s="434"/>
      <c r="AP97" s="433"/>
      <c r="AQ97" s="434"/>
      <c r="AR97" s="435"/>
      <c r="AS97" s="432"/>
      <c r="AT97" s="433"/>
      <c r="AU97" s="434"/>
      <c r="AV97" s="433"/>
      <c r="AW97" s="434"/>
      <c r="AX97" s="433"/>
      <c r="AY97" s="434"/>
      <c r="AZ97" s="435"/>
      <c r="BA97" s="432"/>
      <c r="BB97" s="433"/>
      <c r="BC97" s="434"/>
      <c r="BD97" s="433"/>
      <c r="BE97" s="434"/>
      <c r="BF97" s="433"/>
      <c r="BG97" s="434"/>
      <c r="BH97" s="435"/>
      <c r="BI97" s="272"/>
      <c r="BJ97" s="436"/>
      <c r="BK97" s="437"/>
      <c r="BL97" s="438"/>
      <c r="BM97" s="437"/>
      <c r="BN97" s="438"/>
      <c r="BO97" s="437"/>
      <c r="BP97" s="438"/>
      <c r="BQ97" s="437"/>
      <c r="BR97" s="438"/>
      <c r="BS97" s="439"/>
      <c r="BT97" s="436"/>
      <c r="BU97" s="437"/>
      <c r="BV97" s="438"/>
      <c r="BW97" s="437"/>
      <c r="BX97" s="438"/>
      <c r="BY97" s="437"/>
      <c r="BZ97" s="438"/>
      <c r="CA97" s="439"/>
      <c r="CB97" s="436"/>
      <c r="CC97" s="437"/>
      <c r="CD97" s="438"/>
      <c r="CE97" s="437"/>
      <c r="CF97" s="438"/>
      <c r="CG97" s="437"/>
      <c r="CH97" s="438"/>
      <c r="CI97" s="439"/>
      <c r="CJ97" s="272"/>
      <c r="CK97" s="440"/>
      <c r="CL97" s="441"/>
      <c r="CM97" s="442"/>
      <c r="CN97" s="441"/>
      <c r="CO97" s="442"/>
      <c r="CP97" s="441"/>
      <c r="CQ97" s="442"/>
      <c r="CR97" s="441"/>
      <c r="CS97" s="442"/>
      <c r="CT97" s="443"/>
      <c r="CU97" s="440"/>
      <c r="CV97" s="441"/>
      <c r="CW97" s="442"/>
      <c r="CX97" s="441"/>
      <c r="CY97" s="442"/>
      <c r="CZ97" s="441"/>
      <c r="DA97" s="442"/>
      <c r="DB97" s="443"/>
      <c r="DC97" s="440"/>
      <c r="DD97" s="441"/>
      <c r="DE97" s="442"/>
      <c r="DF97" s="441"/>
      <c r="DG97" s="442"/>
      <c r="DH97" s="441"/>
      <c r="DI97" s="442"/>
      <c r="DJ97" s="443"/>
      <c r="DK97" s="272"/>
    </row>
    <row r="98" spans="1:115" ht="40.5" customHeight="1">
      <c r="A98" s="730">
        <v>78</v>
      </c>
      <c r="B98" s="734">
        <v>13</v>
      </c>
      <c r="C98" s="735" t="s">
        <v>1206</v>
      </c>
      <c r="D98" s="786" t="s">
        <v>1188</v>
      </c>
      <c r="E98" s="737">
        <f>COUNTA(H98:DJ98)</f>
        <v>0</v>
      </c>
      <c r="F98" s="426"/>
      <c r="G98" s="448"/>
      <c r="H98" s="428"/>
      <c r="I98" s="429"/>
      <c r="J98" s="430"/>
      <c r="K98" s="429"/>
      <c r="L98" s="430"/>
      <c r="M98" s="429"/>
      <c r="N98" s="430"/>
      <c r="O98" s="429"/>
      <c r="P98" s="430"/>
      <c r="Q98" s="431"/>
      <c r="R98" s="428"/>
      <c r="S98" s="429"/>
      <c r="T98" s="430"/>
      <c r="U98" s="429"/>
      <c r="V98" s="430"/>
      <c r="W98" s="429"/>
      <c r="X98" s="430"/>
      <c r="Y98" s="431"/>
      <c r="Z98" s="428"/>
      <c r="AA98" s="429"/>
      <c r="AB98" s="430"/>
      <c r="AC98" s="429"/>
      <c r="AD98" s="430"/>
      <c r="AE98" s="429"/>
      <c r="AF98" s="430"/>
      <c r="AG98" s="431"/>
      <c r="AH98" s="272"/>
      <c r="AI98" s="432"/>
      <c r="AJ98" s="433"/>
      <c r="AK98" s="434"/>
      <c r="AL98" s="433"/>
      <c r="AM98" s="434"/>
      <c r="AN98" s="433"/>
      <c r="AO98" s="434"/>
      <c r="AP98" s="433"/>
      <c r="AQ98" s="434"/>
      <c r="AR98" s="435"/>
      <c r="AS98" s="432"/>
      <c r="AT98" s="433"/>
      <c r="AU98" s="434"/>
      <c r="AV98" s="433"/>
      <c r="AW98" s="434"/>
      <c r="AX98" s="433"/>
      <c r="AY98" s="434"/>
      <c r="AZ98" s="435"/>
      <c r="BA98" s="432"/>
      <c r="BB98" s="433"/>
      <c r="BC98" s="434"/>
      <c r="BD98" s="433"/>
      <c r="BE98" s="434"/>
      <c r="BF98" s="433"/>
      <c r="BG98" s="434"/>
      <c r="BH98" s="435"/>
      <c r="BI98" s="272"/>
      <c r="BJ98" s="436"/>
      <c r="BK98" s="437"/>
      <c r="BL98" s="438"/>
      <c r="BM98" s="437"/>
      <c r="BN98" s="438"/>
      <c r="BO98" s="437"/>
      <c r="BP98" s="438"/>
      <c r="BQ98" s="437"/>
      <c r="BR98" s="438"/>
      <c r="BS98" s="439"/>
      <c r="BT98" s="436"/>
      <c r="BU98" s="437"/>
      <c r="BV98" s="438"/>
      <c r="BW98" s="437"/>
      <c r="BX98" s="438"/>
      <c r="BY98" s="437"/>
      <c r="BZ98" s="438"/>
      <c r="CA98" s="439"/>
      <c r="CB98" s="436"/>
      <c r="CC98" s="437"/>
      <c r="CD98" s="438"/>
      <c r="CE98" s="437"/>
      <c r="CF98" s="438"/>
      <c r="CG98" s="437"/>
      <c r="CH98" s="438"/>
      <c r="CI98" s="439"/>
      <c r="CJ98" s="272"/>
      <c r="CK98" s="440"/>
      <c r="CL98" s="441"/>
      <c r="CM98" s="442"/>
      <c r="CN98" s="441"/>
      <c r="CO98" s="442"/>
      <c r="CP98" s="441"/>
      <c r="CQ98" s="442"/>
      <c r="CR98" s="441"/>
      <c r="CS98" s="442"/>
      <c r="CT98" s="443"/>
      <c r="CU98" s="440"/>
      <c r="CV98" s="441"/>
      <c r="CW98" s="442"/>
      <c r="CX98" s="441"/>
      <c r="CY98" s="442"/>
      <c r="CZ98" s="441"/>
      <c r="DA98" s="442"/>
      <c r="DB98" s="443"/>
      <c r="DC98" s="440"/>
      <c r="DD98" s="441"/>
      <c r="DE98" s="442"/>
      <c r="DF98" s="441"/>
      <c r="DG98" s="442"/>
      <c r="DH98" s="441"/>
      <c r="DI98" s="442"/>
      <c r="DJ98" s="443"/>
      <c r="DK98" s="391"/>
    </row>
    <row r="99" spans="1:115" ht="40.5" customHeight="1">
      <c r="A99" s="730">
        <v>79</v>
      </c>
      <c r="B99" s="734">
        <v>13</v>
      </c>
      <c r="C99" s="735" t="s">
        <v>1209</v>
      </c>
      <c r="D99" s="736" t="s">
        <v>1057</v>
      </c>
      <c r="E99" s="737">
        <f>COUNTA(H99:DJ99)</f>
        <v>0</v>
      </c>
      <c r="F99" s="426"/>
      <c r="G99" s="448"/>
      <c r="H99" s="774"/>
      <c r="I99" s="775"/>
      <c r="J99" s="775"/>
      <c r="K99" s="775"/>
      <c r="L99" s="775"/>
      <c r="M99" s="775"/>
      <c r="N99" s="775"/>
      <c r="O99" s="775"/>
      <c r="P99" s="775"/>
      <c r="Q99" s="776"/>
      <c r="R99" s="774"/>
      <c r="S99" s="775"/>
      <c r="T99" s="775"/>
      <c r="U99" s="775"/>
      <c r="V99" s="775"/>
      <c r="W99" s="775"/>
      <c r="X99" s="775"/>
      <c r="Y99" s="776"/>
      <c r="Z99" s="774"/>
      <c r="AA99" s="775"/>
      <c r="AB99" s="775"/>
      <c r="AC99" s="775"/>
      <c r="AD99" s="775"/>
      <c r="AE99" s="775"/>
      <c r="AF99" s="775"/>
      <c r="AG99" s="776"/>
      <c r="AH99" s="272"/>
      <c r="AI99" s="777"/>
      <c r="AJ99" s="778"/>
      <c r="AK99" s="778"/>
      <c r="AL99" s="778"/>
      <c r="AM99" s="778"/>
      <c r="AN99" s="778"/>
      <c r="AO99" s="778"/>
      <c r="AP99" s="778"/>
      <c r="AQ99" s="778"/>
      <c r="AR99" s="779"/>
      <c r="AS99" s="777"/>
      <c r="AT99" s="778"/>
      <c r="AU99" s="778"/>
      <c r="AV99" s="778"/>
      <c r="AW99" s="778"/>
      <c r="AX99" s="778"/>
      <c r="AY99" s="778"/>
      <c r="AZ99" s="779"/>
      <c r="BA99" s="777"/>
      <c r="BB99" s="778"/>
      <c r="BC99" s="778"/>
      <c r="BD99" s="778"/>
      <c r="BE99" s="778"/>
      <c r="BF99" s="778"/>
      <c r="BG99" s="778"/>
      <c r="BH99" s="779"/>
      <c r="BI99" s="272"/>
      <c r="BJ99" s="780"/>
      <c r="BK99" s="781"/>
      <c r="BL99" s="781"/>
      <c r="BM99" s="781"/>
      <c r="BN99" s="781"/>
      <c r="BO99" s="781"/>
      <c r="BP99" s="781"/>
      <c r="BQ99" s="781"/>
      <c r="BR99" s="781"/>
      <c r="BS99" s="782"/>
      <c r="BT99" s="780"/>
      <c r="BU99" s="781"/>
      <c r="BV99" s="781"/>
      <c r="BW99" s="781"/>
      <c r="BX99" s="781"/>
      <c r="BY99" s="781"/>
      <c r="BZ99" s="781"/>
      <c r="CA99" s="782"/>
      <c r="CB99" s="780"/>
      <c r="CC99" s="781"/>
      <c r="CD99" s="781"/>
      <c r="CE99" s="781"/>
      <c r="CF99" s="781"/>
      <c r="CG99" s="781"/>
      <c r="CH99" s="781"/>
      <c r="CI99" s="782"/>
      <c r="CJ99" s="272"/>
      <c r="CK99" s="783"/>
      <c r="CL99" s="784"/>
      <c r="CM99" s="784"/>
      <c r="CN99" s="784"/>
      <c r="CO99" s="784"/>
      <c r="CP99" s="784"/>
      <c r="CQ99" s="784"/>
      <c r="CR99" s="784"/>
      <c r="CS99" s="784"/>
      <c r="CT99" s="785"/>
      <c r="CU99" s="783"/>
      <c r="CV99" s="784"/>
      <c r="CW99" s="784"/>
      <c r="CX99" s="784"/>
      <c r="CY99" s="784"/>
      <c r="CZ99" s="784"/>
      <c r="DA99" s="784"/>
      <c r="DB99" s="785"/>
      <c r="DC99" s="783"/>
      <c r="DD99" s="784"/>
      <c r="DE99" s="784"/>
      <c r="DF99" s="784"/>
      <c r="DG99" s="784"/>
      <c r="DH99" s="784"/>
      <c r="DI99" s="784"/>
      <c r="DJ99" s="785"/>
      <c r="DK99" s="391"/>
    </row>
    <row r="100" spans="1:115" ht="40.5" customHeight="1">
      <c r="A100" s="730">
        <v>0</v>
      </c>
      <c r="B100" s="731">
        <v>14</v>
      </c>
      <c r="C100" s="755" t="s">
        <v>1212</v>
      </c>
      <c r="D100" s="756"/>
      <c r="E100" s="756"/>
      <c r="F100" s="756"/>
      <c r="G100" s="756"/>
      <c r="H100" s="503"/>
      <c r="I100" s="504"/>
      <c r="J100" s="504"/>
      <c r="K100" s="504"/>
      <c r="L100" s="504"/>
      <c r="M100" s="504"/>
      <c r="N100" s="504"/>
      <c r="O100" s="504"/>
      <c r="P100" s="504"/>
      <c r="Q100" s="505"/>
      <c r="R100" s="503"/>
      <c r="S100" s="504"/>
      <c r="T100" s="504"/>
      <c r="U100" s="504"/>
      <c r="V100" s="504"/>
      <c r="W100" s="504"/>
      <c r="X100" s="504"/>
      <c r="Y100" s="505"/>
      <c r="Z100" s="503"/>
      <c r="AA100" s="504"/>
      <c r="AB100" s="504"/>
      <c r="AC100" s="504"/>
      <c r="AD100" s="504"/>
      <c r="AE100" s="504"/>
      <c r="AF100" s="504"/>
      <c r="AG100" s="505"/>
      <c r="AH100" s="506"/>
      <c r="AI100" s="507"/>
      <c r="AJ100" s="508"/>
      <c r="AK100" s="508"/>
      <c r="AL100" s="508"/>
      <c r="AM100" s="508"/>
      <c r="AN100" s="508"/>
      <c r="AO100" s="508"/>
      <c r="AP100" s="508"/>
      <c r="AQ100" s="508"/>
      <c r="AR100" s="509"/>
      <c r="AS100" s="507"/>
      <c r="AT100" s="508"/>
      <c r="AU100" s="508"/>
      <c r="AV100" s="508"/>
      <c r="AW100" s="508"/>
      <c r="AX100" s="508"/>
      <c r="AY100" s="508"/>
      <c r="AZ100" s="509"/>
      <c r="BA100" s="507"/>
      <c r="BB100" s="508"/>
      <c r="BC100" s="508"/>
      <c r="BD100" s="508"/>
      <c r="BE100" s="508"/>
      <c r="BF100" s="508"/>
      <c r="BG100" s="508"/>
      <c r="BH100" s="509"/>
      <c r="BI100" s="506"/>
      <c r="BJ100" s="510"/>
      <c r="BK100" s="511"/>
      <c r="BL100" s="511"/>
      <c r="BM100" s="511"/>
      <c r="BN100" s="511"/>
      <c r="BO100" s="511"/>
      <c r="BP100" s="511"/>
      <c r="BQ100" s="511"/>
      <c r="BR100" s="511"/>
      <c r="BS100" s="512"/>
      <c r="BT100" s="510"/>
      <c r="BU100" s="511"/>
      <c r="BV100" s="511"/>
      <c r="BW100" s="511"/>
      <c r="BX100" s="511"/>
      <c r="BY100" s="511"/>
      <c r="BZ100" s="511"/>
      <c r="CA100" s="512"/>
      <c r="CB100" s="510"/>
      <c r="CC100" s="511"/>
      <c r="CD100" s="511"/>
      <c r="CE100" s="511"/>
      <c r="CF100" s="511"/>
      <c r="CG100" s="511"/>
      <c r="CH100" s="511"/>
      <c r="CI100" s="512"/>
      <c r="CJ100" s="506"/>
      <c r="CK100" s="513"/>
      <c r="CL100" s="514"/>
      <c r="CM100" s="514"/>
      <c r="CN100" s="514"/>
      <c r="CO100" s="514"/>
      <c r="CP100" s="514"/>
      <c r="CQ100" s="514"/>
      <c r="CR100" s="514"/>
      <c r="CS100" s="514"/>
      <c r="CT100" s="515"/>
      <c r="CU100" s="513"/>
      <c r="CV100" s="514"/>
      <c r="CW100" s="514"/>
      <c r="CX100" s="514"/>
      <c r="CY100" s="514"/>
      <c r="CZ100" s="514"/>
      <c r="DA100" s="514"/>
      <c r="DB100" s="515"/>
      <c r="DC100" s="513"/>
      <c r="DD100" s="514"/>
      <c r="DE100" s="514"/>
      <c r="DF100" s="514"/>
      <c r="DG100" s="514"/>
      <c r="DH100" s="514"/>
      <c r="DI100" s="514"/>
      <c r="DJ100" s="515"/>
      <c r="DK100" s="516"/>
    </row>
    <row r="101" spans="1:115" ht="40.5" customHeight="1">
      <c r="A101" s="730">
        <v>80</v>
      </c>
      <c r="B101" s="734">
        <v>14</v>
      </c>
      <c r="C101" s="735" t="s">
        <v>1377</v>
      </c>
      <c r="D101" s="738" t="s">
        <v>1110</v>
      </c>
      <c r="E101" s="737">
        <f>COUNTA(H101:DJ101)</f>
        <v>0</v>
      </c>
      <c r="F101" s="426"/>
      <c r="G101" s="448"/>
      <c r="H101" s="428"/>
      <c r="I101" s="429"/>
      <c r="J101" s="430"/>
      <c r="K101" s="429"/>
      <c r="L101" s="430"/>
      <c r="M101" s="429"/>
      <c r="N101" s="430"/>
      <c r="O101" s="429"/>
      <c r="P101" s="430"/>
      <c r="Q101" s="431"/>
      <c r="R101" s="428"/>
      <c r="S101" s="429"/>
      <c r="T101" s="430"/>
      <c r="U101" s="429"/>
      <c r="V101" s="430"/>
      <c r="W101" s="429"/>
      <c r="X101" s="430"/>
      <c r="Y101" s="431"/>
      <c r="Z101" s="428"/>
      <c r="AA101" s="429"/>
      <c r="AB101" s="430"/>
      <c r="AC101" s="429"/>
      <c r="AD101" s="430"/>
      <c r="AE101" s="429"/>
      <c r="AF101" s="430"/>
      <c r="AG101" s="431"/>
      <c r="AH101" s="272"/>
      <c r="AI101" s="432"/>
      <c r="AJ101" s="433"/>
      <c r="AK101" s="434"/>
      <c r="AL101" s="433"/>
      <c r="AM101" s="434"/>
      <c r="AN101" s="433"/>
      <c r="AO101" s="434"/>
      <c r="AP101" s="433"/>
      <c r="AQ101" s="434"/>
      <c r="AR101" s="435"/>
      <c r="AS101" s="432"/>
      <c r="AT101" s="433"/>
      <c r="AU101" s="434"/>
      <c r="AV101" s="433"/>
      <c r="AW101" s="434"/>
      <c r="AX101" s="433"/>
      <c r="AY101" s="434"/>
      <c r="AZ101" s="435"/>
      <c r="BA101" s="432"/>
      <c r="BB101" s="433"/>
      <c r="BC101" s="434"/>
      <c r="BD101" s="433"/>
      <c r="BE101" s="434"/>
      <c r="BF101" s="433"/>
      <c r="BG101" s="434"/>
      <c r="BH101" s="435"/>
      <c r="BI101" s="272"/>
      <c r="BJ101" s="436"/>
      <c r="BK101" s="437"/>
      <c r="BL101" s="438"/>
      <c r="BM101" s="437"/>
      <c r="BN101" s="438"/>
      <c r="BO101" s="437"/>
      <c r="BP101" s="438"/>
      <c r="BQ101" s="437"/>
      <c r="BR101" s="438"/>
      <c r="BS101" s="439"/>
      <c r="BT101" s="436"/>
      <c r="BU101" s="437"/>
      <c r="BV101" s="438"/>
      <c r="BW101" s="437"/>
      <c r="BX101" s="438"/>
      <c r="BY101" s="437"/>
      <c r="BZ101" s="438"/>
      <c r="CA101" s="439"/>
      <c r="CB101" s="436"/>
      <c r="CC101" s="437"/>
      <c r="CD101" s="438"/>
      <c r="CE101" s="437"/>
      <c r="CF101" s="438"/>
      <c r="CG101" s="437"/>
      <c r="CH101" s="438"/>
      <c r="CI101" s="439"/>
      <c r="CJ101" s="272"/>
      <c r="CK101" s="440"/>
      <c r="CL101" s="441"/>
      <c r="CM101" s="442"/>
      <c r="CN101" s="441"/>
      <c r="CO101" s="442"/>
      <c r="CP101" s="441"/>
      <c r="CQ101" s="442"/>
      <c r="CR101" s="441"/>
      <c r="CS101" s="442"/>
      <c r="CT101" s="443"/>
      <c r="CU101" s="440"/>
      <c r="CV101" s="441"/>
      <c r="CW101" s="442"/>
      <c r="CX101" s="441"/>
      <c r="CY101" s="442"/>
      <c r="CZ101" s="441"/>
      <c r="DA101" s="442"/>
      <c r="DB101" s="443"/>
      <c r="DC101" s="440"/>
      <c r="DD101" s="441"/>
      <c r="DE101" s="442"/>
      <c r="DF101" s="441"/>
      <c r="DG101" s="442"/>
      <c r="DH101" s="441"/>
      <c r="DI101" s="442"/>
      <c r="DJ101" s="443"/>
      <c r="DK101" s="391"/>
    </row>
    <row r="102" spans="1:115" ht="40.5" customHeight="1">
      <c r="A102" s="730">
        <v>81</v>
      </c>
      <c r="B102" s="734">
        <v>14</v>
      </c>
      <c r="C102" s="735" t="s">
        <v>1214</v>
      </c>
      <c r="D102" s="786" t="s">
        <v>1188</v>
      </c>
      <c r="E102" s="737">
        <f>COUNTA(H102:DJ102)</f>
        <v>0</v>
      </c>
      <c r="F102" s="426"/>
      <c r="G102" s="448"/>
      <c r="H102" s="428"/>
      <c r="I102" s="429"/>
      <c r="J102" s="430"/>
      <c r="K102" s="429"/>
      <c r="L102" s="430"/>
      <c r="M102" s="429"/>
      <c r="N102" s="430"/>
      <c r="O102" s="429"/>
      <c r="P102" s="430"/>
      <c r="Q102" s="431"/>
      <c r="R102" s="428"/>
      <c r="S102" s="429"/>
      <c r="T102" s="430"/>
      <c r="U102" s="429"/>
      <c r="V102" s="430"/>
      <c r="W102" s="429"/>
      <c r="X102" s="430"/>
      <c r="Y102" s="431"/>
      <c r="Z102" s="428"/>
      <c r="AA102" s="429"/>
      <c r="AB102" s="430"/>
      <c r="AC102" s="429"/>
      <c r="AD102" s="430"/>
      <c r="AE102" s="429"/>
      <c r="AF102" s="430"/>
      <c r="AG102" s="431"/>
      <c r="AH102" s="272"/>
      <c r="AI102" s="432"/>
      <c r="AJ102" s="433"/>
      <c r="AK102" s="434"/>
      <c r="AL102" s="433"/>
      <c r="AM102" s="434"/>
      <c r="AN102" s="433"/>
      <c r="AO102" s="434"/>
      <c r="AP102" s="433"/>
      <c r="AQ102" s="434"/>
      <c r="AR102" s="435"/>
      <c r="AS102" s="432"/>
      <c r="AT102" s="433"/>
      <c r="AU102" s="434"/>
      <c r="AV102" s="433"/>
      <c r="AW102" s="434"/>
      <c r="AX102" s="433"/>
      <c r="AY102" s="434"/>
      <c r="AZ102" s="435"/>
      <c r="BA102" s="432"/>
      <c r="BB102" s="433"/>
      <c r="BC102" s="434"/>
      <c r="BD102" s="433"/>
      <c r="BE102" s="434"/>
      <c r="BF102" s="433"/>
      <c r="BG102" s="434"/>
      <c r="BH102" s="435"/>
      <c r="BI102" s="272"/>
      <c r="BJ102" s="436"/>
      <c r="BK102" s="437"/>
      <c r="BL102" s="438"/>
      <c r="BM102" s="437"/>
      <c r="BN102" s="438"/>
      <c r="BO102" s="437"/>
      <c r="BP102" s="438"/>
      <c r="BQ102" s="437"/>
      <c r="BR102" s="438"/>
      <c r="BS102" s="439"/>
      <c r="BT102" s="436"/>
      <c r="BU102" s="437"/>
      <c r="BV102" s="438"/>
      <c r="BW102" s="437"/>
      <c r="BX102" s="438"/>
      <c r="BY102" s="437"/>
      <c r="BZ102" s="438"/>
      <c r="CA102" s="439"/>
      <c r="CB102" s="436"/>
      <c r="CC102" s="437"/>
      <c r="CD102" s="438"/>
      <c r="CE102" s="437"/>
      <c r="CF102" s="438"/>
      <c r="CG102" s="437"/>
      <c r="CH102" s="438"/>
      <c r="CI102" s="439"/>
      <c r="CJ102" s="272"/>
      <c r="CK102" s="440"/>
      <c r="CL102" s="441"/>
      <c r="CM102" s="442"/>
      <c r="CN102" s="441"/>
      <c r="CO102" s="442"/>
      <c r="CP102" s="441"/>
      <c r="CQ102" s="442"/>
      <c r="CR102" s="441"/>
      <c r="CS102" s="442"/>
      <c r="CT102" s="443"/>
      <c r="CU102" s="440"/>
      <c r="CV102" s="441"/>
      <c r="CW102" s="442"/>
      <c r="CX102" s="441"/>
      <c r="CY102" s="442"/>
      <c r="CZ102" s="441"/>
      <c r="DA102" s="442"/>
      <c r="DB102" s="443"/>
      <c r="DC102" s="440"/>
      <c r="DD102" s="441"/>
      <c r="DE102" s="442"/>
      <c r="DF102" s="441"/>
      <c r="DG102" s="442"/>
      <c r="DH102" s="441"/>
      <c r="DI102" s="442"/>
      <c r="DJ102" s="443"/>
      <c r="DK102" s="272"/>
    </row>
    <row r="103" spans="1:115" s="303" customFormat="1" ht="39.950000000000003" customHeight="1">
      <c r="A103" s="730">
        <v>82</v>
      </c>
      <c r="B103" s="734">
        <v>14</v>
      </c>
      <c r="C103" s="735" t="s">
        <v>1378</v>
      </c>
      <c r="D103" s="736" t="s">
        <v>1057</v>
      </c>
      <c r="E103" s="737">
        <f>COUNTA(H103:DJ103)</f>
        <v>0</v>
      </c>
      <c r="F103" s="426"/>
      <c r="G103" s="448"/>
      <c r="H103" s="428"/>
      <c r="I103" s="429"/>
      <c r="J103" s="430"/>
      <c r="K103" s="429"/>
      <c r="L103" s="430"/>
      <c r="M103" s="429"/>
      <c r="N103" s="430"/>
      <c r="O103" s="429"/>
      <c r="P103" s="430"/>
      <c r="Q103" s="431"/>
      <c r="R103" s="428"/>
      <c r="S103" s="429"/>
      <c r="T103" s="430"/>
      <c r="U103" s="429"/>
      <c r="V103" s="430"/>
      <c r="W103" s="429"/>
      <c r="X103" s="430"/>
      <c r="Y103" s="431"/>
      <c r="Z103" s="428"/>
      <c r="AA103" s="429"/>
      <c r="AB103" s="430"/>
      <c r="AC103" s="429"/>
      <c r="AD103" s="430"/>
      <c r="AE103" s="429"/>
      <c r="AF103" s="430"/>
      <c r="AG103" s="431"/>
      <c r="AH103" s="272"/>
      <c r="AI103" s="432"/>
      <c r="AJ103" s="433"/>
      <c r="AK103" s="434"/>
      <c r="AL103" s="433"/>
      <c r="AM103" s="434"/>
      <c r="AN103" s="433"/>
      <c r="AO103" s="434"/>
      <c r="AP103" s="433"/>
      <c r="AQ103" s="434"/>
      <c r="AR103" s="435"/>
      <c r="AS103" s="432"/>
      <c r="AT103" s="433"/>
      <c r="AU103" s="434"/>
      <c r="AV103" s="433"/>
      <c r="AW103" s="434"/>
      <c r="AX103" s="433"/>
      <c r="AY103" s="434"/>
      <c r="AZ103" s="435"/>
      <c r="BA103" s="432"/>
      <c r="BB103" s="433"/>
      <c r="BC103" s="434"/>
      <c r="BD103" s="433"/>
      <c r="BE103" s="434"/>
      <c r="BF103" s="433"/>
      <c r="BG103" s="434"/>
      <c r="BH103" s="435"/>
      <c r="BI103" s="272"/>
      <c r="BJ103" s="436"/>
      <c r="BK103" s="437"/>
      <c r="BL103" s="438"/>
      <c r="BM103" s="437"/>
      <c r="BN103" s="438"/>
      <c r="BO103" s="437"/>
      <c r="BP103" s="438"/>
      <c r="BQ103" s="437"/>
      <c r="BR103" s="438"/>
      <c r="BS103" s="439"/>
      <c r="BT103" s="436"/>
      <c r="BU103" s="437"/>
      <c r="BV103" s="438"/>
      <c r="BW103" s="437"/>
      <c r="BX103" s="438"/>
      <c r="BY103" s="437"/>
      <c r="BZ103" s="438"/>
      <c r="CA103" s="439"/>
      <c r="CB103" s="436"/>
      <c r="CC103" s="437"/>
      <c r="CD103" s="438"/>
      <c r="CE103" s="437"/>
      <c r="CF103" s="438"/>
      <c r="CG103" s="437"/>
      <c r="CH103" s="438"/>
      <c r="CI103" s="439"/>
      <c r="CJ103" s="272"/>
      <c r="CK103" s="440"/>
      <c r="CL103" s="441"/>
      <c r="CM103" s="442"/>
      <c r="CN103" s="441"/>
      <c r="CO103" s="442"/>
      <c r="CP103" s="441"/>
      <c r="CQ103" s="442"/>
      <c r="CR103" s="441"/>
      <c r="CS103" s="442"/>
      <c r="CT103" s="443"/>
      <c r="CU103" s="440"/>
      <c r="CV103" s="441"/>
      <c r="CW103" s="442"/>
      <c r="CX103" s="441"/>
      <c r="CY103" s="442"/>
      <c r="CZ103" s="441"/>
      <c r="DA103" s="442"/>
      <c r="DB103" s="443"/>
      <c r="DC103" s="440"/>
      <c r="DD103" s="441"/>
      <c r="DE103" s="442"/>
      <c r="DF103" s="441"/>
      <c r="DG103" s="442"/>
      <c r="DH103" s="441"/>
      <c r="DI103" s="442"/>
      <c r="DJ103" s="443"/>
      <c r="DK103" s="272"/>
    </row>
    <row r="104" spans="1:115" s="303" customFormat="1" ht="39.950000000000003" customHeight="1">
      <c r="A104" s="730">
        <v>0</v>
      </c>
      <c r="B104" s="731">
        <v>15</v>
      </c>
      <c r="C104" s="755" t="s">
        <v>1379</v>
      </c>
      <c r="D104" s="756"/>
      <c r="E104" s="756"/>
      <c r="F104" s="756"/>
      <c r="G104" s="756"/>
      <c r="H104" s="503"/>
      <c r="I104" s="504"/>
      <c r="J104" s="504"/>
      <c r="K104" s="504"/>
      <c r="L104" s="504"/>
      <c r="M104" s="504"/>
      <c r="N104" s="504"/>
      <c r="O104" s="504"/>
      <c r="P104" s="504"/>
      <c r="Q104" s="505"/>
      <c r="R104" s="503"/>
      <c r="S104" s="504"/>
      <c r="T104" s="504"/>
      <c r="U104" s="504"/>
      <c r="V104" s="504"/>
      <c r="W104" s="504"/>
      <c r="X104" s="504"/>
      <c r="Y104" s="505"/>
      <c r="Z104" s="503"/>
      <c r="AA104" s="504"/>
      <c r="AB104" s="504"/>
      <c r="AC104" s="504"/>
      <c r="AD104" s="504"/>
      <c r="AE104" s="504"/>
      <c r="AF104" s="504"/>
      <c r="AG104" s="505"/>
      <c r="AH104" s="506"/>
      <c r="AI104" s="507"/>
      <c r="AJ104" s="508"/>
      <c r="AK104" s="508"/>
      <c r="AL104" s="508"/>
      <c r="AM104" s="508"/>
      <c r="AN104" s="508"/>
      <c r="AO104" s="508"/>
      <c r="AP104" s="508"/>
      <c r="AQ104" s="508"/>
      <c r="AR104" s="509"/>
      <c r="AS104" s="507"/>
      <c r="AT104" s="508"/>
      <c r="AU104" s="508"/>
      <c r="AV104" s="508"/>
      <c r="AW104" s="508"/>
      <c r="AX104" s="508"/>
      <c r="AY104" s="508"/>
      <c r="AZ104" s="509"/>
      <c r="BA104" s="507"/>
      <c r="BB104" s="508"/>
      <c r="BC104" s="508"/>
      <c r="BD104" s="508"/>
      <c r="BE104" s="508"/>
      <c r="BF104" s="508"/>
      <c r="BG104" s="508"/>
      <c r="BH104" s="509"/>
      <c r="BI104" s="506"/>
      <c r="BJ104" s="510"/>
      <c r="BK104" s="511"/>
      <c r="BL104" s="511"/>
      <c r="BM104" s="511"/>
      <c r="BN104" s="511"/>
      <c r="BO104" s="511"/>
      <c r="BP104" s="511"/>
      <c r="BQ104" s="511"/>
      <c r="BR104" s="511"/>
      <c r="BS104" s="512"/>
      <c r="BT104" s="510"/>
      <c r="BU104" s="511"/>
      <c r="BV104" s="511"/>
      <c r="BW104" s="511"/>
      <c r="BX104" s="511"/>
      <c r="BY104" s="511"/>
      <c r="BZ104" s="511"/>
      <c r="CA104" s="512"/>
      <c r="CB104" s="510"/>
      <c r="CC104" s="511"/>
      <c r="CD104" s="511"/>
      <c r="CE104" s="511"/>
      <c r="CF104" s="511"/>
      <c r="CG104" s="511"/>
      <c r="CH104" s="511"/>
      <c r="CI104" s="512"/>
      <c r="CJ104" s="506"/>
      <c r="CK104" s="513"/>
      <c r="CL104" s="514"/>
      <c r="CM104" s="514"/>
      <c r="CN104" s="514"/>
      <c r="CO104" s="514"/>
      <c r="CP104" s="514"/>
      <c r="CQ104" s="514"/>
      <c r="CR104" s="514"/>
      <c r="CS104" s="514"/>
      <c r="CT104" s="515"/>
      <c r="CU104" s="513"/>
      <c r="CV104" s="514"/>
      <c r="CW104" s="514"/>
      <c r="CX104" s="514"/>
      <c r="CY104" s="514"/>
      <c r="CZ104" s="514"/>
      <c r="DA104" s="514"/>
      <c r="DB104" s="515"/>
      <c r="DC104" s="513"/>
      <c r="DD104" s="514"/>
      <c r="DE104" s="514"/>
      <c r="DF104" s="514"/>
      <c r="DG104" s="514"/>
      <c r="DH104" s="514"/>
      <c r="DI104" s="514"/>
      <c r="DJ104" s="515"/>
      <c r="DK104" s="516"/>
    </row>
    <row r="105" spans="1:115" s="303" customFormat="1" ht="39.950000000000003" customHeight="1">
      <c r="A105" s="730">
        <v>83</v>
      </c>
      <c r="B105" s="734">
        <v>15</v>
      </c>
      <c r="C105" s="735" t="s">
        <v>1380</v>
      </c>
      <c r="D105" s="738" t="s">
        <v>1110</v>
      </c>
      <c r="E105" s="737">
        <f>COUNTA(H105:DJ105)</f>
        <v>0</v>
      </c>
      <c r="F105" s="426"/>
      <c r="G105" s="448"/>
      <c r="H105" s="428"/>
      <c r="I105" s="429"/>
      <c r="J105" s="430"/>
      <c r="K105" s="429"/>
      <c r="L105" s="430"/>
      <c r="M105" s="429"/>
      <c r="N105" s="430"/>
      <c r="O105" s="429"/>
      <c r="P105" s="430"/>
      <c r="Q105" s="431"/>
      <c r="R105" s="428"/>
      <c r="S105" s="429"/>
      <c r="T105" s="430"/>
      <c r="U105" s="429"/>
      <c r="V105" s="430"/>
      <c r="W105" s="429"/>
      <c r="X105" s="430"/>
      <c r="Y105" s="431"/>
      <c r="Z105" s="428"/>
      <c r="AA105" s="429"/>
      <c r="AB105" s="430"/>
      <c r="AC105" s="429"/>
      <c r="AD105" s="430"/>
      <c r="AE105" s="429"/>
      <c r="AF105" s="430"/>
      <c r="AG105" s="431"/>
      <c r="AH105" s="272"/>
      <c r="AI105" s="432"/>
      <c r="AJ105" s="433"/>
      <c r="AK105" s="434"/>
      <c r="AL105" s="433"/>
      <c r="AM105" s="434"/>
      <c r="AN105" s="433"/>
      <c r="AO105" s="434"/>
      <c r="AP105" s="433"/>
      <c r="AQ105" s="434"/>
      <c r="AR105" s="435"/>
      <c r="AS105" s="432"/>
      <c r="AT105" s="433"/>
      <c r="AU105" s="434"/>
      <c r="AV105" s="433"/>
      <c r="AW105" s="434"/>
      <c r="AX105" s="433"/>
      <c r="AY105" s="434"/>
      <c r="AZ105" s="435"/>
      <c r="BA105" s="432"/>
      <c r="BB105" s="433"/>
      <c r="BC105" s="434"/>
      <c r="BD105" s="433"/>
      <c r="BE105" s="434"/>
      <c r="BF105" s="433"/>
      <c r="BG105" s="434"/>
      <c r="BH105" s="435"/>
      <c r="BI105" s="272"/>
      <c r="BJ105" s="436"/>
      <c r="BK105" s="437"/>
      <c r="BL105" s="438"/>
      <c r="BM105" s="437"/>
      <c r="BN105" s="438"/>
      <c r="BO105" s="437"/>
      <c r="BP105" s="438"/>
      <c r="BQ105" s="437"/>
      <c r="BR105" s="438"/>
      <c r="BS105" s="439"/>
      <c r="BT105" s="436"/>
      <c r="BU105" s="437"/>
      <c r="BV105" s="438"/>
      <c r="BW105" s="437"/>
      <c r="BX105" s="438"/>
      <c r="BY105" s="437"/>
      <c r="BZ105" s="438"/>
      <c r="CA105" s="439"/>
      <c r="CB105" s="436"/>
      <c r="CC105" s="437"/>
      <c r="CD105" s="438"/>
      <c r="CE105" s="437"/>
      <c r="CF105" s="438"/>
      <c r="CG105" s="437"/>
      <c r="CH105" s="438"/>
      <c r="CI105" s="439"/>
      <c r="CJ105" s="272"/>
      <c r="CK105" s="440"/>
      <c r="CL105" s="441"/>
      <c r="CM105" s="442"/>
      <c r="CN105" s="441"/>
      <c r="CO105" s="442"/>
      <c r="CP105" s="441"/>
      <c r="CQ105" s="442"/>
      <c r="CR105" s="441"/>
      <c r="CS105" s="442"/>
      <c r="CT105" s="443"/>
      <c r="CU105" s="440"/>
      <c r="CV105" s="441"/>
      <c r="CW105" s="442"/>
      <c r="CX105" s="441"/>
      <c r="CY105" s="442"/>
      <c r="CZ105" s="441"/>
      <c r="DA105" s="442"/>
      <c r="DB105" s="443"/>
      <c r="DC105" s="440"/>
      <c r="DD105" s="441"/>
      <c r="DE105" s="442"/>
      <c r="DF105" s="441"/>
      <c r="DG105" s="442"/>
      <c r="DH105" s="441"/>
      <c r="DI105" s="442"/>
      <c r="DJ105" s="443"/>
      <c r="DK105" s="391"/>
    </row>
    <row r="106" spans="1:115" ht="40.5" customHeight="1">
      <c r="A106" s="730">
        <v>84</v>
      </c>
      <c r="B106" s="734">
        <v>15</v>
      </c>
      <c r="C106" s="735" t="s">
        <v>1381</v>
      </c>
      <c r="D106" s="786" t="s">
        <v>1188</v>
      </c>
      <c r="E106" s="737">
        <f>COUNTA(H106:DJ106)</f>
        <v>0</v>
      </c>
      <c r="F106" s="426"/>
      <c r="G106" s="448"/>
      <c r="H106" s="428"/>
      <c r="I106" s="429"/>
      <c r="J106" s="430"/>
      <c r="K106" s="429"/>
      <c r="L106" s="430"/>
      <c r="M106" s="429"/>
      <c r="N106" s="430"/>
      <c r="O106" s="429"/>
      <c r="P106" s="430"/>
      <c r="Q106" s="431"/>
      <c r="R106" s="428"/>
      <c r="S106" s="429"/>
      <c r="T106" s="430"/>
      <c r="U106" s="429"/>
      <c r="V106" s="430"/>
      <c r="W106" s="429"/>
      <c r="X106" s="430"/>
      <c r="Y106" s="431"/>
      <c r="Z106" s="428"/>
      <c r="AA106" s="429"/>
      <c r="AB106" s="430"/>
      <c r="AC106" s="429"/>
      <c r="AD106" s="430"/>
      <c r="AE106" s="429"/>
      <c r="AF106" s="430"/>
      <c r="AG106" s="431"/>
      <c r="AH106" s="272"/>
      <c r="AI106" s="432"/>
      <c r="AJ106" s="433"/>
      <c r="AK106" s="434"/>
      <c r="AL106" s="433"/>
      <c r="AM106" s="434"/>
      <c r="AN106" s="433"/>
      <c r="AO106" s="434"/>
      <c r="AP106" s="433"/>
      <c r="AQ106" s="434"/>
      <c r="AR106" s="435"/>
      <c r="AS106" s="432"/>
      <c r="AT106" s="433"/>
      <c r="AU106" s="434"/>
      <c r="AV106" s="433"/>
      <c r="AW106" s="434"/>
      <c r="AX106" s="433"/>
      <c r="AY106" s="434"/>
      <c r="AZ106" s="435"/>
      <c r="BA106" s="432"/>
      <c r="BB106" s="433"/>
      <c r="BC106" s="434"/>
      <c r="BD106" s="433"/>
      <c r="BE106" s="434"/>
      <c r="BF106" s="433"/>
      <c r="BG106" s="434"/>
      <c r="BH106" s="435"/>
      <c r="BI106" s="272"/>
      <c r="BJ106" s="436"/>
      <c r="BK106" s="437"/>
      <c r="BL106" s="438"/>
      <c r="BM106" s="437"/>
      <c r="BN106" s="438"/>
      <c r="BO106" s="437"/>
      <c r="BP106" s="438"/>
      <c r="BQ106" s="437"/>
      <c r="BR106" s="438"/>
      <c r="BS106" s="439"/>
      <c r="BT106" s="436"/>
      <c r="BU106" s="437"/>
      <c r="BV106" s="438"/>
      <c r="BW106" s="437"/>
      <c r="BX106" s="438"/>
      <c r="BY106" s="437"/>
      <c r="BZ106" s="438"/>
      <c r="CA106" s="439"/>
      <c r="CB106" s="436"/>
      <c r="CC106" s="437"/>
      <c r="CD106" s="438"/>
      <c r="CE106" s="437"/>
      <c r="CF106" s="438"/>
      <c r="CG106" s="437"/>
      <c r="CH106" s="438"/>
      <c r="CI106" s="439"/>
      <c r="CJ106" s="272"/>
      <c r="CK106" s="440"/>
      <c r="CL106" s="441"/>
      <c r="CM106" s="442"/>
      <c r="CN106" s="441"/>
      <c r="CO106" s="442"/>
      <c r="CP106" s="441"/>
      <c r="CQ106" s="442"/>
      <c r="CR106" s="441"/>
      <c r="CS106" s="442"/>
      <c r="CT106" s="443"/>
      <c r="CU106" s="440"/>
      <c r="CV106" s="441"/>
      <c r="CW106" s="442"/>
      <c r="CX106" s="441"/>
      <c r="CY106" s="442"/>
      <c r="CZ106" s="441"/>
      <c r="DA106" s="442"/>
      <c r="DB106" s="443"/>
      <c r="DC106" s="440"/>
      <c r="DD106" s="441"/>
      <c r="DE106" s="442"/>
      <c r="DF106" s="441"/>
      <c r="DG106" s="442"/>
      <c r="DH106" s="441"/>
      <c r="DI106" s="442"/>
      <c r="DJ106" s="443"/>
      <c r="DK106" s="391"/>
    </row>
    <row r="107" spans="1:115" ht="40.5" customHeight="1">
      <c r="A107" s="730">
        <v>0</v>
      </c>
      <c r="B107" s="731">
        <v>16</v>
      </c>
      <c r="C107" s="755" t="s">
        <v>1382</v>
      </c>
      <c r="D107" s="756"/>
      <c r="E107" s="737">
        <f>COUNTA(H107:DJ107)</f>
        <v>0</v>
      </c>
      <c r="F107" s="426"/>
      <c r="G107" s="448"/>
      <c r="H107" s="503"/>
      <c r="I107" s="504"/>
      <c r="J107" s="504"/>
      <c r="K107" s="504"/>
      <c r="L107" s="504"/>
      <c r="M107" s="504"/>
      <c r="N107" s="504"/>
      <c r="O107" s="504"/>
      <c r="P107" s="504"/>
      <c r="Q107" s="505"/>
      <c r="R107" s="503"/>
      <c r="S107" s="504"/>
      <c r="T107" s="504"/>
      <c r="U107" s="504"/>
      <c r="V107" s="504"/>
      <c r="W107" s="504"/>
      <c r="X107" s="504"/>
      <c r="Y107" s="505"/>
      <c r="Z107" s="503"/>
      <c r="AA107" s="504"/>
      <c r="AB107" s="504"/>
      <c r="AC107" s="504"/>
      <c r="AD107" s="504"/>
      <c r="AE107" s="504"/>
      <c r="AF107" s="504"/>
      <c r="AG107" s="505"/>
      <c r="AH107" s="506"/>
      <c r="AI107" s="507"/>
      <c r="AJ107" s="508"/>
      <c r="AK107" s="508"/>
      <c r="AL107" s="508"/>
      <c r="AM107" s="508"/>
      <c r="AN107" s="508"/>
      <c r="AO107" s="508"/>
      <c r="AP107" s="508"/>
      <c r="AQ107" s="508"/>
      <c r="AR107" s="509"/>
      <c r="AS107" s="507"/>
      <c r="AT107" s="508"/>
      <c r="AU107" s="508"/>
      <c r="AV107" s="508"/>
      <c r="AW107" s="508"/>
      <c r="AX107" s="508"/>
      <c r="AY107" s="508"/>
      <c r="AZ107" s="509"/>
      <c r="BA107" s="507"/>
      <c r="BB107" s="508"/>
      <c r="BC107" s="508"/>
      <c r="BD107" s="508"/>
      <c r="BE107" s="508"/>
      <c r="BF107" s="508"/>
      <c r="BG107" s="508"/>
      <c r="BH107" s="509"/>
      <c r="BI107" s="506"/>
      <c r="BJ107" s="510"/>
      <c r="BK107" s="511"/>
      <c r="BL107" s="511"/>
      <c r="BM107" s="511"/>
      <c r="BN107" s="511"/>
      <c r="BO107" s="511"/>
      <c r="BP107" s="511"/>
      <c r="BQ107" s="511"/>
      <c r="BR107" s="511"/>
      <c r="BS107" s="512"/>
      <c r="BT107" s="510"/>
      <c r="BU107" s="511"/>
      <c r="BV107" s="511"/>
      <c r="BW107" s="511"/>
      <c r="BX107" s="511"/>
      <c r="BY107" s="511"/>
      <c r="BZ107" s="511"/>
      <c r="CA107" s="512"/>
      <c r="CB107" s="510"/>
      <c r="CC107" s="511"/>
      <c r="CD107" s="511"/>
      <c r="CE107" s="511"/>
      <c r="CF107" s="511"/>
      <c r="CG107" s="511"/>
      <c r="CH107" s="511"/>
      <c r="CI107" s="512"/>
      <c r="CJ107" s="506"/>
      <c r="CK107" s="513"/>
      <c r="CL107" s="514"/>
      <c r="CM107" s="514"/>
      <c r="CN107" s="514"/>
      <c r="CO107" s="514"/>
      <c r="CP107" s="514"/>
      <c r="CQ107" s="514"/>
      <c r="CR107" s="514"/>
      <c r="CS107" s="514"/>
      <c r="CT107" s="515"/>
      <c r="CU107" s="513"/>
      <c r="CV107" s="514"/>
      <c r="CW107" s="514"/>
      <c r="CX107" s="514"/>
      <c r="CY107" s="514"/>
      <c r="CZ107" s="514"/>
      <c r="DA107" s="514"/>
      <c r="DB107" s="515"/>
      <c r="DC107" s="513"/>
      <c r="DD107" s="514"/>
      <c r="DE107" s="514"/>
      <c r="DF107" s="514"/>
      <c r="DG107" s="514"/>
      <c r="DH107" s="514"/>
      <c r="DI107" s="514"/>
      <c r="DJ107" s="515"/>
      <c r="DK107" s="516"/>
    </row>
    <row r="108" spans="1:115" ht="40.5" customHeight="1">
      <c r="A108" s="730">
        <v>85</v>
      </c>
      <c r="B108" s="734">
        <v>16</v>
      </c>
      <c r="C108" s="735" t="s">
        <v>1383</v>
      </c>
      <c r="D108" s="786" t="s">
        <v>1188</v>
      </c>
      <c r="E108" s="737">
        <f>COUNTA(H108:DJ108)</f>
        <v>0</v>
      </c>
      <c r="F108" s="426"/>
      <c r="G108" s="448"/>
      <c r="H108" s="428"/>
      <c r="I108" s="429"/>
      <c r="J108" s="430"/>
      <c r="K108" s="429"/>
      <c r="L108" s="430"/>
      <c r="M108" s="429"/>
      <c r="N108" s="430"/>
      <c r="O108" s="429"/>
      <c r="P108" s="430"/>
      <c r="Q108" s="431"/>
      <c r="R108" s="428"/>
      <c r="S108" s="429"/>
      <c r="T108" s="430"/>
      <c r="U108" s="429"/>
      <c r="V108" s="430"/>
      <c r="W108" s="429"/>
      <c r="X108" s="430"/>
      <c r="Y108" s="431"/>
      <c r="Z108" s="428"/>
      <c r="AA108" s="429"/>
      <c r="AB108" s="430"/>
      <c r="AC108" s="429"/>
      <c r="AD108" s="430"/>
      <c r="AE108" s="429"/>
      <c r="AF108" s="430"/>
      <c r="AG108" s="431"/>
      <c r="AH108" s="272"/>
      <c r="AI108" s="432"/>
      <c r="AJ108" s="433"/>
      <c r="AK108" s="434"/>
      <c r="AL108" s="433"/>
      <c r="AM108" s="434"/>
      <c r="AN108" s="433"/>
      <c r="AO108" s="434"/>
      <c r="AP108" s="433"/>
      <c r="AQ108" s="434"/>
      <c r="AR108" s="435"/>
      <c r="AS108" s="432"/>
      <c r="AT108" s="433"/>
      <c r="AU108" s="434"/>
      <c r="AV108" s="433"/>
      <c r="AW108" s="434"/>
      <c r="AX108" s="433"/>
      <c r="AY108" s="434"/>
      <c r="AZ108" s="435"/>
      <c r="BA108" s="432"/>
      <c r="BB108" s="433"/>
      <c r="BC108" s="434"/>
      <c r="BD108" s="433"/>
      <c r="BE108" s="434"/>
      <c r="BF108" s="433"/>
      <c r="BG108" s="434"/>
      <c r="BH108" s="435"/>
      <c r="BI108" s="272"/>
      <c r="BJ108" s="436"/>
      <c r="BK108" s="437"/>
      <c r="BL108" s="438"/>
      <c r="BM108" s="437"/>
      <c r="BN108" s="438"/>
      <c r="BO108" s="437"/>
      <c r="BP108" s="438"/>
      <c r="BQ108" s="437"/>
      <c r="BR108" s="438"/>
      <c r="BS108" s="439"/>
      <c r="BT108" s="436"/>
      <c r="BU108" s="437"/>
      <c r="BV108" s="438"/>
      <c r="BW108" s="437"/>
      <c r="BX108" s="438"/>
      <c r="BY108" s="437"/>
      <c r="BZ108" s="438"/>
      <c r="CA108" s="439"/>
      <c r="CB108" s="436"/>
      <c r="CC108" s="437"/>
      <c r="CD108" s="438"/>
      <c r="CE108" s="437"/>
      <c r="CF108" s="438"/>
      <c r="CG108" s="437"/>
      <c r="CH108" s="438"/>
      <c r="CI108" s="439"/>
      <c r="CJ108" s="272"/>
      <c r="CK108" s="440"/>
      <c r="CL108" s="441"/>
      <c r="CM108" s="442"/>
      <c r="CN108" s="441"/>
      <c r="CO108" s="442"/>
      <c r="CP108" s="441"/>
      <c r="CQ108" s="442"/>
      <c r="CR108" s="441"/>
      <c r="CS108" s="442"/>
      <c r="CT108" s="443"/>
      <c r="CU108" s="440"/>
      <c r="CV108" s="441"/>
      <c r="CW108" s="442"/>
      <c r="CX108" s="441"/>
      <c r="CY108" s="442"/>
      <c r="CZ108" s="441"/>
      <c r="DA108" s="442"/>
      <c r="DB108" s="443"/>
      <c r="DC108" s="440"/>
      <c r="DD108" s="441"/>
      <c r="DE108" s="442"/>
      <c r="DF108" s="441"/>
      <c r="DG108" s="442"/>
      <c r="DH108" s="441"/>
      <c r="DI108" s="442"/>
      <c r="DJ108" s="443"/>
      <c r="DK108" s="391"/>
    </row>
    <row r="109" spans="1:115" ht="40.5" customHeight="1">
      <c r="A109" s="730">
        <v>86</v>
      </c>
      <c r="B109" s="734">
        <v>16</v>
      </c>
      <c r="C109" s="735" t="s">
        <v>1384</v>
      </c>
      <c r="D109" s="736" t="s">
        <v>1057</v>
      </c>
      <c r="E109" s="737">
        <f>COUNTA(H109:DJ109)</f>
        <v>0</v>
      </c>
      <c r="F109" s="426"/>
      <c r="G109" s="448"/>
      <c r="H109" s="428"/>
      <c r="I109" s="429"/>
      <c r="J109" s="430"/>
      <c r="K109" s="429"/>
      <c r="L109" s="430"/>
      <c r="M109" s="429"/>
      <c r="N109" s="430"/>
      <c r="O109" s="429"/>
      <c r="P109" s="430"/>
      <c r="Q109" s="431"/>
      <c r="R109" s="428"/>
      <c r="S109" s="429"/>
      <c r="T109" s="430"/>
      <c r="U109" s="429"/>
      <c r="V109" s="430"/>
      <c r="W109" s="429"/>
      <c r="X109" s="430"/>
      <c r="Y109" s="431"/>
      <c r="Z109" s="428"/>
      <c r="AA109" s="429"/>
      <c r="AB109" s="430"/>
      <c r="AC109" s="429"/>
      <c r="AD109" s="430"/>
      <c r="AE109" s="429"/>
      <c r="AF109" s="430"/>
      <c r="AG109" s="431"/>
      <c r="AH109" s="272"/>
      <c r="AI109" s="432"/>
      <c r="AJ109" s="433"/>
      <c r="AK109" s="434"/>
      <c r="AL109" s="433"/>
      <c r="AM109" s="434"/>
      <c r="AN109" s="433"/>
      <c r="AO109" s="434"/>
      <c r="AP109" s="433"/>
      <c r="AQ109" s="434"/>
      <c r="AR109" s="435"/>
      <c r="AS109" s="432"/>
      <c r="AT109" s="433"/>
      <c r="AU109" s="434"/>
      <c r="AV109" s="433"/>
      <c r="AW109" s="434"/>
      <c r="AX109" s="433"/>
      <c r="AY109" s="434"/>
      <c r="AZ109" s="435"/>
      <c r="BA109" s="432"/>
      <c r="BB109" s="433"/>
      <c r="BC109" s="434"/>
      <c r="BD109" s="433"/>
      <c r="BE109" s="434"/>
      <c r="BF109" s="433"/>
      <c r="BG109" s="434"/>
      <c r="BH109" s="435"/>
      <c r="BI109" s="272"/>
      <c r="BJ109" s="436"/>
      <c r="BK109" s="437"/>
      <c r="BL109" s="438"/>
      <c r="BM109" s="437"/>
      <c r="BN109" s="438"/>
      <c r="BO109" s="437"/>
      <c r="BP109" s="438"/>
      <c r="BQ109" s="437"/>
      <c r="BR109" s="438"/>
      <c r="BS109" s="439"/>
      <c r="BT109" s="436"/>
      <c r="BU109" s="437"/>
      <c r="BV109" s="438"/>
      <c r="BW109" s="437"/>
      <c r="BX109" s="438"/>
      <c r="BY109" s="437"/>
      <c r="BZ109" s="438"/>
      <c r="CA109" s="439"/>
      <c r="CB109" s="436"/>
      <c r="CC109" s="437"/>
      <c r="CD109" s="438"/>
      <c r="CE109" s="437"/>
      <c r="CF109" s="438"/>
      <c r="CG109" s="437"/>
      <c r="CH109" s="438"/>
      <c r="CI109" s="439"/>
      <c r="CJ109" s="272"/>
      <c r="CK109" s="440"/>
      <c r="CL109" s="441"/>
      <c r="CM109" s="442"/>
      <c r="CN109" s="441"/>
      <c r="CO109" s="442"/>
      <c r="CP109" s="441"/>
      <c r="CQ109" s="442"/>
      <c r="CR109" s="441"/>
      <c r="CS109" s="442"/>
      <c r="CT109" s="443"/>
      <c r="CU109" s="440"/>
      <c r="CV109" s="441"/>
      <c r="CW109" s="442"/>
      <c r="CX109" s="441"/>
      <c r="CY109" s="442"/>
      <c r="CZ109" s="441"/>
      <c r="DA109" s="442"/>
      <c r="DB109" s="443"/>
      <c r="DC109" s="440"/>
      <c r="DD109" s="441"/>
      <c r="DE109" s="442"/>
      <c r="DF109" s="441"/>
      <c r="DG109" s="442"/>
      <c r="DH109" s="441"/>
      <c r="DI109" s="442"/>
      <c r="DJ109" s="443"/>
      <c r="DK109" s="272"/>
    </row>
    <row r="110" spans="1:115" s="303" customFormat="1" ht="39.950000000000003" customHeight="1">
      <c r="A110" s="730">
        <v>0</v>
      </c>
      <c r="B110" s="787"/>
      <c r="C110" s="787" t="s">
        <v>1219</v>
      </c>
      <c r="D110" s="787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0"/>
      <c r="AF110" s="550"/>
      <c r="AG110" s="550"/>
      <c r="AH110" s="550"/>
      <c r="AI110" s="550"/>
      <c r="AJ110" s="550"/>
      <c r="AK110" s="550"/>
      <c r="AL110" s="550"/>
      <c r="AM110" s="550"/>
      <c r="AN110" s="550"/>
      <c r="AO110" s="550"/>
      <c r="AP110" s="550"/>
      <c r="AQ110" s="550"/>
      <c r="AR110" s="550"/>
      <c r="AS110" s="550"/>
      <c r="AT110" s="550"/>
      <c r="AU110" s="550"/>
      <c r="AV110" s="550"/>
      <c r="AW110" s="550"/>
      <c r="AX110" s="550"/>
      <c r="AY110" s="550"/>
      <c r="AZ110" s="550"/>
      <c r="BA110" s="550"/>
      <c r="BB110" s="550"/>
      <c r="BC110" s="550"/>
      <c r="BD110" s="550"/>
      <c r="BE110" s="550"/>
      <c r="BF110" s="550"/>
      <c r="BG110" s="550"/>
      <c r="BH110" s="550"/>
      <c r="BI110" s="550"/>
      <c r="BJ110" s="550"/>
      <c r="BK110" s="550"/>
      <c r="BL110" s="550"/>
      <c r="BM110" s="550"/>
      <c r="BN110" s="550"/>
      <c r="BO110" s="550"/>
      <c r="BP110" s="550"/>
      <c r="BQ110" s="550"/>
      <c r="BR110" s="550"/>
      <c r="BS110" s="550"/>
      <c r="BT110" s="550"/>
      <c r="BU110" s="550"/>
      <c r="BV110" s="550"/>
      <c r="BW110" s="550"/>
      <c r="BX110" s="550"/>
      <c r="BY110" s="550"/>
      <c r="BZ110" s="550"/>
      <c r="CA110" s="550"/>
      <c r="CB110" s="550"/>
      <c r="CC110" s="550"/>
      <c r="CD110" s="550"/>
      <c r="CE110" s="550"/>
      <c r="CF110" s="550"/>
      <c r="CG110" s="550"/>
      <c r="CH110" s="550"/>
      <c r="CI110" s="550"/>
      <c r="CJ110" s="550"/>
      <c r="CK110" s="550"/>
      <c r="CL110" s="550"/>
      <c r="CM110" s="550"/>
      <c r="CN110" s="550"/>
      <c r="CO110" s="550"/>
      <c r="CP110" s="550"/>
      <c r="CQ110" s="550"/>
      <c r="CR110" s="550"/>
      <c r="CS110" s="550"/>
      <c r="CT110" s="550"/>
      <c r="CU110" s="550"/>
      <c r="CV110" s="550"/>
      <c r="CW110" s="550"/>
      <c r="CX110" s="550"/>
      <c r="CY110" s="550"/>
      <c r="CZ110" s="550"/>
      <c r="DA110" s="550"/>
      <c r="DB110" s="550"/>
      <c r="DC110" s="550"/>
      <c r="DD110" s="550"/>
      <c r="DE110" s="550"/>
      <c r="DF110" s="550"/>
      <c r="DG110" s="550"/>
      <c r="DH110" s="550"/>
      <c r="DI110" s="550"/>
      <c r="DJ110" s="550"/>
      <c r="DK110" s="391"/>
    </row>
    <row r="114" spans="3:14" ht="30" customHeight="1" thickBot="1">
      <c r="C114" s="788" t="s">
        <v>1385</v>
      </c>
      <c r="D114" s="789"/>
      <c r="E114" s="789"/>
      <c r="F114" s="789"/>
      <c r="G114" s="790"/>
      <c r="H114" s="790"/>
      <c r="I114" s="790"/>
      <c r="J114" s="790"/>
      <c r="K114" s="790"/>
      <c r="L114" s="791"/>
      <c r="M114" s="792"/>
      <c r="N114" s="792"/>
    </row>
    <row r="115" spans="3:14" ht="30" customHeight="1" thickBot="1">
      <c r="C115" s="1381" t="s">
        <v>1386</v>
      </c>
      <c r="D115" s="1382"/>
      <c r="E115" s="789"/>
      <c r="F115" s="789"/>
      <c r="G115" s="790"/>
      <c r="H115" s="790"/>
      <c r="I115" s="790"/>
      <c r="J115" s="790"/>
      <c r="K115" s="790"/>
      <c r="L115" s="791"/>
      <c r="M115" s="792"/>
      <c r="N115" s="792"/>
    </row>
    <row r="116" spans="3:14" ht="30" customHeight="1">
      <c r="C116" s="793" t="s">
        <v>1387</v>
      </c>
      <c r="D116" s="794">
        <f>DATE(C7,1,1)</f>
        <v>39448</v>
      </c>
      <c r="E116" s="789"/>
      <c r="F116" s="789"/>
      <c r="G116" s="790"/>
      <c r="H116" s="790"/>
      <c r="I116" s="790"/>
      <c r="J116" s="790"/>
      <c r="K116" s="790"/>
      <c r="L116" s="791"/>
      <c r="M116" s="792"/>
      <c r="N116" s="792"/>
    </row>
    <row r="117" spans="3:14" ht="30" customHeight="1">
      <c r="C117" s="795" t="s">
        <v>1388</v>
      </c>
      <c r="D117" s="796"/>
      <c r="E117" s="797" t="s">
        <v>1388</v>
      </c>
      <c r="F117" s="1385">
        <f>D118-2</f>
        <v>39528</v>
      </c>
      <c r="G117" s="1386"/>
      <c r="H117" s="790"/>
      <c r="I117" s="790"/>
      <c r="J117" s="790"/>
      <c r="K117" s="790"/>
      <c r="L117" s="791"/>
      <c r="M117" s="792"/>
      <c r="N117" s="792"/>
    </row>
    <row r="118" spans="3:14" ht="30" customHeight="1">
      <c r="C118" s="798" t="s">
        <v>1389</v>
      </c>
      <c r="D118" s="799">
        <f>ROUND(DATE(C7,4,MOD(234-11*MOD(C7,19),30))/7,)*7-6</f>
        <v>39530</v>
      </c>
      <c r="E118" s="800" t="s">
        <v>1390</v>
      </c>
      <c r="F118" s="801"/>
      <c r="G118" s="790"/>
      <c r="H118" s="790"/>
      <c r="I118" s="790"/>
      <c r="J118" s="790"/>
      <c r="K118" s="790"/>
      <c r="L118" s="791"/>
      <c r="M118" s="792"/>
      <c r="N118" s="792"/>
    </row>
    <row r="119" spans="3:14" ht="30" customHeight="1">
      <c r="C119" s="795" t="s">
        <v>1391</v>
      </c>
      <c r="D119" s="802">
        <f>D118+1</f>
        <v>39531</v>
      </c>
      <c r="E119" s="789"/>
      <c r="F119" s="789"/>
      <c r="G119" s="790"/>
      <c r="H119" s="803" t="s">
        <v>1385</v>
      </c>
      <c r="I119" s="790"/>
      <c r="J119" s="790"/>
      <c r="K119" s="790"/>
      <c r="L119" s="791"/>
      <c r="M119" s="792"/>
      <c r="N119" s="792"/>
    </row>
    <row r="120" spans="3:14" ht="30" customHeight="1">
      <c r="C120" s="795"/>
      <c r="D120" s="802"/>
      <c r="E120" s="789"/>
      <c r="F120" s="789"/>
      <c r="G120" s="790"/>
      <c r="H120" s="803"/>
      <c r="I120" s="790"/>
      <c r="J120" s="790"/>
      <c r="K120" s="790"/>
      <c r="L120" s="791"/>
      <c r="M120" s="792"/>
      <c r="N120" s="792"/>
    </row>
    <row r="121" spans="3:14" ht="30" customHeight="1" thickBot="1">
      <c r="C121" s="795"/>
      <c r="D121" s="802"/>
      <c r="E121" s="789"/>
      <c r="F121" s="789"/>
      <c r="G121" s="790"/>
      <c r="H121" s="803"/>
      <c r="I121" s="790"/>
      <c r="J121" s="790"/>
      <c r="K121" s="790"/>
      <c r="L121" s="791"/>
      <c r="M121" s="792"/>
      <c r="N121" s="792"/>
    </row>
    <row r="122" spans="3:14" ht="30" customHeight="1">
      <c r="C122" s="795" t="s">
        <v>1392</v>
      </c>
      <c r="D122" s="802">
        <f>DATE(C7,5,1)</f>
        <v>39569</v>
      </c>
      <c r="E122" s="789"/>
      <c r="F122" s="789"/>
      <c r="G122" s="790"/>
      <c r="H122" s="804" t="s">
        <v>1315</v>
      </c>
      <c r="I122" s="789"/>
      <c r="J122" s="790"/>
      <c r="K122" s="790"/>
      <c r="L122" s="791"/>
      <c r="M122" s="792"/>
      <c r="N122" s="792"/>
    </row>
    <row r="123" spans="3:14" ht="30" customHeight="1">
      <c r="C123" s="795" t="s">
        <v>1393</v>
      </c>
      <c r="D123" s="802">
        <f>D122+7</f>
        <v>39576</v>
      </c>
      <c r="E123" s="789"/>
      <c r="F123" s="789"/>
      <c r="G123" s="790"/>
      <c r="H123" s="805" t="s">
        <v>1394</v>
      </c>
      <c r="I123" s="789"/>
      <c r="J123" s="790"/>
      <c r="K123" s="790"/>
      <c r="L123" s="791"/>
      <c r="M123" s="551"/>
      <c r="N123" s="551"/>
    </row>
    <row r="124" spans="3:14" ht="30" customHeight="1">
      <c r="C124" s="795" t="s">
        <v>1395</v>
      </c>
      <c r="D124" s="796">
        <f>D118+39</f>
        <v>39569</v>
      </c>
      <c r="E124" s="797" t="s">
        <v>1396</v>
      </c>
      <c r="F124" s="1385">
        <f>D118+49</f>
        <v>39579</v>
      </c>
      <c r="G124" s="1386"/>
      <c r="H124" s="806" t="s">
        <v>1397</v>
      </c>
      <c r="I124" s="789"/>
      <c r="J124" s="790"/>
      <c r="K124" s="790"/>
      <c r="L124" s="791"/>
      <c r="M124" s="551"/>
      <c r="N124" s="551"/>
    </row>
    <row r="125" spans="3:14" ht="30" customHeight="1">
      <c r="C125" s="795" t="s">
        <v>1398</v>
      </c>
      <c r="D125" s="802">
        <f>D118+50</f>
        <v>39580</v>
      </c>
      <c r="E125" s="789"/>
      <c r="F125" s="789"/>
      <c r="G125" s="790"/>
      <c r="H125" s="805" t="s">
        <v>1399</v>
      </c>
      <c r="I125" s="789"/>
      <c r="J125" s="790"/>
      <c r="K125" s="790"/>
      <c r="L125" s="791"/>
      <c r="M125" s="551"/>
      <c r="N125" s="551"/>
    </row>
    <row r="126" spans="3:14" ht="30" customHeight="1">
      <c r="C126" s="807" t="s">
        <v>1400</v>
      </c>
      <c r="D126" s="802">
        <f>DATE(C7,7,14)</f>
        <v>39643</v>
      </c>
      <c r="E126" s="789"/>
      <c r="F126" s="789"/>
      <c r="G126" s="790"/>
      <c r="H126" s="805" t="s">
        <v>1401</v>
      </c>
      <c r="I126" s="789"/>
      <c r="J126" s="790"/>
      <c r="K126" s="790"/>
      <c r="L126" s="791"/>
      <c r="M126" s="551"/>
      <c r="N126" s="551"/>
    </row>
    <row r="127" spans="3:14" ht="30" customHeight="1">
      <c r="C127" s="807" t="s">
        <v>1402</v>
      </c>
      <c r="D127" s="802">
        <f>DATE(C7,8,15)</f>
        <v>39675</v>
      </c>
      <c r="E127" s="789"/>
      <c r="F127" s="789"/>
      <c r="G127" s="790"/>
      <c r="H127" s="805" t="s">
        <v>1185</v>
      </c>
      <c r="I127" s="789"/>
      <c r="J127" s="790"/>
      <c r="K127" s="790"/>
      <c r="L127" s="791"/>
      <c r="M127" s="551"/>
      <c r="N127" s="551"/>
    </row>
    <row r="128" spans="3:14" ht="30" customHeight="1" thickBot="1">
      <c r="C128" s="795" t="s">
        <v>1403</v>
      </c>
      <c r="D128" s="802">
        <f>DATE(C7,11,1)</f>
        <v>39753</v>
      </c>
      <c r="E128" s="789"/>
      <c r="F128" s="789"/>
      <c r="G128" s="790"/>
      <c r="H128" s="808" t="s">
        <v>1404</v>
      </c>
      <c r="I128" s="789"/>
      <c r="J128" s="790"/>
      <c r="K128" s="790"/>
      <c r="L128" s="791"/>
      <c r="M128" s="551"/>
      <c r="N128" s="551"/>
    </row>
    <row r="129" spans="3:14" ht="30" customHeight="1">
      <c r="C129" s="795" t="s">
        <v>1405</v>
      </c>
      <c r="D129" s="802">
        <f>D128+10</f>
        <v>39763</v>
      </c>
      <c r="E129" s="789"/>
      <c r="F129" s="789"/>
      <c r="G129" s="790"/>
      <c r="H129" s="551"/>
      <c r="I129" s="551"/>
      <c r="J129" s="551"/>
      <c r="K129" s="551"/>
      <c r="L129" s="551"/>
      <c r="M129" s="551"/>
      <c r="N129" s="551"/>
    </row>
    <row r="130" spans="3:14" ht="30" customHeight="1">
      <c r="C130" s="795" t="s">
        <v>1406</v>
      </c>
      <c r="D130" s="802">
        <f>DATE(C7,12,25)</f>
        <v>39807</v>
      </c>
      <c r="E130" s="789"/>
      <c r="F130" s="789"/>
      <c r="G130" s="551"/>
      <c r="H130" s="551"/>
      <c r="I130" s="551"/>
      <c r="J130" s="551"/>
      <c r="K130" s="551"/>
      <c r="L130" s="551"/>
      <c r="M130" s="551"/>
      <c r="N130" s="551"/>
    </row>
    <row r="131" spans="3:14" ht="30" customHeight="1" thickBot="1">
      <c r="C131" s="809" t="s">
        <v>1407</v>
      </c>
      <c r="D131" s="810"/>
      <c r="E131" s="797" t="s">
        <v>1407</v>
      </c>
      <c r="F131" s="1385">
        <f>DATE(C7,12,26)</f>
        <v>39808</v>
      </c>
      <c r="G131" s="1386"/>
      <c r="H131" s="551"/>
      <c r="I131" s="551"/>
      <c r="J131" s="551"/>
      <c r="K131" s="551"/>
      <c r="L131" s="551"/>
      <c r="M131" s="551"/>
      <c r="N131" s="551"/>
    </row>
    <row r="132" spans="3:14" ht="30" customHeight="1" thickBot="1">
      <c r="C132" s="551"/>
      <c r="D132" s="551"/>
      <c r="E132" s="551"/>
      <c r="F132" s="551"/>
      <c r="G132" s="551"/>
      <c r="H132" s="551"/>
      <c r="I132" s="551"/>
      <c r="J132" s="551"/>
      <c r="K132" s="551"/>
      <c r="L132" s="551"/>
      <c r="M132" s="551"/>
      <c r="N132" s="551"/>
    </row>
    <row r="133" spans="3:14" ht="30" customHeight="1" thickBot="1">
      <c r="C133" s="1383" t="s">
        <v>1408</v>
      </c>
      <c r="D133" s="1384"/>
      <c r="E133" s="551"/>
      <c r="F133" s="551"/>
      <c r="G133" s="551"/>
      <c r="H133" s="551"/>
      <c r="I133" s="551"/>
      <c r="J133" s="551"/>
      <c r="K133" s="551"/>
      <c r="L133" s="551"/>
      <c r="M133" s="551"/>
      <c r="N133" s="551"/>
    </row>
    <row r="134" spans="3:14" ht="30" customHeight="1">
      <c r="C134" s="793" t="s">
        <v>1387</v>
      </c>
      <c r="D134" s="794">
        <f>DATE(C7,1,1)</f>
        <v>39448</v>
      </c>
      <c r="E134" s="551"/>
      <c r="F134" s="551"/>
      <c r="G134" s="551"/>
      <c r="H134" s="551"/>
      <c r="I134" s="551"/>
      <c r="J134" s="551"/>
      <c r="K134" s="551"/>
      <c r="L134" s="551"/>
      <c r="M134" s="551"/>
      <c r="N134" s="551"/>
    </row>
    <row r="135" spans="3:14" ht="30" customHeight="1">
      <c r="C135" s="795" t="s">
        <v>1388</v>
      </c>
      <c r="D135" s="802">
        <f>D136-2</f>
        <v>39528</v>
      </c>
      <c r="E135" s="551"/>
      <c r="F135" s="551"/>
      <c r="G135" s="551"/>
      <c r="H135" s="551"/>
      <c r="I135" s="551"/>
      <c r="J135" s="551"/>
      <c r="K135" s="551"/>
      <c r="L135" s="551"/>
      <c r="M135" s="551"/>
      <c r="N135" s="551"/>
    </row>
    <row r="136" spans="3:14" ht="30" customHeight="1">
      <c r="C136" s="811" t="s">
        <v>1389</v>
      </c>
      <c r="D136" s="802">
        <f>ROUND(DATE(C7,4,MOD(234-11*MOD(C7,19),30))/7,)*7-6</f>
        <v>39530</v>
      </c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</row>
    <row r="137" spans="3:14" ht="30" customHeight="1">
      <c r="C137" s="795" t="s">
        <v>1391</v>
      </c>
      <c r="D137" s="802">
        <f>D136+1</f>
        <v>39531</v>
      </c>
      <c r="E137" s="551"/>
      <c r="F137" s="551"/>
      <c r="G137" s="551"/>
      <c r="H137" s="551"/>
      <c r="I137" s="551"/>
      <c r="J137" s="551"/>
      <c r="K137" s="551"/>
      <c r="L137" s="551"/>
      <c r="M137" s="551"/>
      <c r="N137" s="551"/>
    </row>
    <row r="138" spans="3:14" ht="30" customHeight="1">
      <c r="C138" s="795" t="s">
        <v>1392</v>
      </c>
      <c r="D138" s="802">
        <f>DATE(C7,5,1)</f>
        <v>39569</v>
      </c>
      <c r="E138" s="551"/>
      <c r="F138" s="551"/>
      <c r="G138" s="551"/>
      <c r="H138" s="551"/>
      <c r="I138" s="551"/>
      <c r="J138" s="551"/>
      <c r="K138" s="551"/>
      <c r="L138" s="551"/>
      <c r="M138" s="551"/>
      <c r="N138" s="551"/>
    </row>
    <row r="139" spans="3:14" ht="30" customHeight="1">
      <c r="C139" s="795" t="s">
        <v>1395</v>
      </c>
      <c r="D139" s="802">
        <f>D136+39</f>
        <v>39569</v>
      </c>
      <c r="E139" s="551"/>
      <c r="F139" s="551"/>
      <c r="G139" s="551"/>
      <c r="H139" s="551"/>
      <c r="I139" s="551"/>
      <c r="J139" s="551"/>
      <c r="K139" s="551"/>
      <c r="L139" s="551"/>
      <c r="M139" s="551"/>
      <c r="N139" s="551"/>
    </row>
    <row r="140" spans="3:14" ht="30" customHeight="1">
      <c r="C140" s="795" t="s">
        <v>1396</v>
      </c>
      <c r="D140" s="802">
        <f>D136+49</f>
        <v>39579</v>
      </c>
      <c r="E140" s="551"/>
      <c r="F140" s="551"/>
      <c r="G140" s="551"/>
      <c r="H140" s="551"/>
      <c r="I140" s="551"/>
      <c r="J140" s="551"/>
      <c r="K140" s="551"/>
      <c r="L140" s="551"/>
      <c r="M140" s="551"/>
      <c r="N140" s="551"/>
    </row>
    <row r="141" spans="3:14" ht="30" customHeight="1">
      <c r="C141" s="795" t="s">
        <v>1398</v>
      </c>
      <c r="D141" s="802">
        <f>D140+1</f>
        <v>39580</v>
      </c>
      <c r="E141" s="551"/>
      <c r="F141" s="551"/>
      <c r="G141" s="551"/>
      <c r="H141" s="551"/>
      <c r="I141" s="551"/>
      <c r="J141" s="551"/>
      <c r="K141" s="551"/>
      <c r="L141" s="551"/>
      <c r="M141" s="551"/>
      <c r="N141" s="551"/>
    </row>
    <row r="142" spans="3:14" ht="30" customHeight="1">
      <c r="C142" s="807" t="s">
        <v>1400</v>
      </c>
      <c r="D142" s="802">
        <f>DATE(C7,7,14)</f>
        <v>39643</v>
      </c>
      <c r="E142" s="551"/>
      <c r="F142" s="551"/>
      <c r="G142" s="551"/>
      <c r="H142" s="551"/>
      <c r="I142" s="551"/>
      <c r="J142" s="551"/>
      <c r="K142" s="551"/>
      <c r="L142" s="551"/>
      <c r="M142" s="551"/>
      <c r="N142" s="551"/>
    </row>
    <row r="143" spans="3:14" ht="30" customHeight="1">
      <c r="C143" s="807" t="s">
        <v>1402</v>
      </c>
      <c r="D143" s="802">
        <f>DATE(C7,8,15)</f>
        <v>39675</v>
      </c>
      <c r="E143" s="551"/>
      <c r="F143" s="551"/>
      <c r="G143" s="551"/>
      <c r="H143" s="551"/>
      <c r="I143" s="551"/>
      <c r="J143" s="551"/>
      <c r="K143" s="551"/>
      <c r="L143" s="551"/>
      <c r="M143" s="551"/>
      <c r="N143" s="551"/>
    </row>
    <row r="144" spans="3:14" ht="30" customHeight="1">
      <c r="C144" s="795" t="s">
        <v>1403</v>
      </c>
      <c r="D144" s="802">
        <f>DATE(C7,11,1)</f>
        <v>39753</v>
      </c>
      <c r="E144" s="551"/>
      <c r="F144" s="551"/>
      <c r="G144" s="551"/>
      <c r="H144" s="551"/>
      <c r="I144" s="551"/>
      <c r="J144" s="551"/>
      <c r="K144" s="551"/>
      <c r="L144" s="551"/>
      <c r="M144" s="551"/>
      <c r="N144" s="551"/>
    </row>
    <row r="145" spans="3:14" ht="30" customHeight="1">
      <c r="C145" s="795" t="s">
        <v>1406</v>
      </c>
      <c r="D145" s="802">
        <f>DATE(C7,12,25)</f>
        <v>39807</v>
      </c>
      <c r="E145" s="551"/>
      <c r="F145" s="551"/>
      <c r="G145" s="551"/>
      <c r="H145" s="551"/>
      <c r="I145" s="551"/>
      <c r="J145" s="551"/>
      <c r="K145" s="551"/>
      <c r="L145" s="551"/>
      <c r="M145" s="551"/>
      <c r="N145" s="551"/>
    </row>
    <row r="146" spans="3:14" ht="30" customHeight="1" thickBot="1">
      <c r="C146" s="809" t="s">
        <v>1407</v>
      </c>
      <c r="D146" s="812">
        <f>DATE(C7,12,26)</f>
        <v>39808</v>
      </c>
      <c r="E146" s="551"/>
      <c r="F146" s="551"/>
      <c r="G146" s="551"/>
      <c r="H146" s="551"/>
      <c r="I146" s="551"/>
      <c r="J146" s="551"/>
      <c r="K146" s="551"/>
      <c r="L146" s="551"/>
      <c r="M146" s="551"/>
      <c r="N146" s="551"/>
    </row>
    <row r="147" spans="3:14" ht="30" customHeight="1" thickBot="1">
      <c r="C147" s="551"/>
      <c r="D147" s="551"/>
      <c r="E147" s="551"/>
      <c r="F147" s="551"/>
      <c r="G147" s="551"/>
      <c r="H147" s="551"/>
      <c r="I147" s="551"/>
      <c r="J147" s="551"/>
      <c r="K147" s="551"/>
      <c r="L147" s="551"/>
      <c r="M147" s="551"/>
      <c r="N147" s="551"/>
    </row>
    <row r="148" spans="3:14" ht="30" customHeight="1">
      <c r="C148" s="813"/>
      <c r="D148" s="814"/>
      <c r="E148" s="814"/>
      <c r="F148" s="814"/>
      <c r="G148" s="814"/>
      <c r="H148" s="814"/>
      <c r="I148" s="814"/>
      <c r="J148" s="814"/>
      <c r="K148" s="815"/>
      <c r="L148" s="815"/>
      <c r="M148" s="815"/>
      <c r="N148" s="815"/>
    </row>
    <row r="149" spans="3:14" ht="30" customHeight="1">
      <c r="C149" s="816" t="s">
        <v>1409</v>
      </c>
      <c r="D149" s="817"/>
      <c r="E149" s="817"/>
      <c r="F149" s="817"/>
      <c r="G149" s="817"/>
      <c r="H149" s="817"/>
      <c r="I149" s="817"/>
      <c r="J149" s="817"/>
      <c r="K149" s="818"/>
      <c r="L149" s="818"/>
      <c r="M149" s="818"/>
      <c r="N149" s="818"/>
    </row>
    <row r="150" spans="3:14" ht="30" customHeight="1">
      <c r="C150" s="819" t="s">
        <v>1410</v>
      </c>
      <c r="D150" s="817"/>
      <c r="E150" s="817"/>
      <c r="F150" s="817"/>
      <c r="G150" s="817"/>
      <c r="H150" s="817"/>
      <c r="I150" s="817"/>
      <c r="J150" s="817"/>
      <c r="K150" s="818"/>
      <c r="L150" s="818"/>
      <c r="M150" s="818"/>
      <c r="N150" s="818"/>
    </row>
    <row r="151" spans="3:14" ht="30" customHeight="1">
      <c r="C151" s="820" t="s">
        <v>1411</v>
      </c>
      <c r="D151" s="817"/>
      <c r="E151" s="817"/>
      <c r="F151" s="817"/>
      <c r="G151" s="817"/>
      <c r="H151" s="817"/>
      <c r="I151" s="817"/>
      <c r="J151" s="817"/>
      <c r="K151" s="818"/>
      <c r="L151" s="818"/>
      <c r="M151" s="818"/>
      <c r="N151" s="818"/>
    </row>
    <row r="152" spans="3:14" ht="30" customHeight="1">
      <c r="C152" s="819" t="s">
        <v>1412</v>
      </c>
      <c r="D152" s="821"/>
      <c r="E152" s="817"/>
      <c r="F152" s="817"/>
      <c r="G152" s="817"/>
      <c r="H152" s="817"/>
      <c r="I152" s="817"/>
      <c r="J152" s="817"/>
      <c r="K152" s="818"/>
      <c r="L152" s="818"/>
      <c r="M152" s="818"/>
      <c r="N152" s="818"/>
    </row>
    <row r="153" spans="3:14" ht="30" customHeight="1">
      <c r="C153" s="819" t="s">
        <v>1413</v>
      </c>
      <c r="D153" s="821"/>
      <c r="E153" s="817"/>
      <c r="F153" s="817"/>
      <c r="G153" s="817"/>
      <c r="H153" s="817"/>
      <c r="I153" s="817"/>
      <c r="J153" s="817"/>
      <c r="K153" s="818"/>
      <c r="L153" s="818"/>
      <c r="M153" s="818"/>
      <c r="N153" s="818"/>
    </row>
    <row r="154" spans="3:14" ht="30" customHeight="1">
      <c r="C154" s="820" t="s">
        <v>1414</v>
      </c>
      <c r="D154" s="817"/>
      <c r="E154" s="817"/>
      <c r="F154" s="817"/>
      <c r="G154" s="817"/>
      <c r="H154" s="817"/>
      <c r="I154" s="817"/>
      <c r="J154" s="817"/>
      <c r="K154" s="818"/>
      <c r="L154" s="818"/>
      <c r="M154" s="818"/>
      <c r="N154" s="818"/>
    </row>
    <row r="155" spans="3:14" ht="30" customHeight="1" thickBot="1">
      <c r="C155" s="822"/>
      <c r="D155" s="823"/>
      <c r="E155" s="823"/>
      <c r="F155" s="823"/>
      <c r="G155" s="823"/>
      <c r="H155" s="823"/>
      <c r="I155" s="823"/>
      <c r="J155" s="823"/>
      <c r="K155" s="824"/>
      <c r="L155" s="824"/>
      <c r="M155" s="824"/>
      <c r="N155" s="824"/>
    </row>
  </sheetData>
  <mergeCells count="14">
    <mergeCell ref="C115:D115"/>
    <mergeCell ref="C133:D133"/>
    <mergeCell ref="F131:G131"/>
    <mergeCell ref="F124:G124"/>
    <mergeCell ref="F117:G117"/>
    <mergeCell ref="A5:A6"/>
    <mergeCell ref="B5:B7"/>
    <mergeCell ref="D5:D6"/>
    <mergeCell ref="B3:D4"/>
    <mergeCell ref="E3:G4"/>
    <mergeCell ref="E7:G8"/>
    <mergeCell ref="E5:E6"/>
    <mergeCell ref="F5:F6"/>
    <mergeCell ref="G5:G6"/>
  </mergeCells>
  <phoneticPr fontId="2" type="noConversion"/>
  <hyperlinks>
    <hyperlink ref="C154" r:id="rId1" xr:uid="{00000000-0004-0000-0800-000000000000}"/>
    <hyperlink ref="C149" r:id="rId2" location="p67604" display="http://forum.excel-pratique.com/applications/encore-un-calendrier-t5179.html - p67604" xr:uid="{00000000-0004-0000-0800-000001000000}"/>
    <hyperlink ref="C151" r:id="rId3" xr:uid="{00000000-0004-0000-0800-000002000000}"/>
  </hyperlinks>
  <printOptions horizontalCentered="1"/>
  <pageMargins left="0.19685039370078741" right="0" top="0.19685039370078741" bottom="0" header="0" footer="0"/>
  <pageSetup paperSize="9" scale="36" orientation="landscape" verticalDpi="300" r:id="rId4"/>
  <headerFooter alignWithMargins="0"/>
  <colBreaks count="3" manualBreakCount="3">
    <brk id="34" max="149" man="1"/>
    <brk id="61" max="149" man="1"/>
    <brk id="88" max="149" man="1"/>
  </col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B1:DP78"/>
  <sheetViews>
    <sheetView showZeros="0" view="pageBreakPreview" zoomScale="75" zoomScaleNormal="50" zoomScaleSheetLayoutView="75" workbookViewId="0">
      <selection activeCell="J7" sqref="J7:L8"/>
    </sheetView>
  </sheetViews>
  <sheetFormatPr baseColWidth="10" defaultColWidth="10.28515625" defaultRowHeight="20.100000000000001" customHeight="1"/>
  <cols>
    <col min="1" max="1" width="1.7109375" style="285" customWidth="1"/>
    <col min="2" max="2" width="8.28515625" style="237" customWidth="1"/>
    <col min="3" max="3" width="104.5703125" style="238" customWidth="1"/>
    <col min="4" max="4" width="12.85546875" style="240" customWidth="1"/>
    <col min="5" max="5" width="7.85546875" style="241" customWidth="1"/>
    <col min="6" max="6" width="10.5703125" style="242" customWidth="1"/>
    <col min="7" max="7" width="7" style="241" customWidth="1"/>
    <col min="8" max="8" width="8.28515625" style="241" customWidth="1"/>
    <col min="9" max="9" width="7.85546875" style="241" customWidth="1"/>
    <col min="10" max="10" width="10.28515625" style="237" customWidth="1"/>
    <col min="11" max="11" width="10.5703125" style="237" customWidth="1"/>
    <col min="12" max="12" width="21.7109375" style="237" customWidth="1"/>
    <col min="13" max="38" width="8.7109375" style="244" customWidth="1"/>
    <col min="39" max="39" width="3" style="285" customWidth="1"/>
    <col min="40" max="65" width="8.7109375" style="244" customWidth="1"/>
    <col min="66" max="66" width="3" style="285" customWidth="1"/>
    <col min="67" max="92" width="8.7109375" style="244" customWidth="1"/>
    <col min="93" max="93" width="3" style="285" customWidth="1"/>
    <col min="94" max="119" width="8.7109375" style="244" customWidth="1"/>
    <col min="120" max="120" width="3" style="285" customWidth="1"/>
    <col min="121" max="16384" width="10.28515625" style="285"/>
  </cols>
  <sheetData>
    <row r="1" spans="2:120" s="247" customFormat="1" ht="6" customHeight="1" thickBot="1">
      <c r="B1" s="237"/>
      <c r="C1" s="238"/>
      <c r="D1" s="240"/>
      <c r="E1" s="241"/>
      <c r="F1" s="242"/>
      <c r="G1" s="241"/>
      <c r="H1" s="241"/>
      <c r="I1" s="241"/>
      <c r="J1" s="243"/>
      <c r="K1" s="243"/>
      <c r="L1" s="243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5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5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5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5"/>
    </row>
    <row r="2" spans="2:120" s="247" customFormat="1" ht="37.5" customHeight="1">
      <c r="B2" s="248" t="s">
        <v>982</v>
      </c>
      <c r="C2" s="249"/>
      <c r="D2" s="249"/>
      <c r="E2" s="249"/>
      <c r="F2" s="249"/>
      <c r="G2" s="249"/>
      <c r="H2" s="249"/>
      <c r="I2" s="249"/>
      <c r="J2" s="250"/>
      <c r="K2" s="250"/>
      <c r="L2" s="250"/>
      <c r="M2" s="251" t="s">
        <v>1433</v>
      </c>
      <c r="N2" s="252"/>
      <c r="O2" s="252"/>
      <c r="P2" s="252"/>
      <c r="Q2" s="252"/>
      <c r="R2" s="252"/>
      <c r="S2" s="252"/>
      <c r="T2" s="252"/>
      <c r="U2" s="252"/>
      <c r="V2" s="253"/>
      <c r="W2" s="254"/>
      <c r="X2" s="252"/>
      <c r="Y2" s="252"/>
      <c r="Z2" s="252"/>
      <c r="AA2" s="252"/>
      <c r="AB2" s="252"/>
      <c r="AC2" s="252"/>
      <c r="AD2" s="253"/>
      <c r="AE2" s="254"/>
      <c r="AF2" s="252"/>
      <c r="AG2" s="252"/>
      <c r="AH2" s="252"/>
      <c r="AI2" s="252"/>
      <c r="AJ2" s="252"/>
      <c r="AK2" s="252"/>
      <c r="AL2" s="255"/>
      <c r="AM2" s="245"/>
      <c r="AN2" s="256" t="s">
        <v>1434</v>
      </c>
      <c r="AO2" s="257"/>
      <c r="AP2" s="257"/>
      <c r="AQ2" s="257"/>
      <c r="AR2" s="257"/>
      <c r="AS2" s="257"/>
      <c r="AT2" s="257"/>
      <c r="AU2" s="257"/>
      <c r="AV2" s="257"/>
      <c r="AW2" s="258"/>
      <c r="AX2" s="259"/>
      <c r="AY2" s="257"/>
      <c r="AZ2" s="257"/>
      <c r="BA2" s="257"/>
      <c r="BB2" s="257"/>
      <c r="BC2" s="257"/>
      <c r="BD2" s="257"/>
      <c r="BE2" s="258"/>
      <c r="BF2" s="259"/>
      <c r="BG2" s="257"/>
      <c r="BH2" s="257"/>
      <c r="BI2" s="257"/>
      <c r="BJ2" s="257"/>
      <c r="BK2" s="257"/>
      <c r="BL2" s="257"/>
      <c r="BM2" s="258"/>
      <c r="BN2" s="245"/>
      <c r="BO2" s="260" t="s">
        <v>1435</v>
      </c>
      <c r="BP2" s="261"/>
      <c r="BQ2" s="261"/>
      <c r="BR2" s="261"/>
      <c r="BS2" s="261"/>
      <c r="BT2" s="261"/>
      <c r="BU2" s="261"/>
      <c r="BV2" s="261"/>
      <c r="BW2" s="261"/>
      <c r="BX2" s="262"/>
      <c r="BY2" s="263"/>
      <c r="BZ2" s="261"/>
      <c r="CA2" s="261"/>
      <c r="CB2" s="261"/>
      <c r="CC2" s="261"/>
      <c r="CD2" s="261"/>
      <c r="CE2" s="261"/>
      <c r="CF2" s="262"/>
      <c r="CG2" s="263"/>
      <c r="CH2" s="261"/>
      <c r="CI2" s="261"/>
      <c r="CJ2" s="261"/>
      <c r="CK2" s="261"/>
      <c r="CL2" s="261"/>
      <c r="CM2" s="261"/>
      <c r="CN2" s="262"/>
      <c r="CO2" s="245"/>
      <c r="CP2" s="264" t="s">
        <v>1436</v>
      </c>
      <c r="CQ2" s="265"/>
      <c r="CR2" s="265"/>
      <c r="CS2" s="265"/>
      <c r="CT2" s="265"/>
      <c r="CU2" s="265"/>
      <c r="CV2" s="265"/>
      <c r="CW2" s="265"/>
      <c r="CX2" s="265"/>
      <c r="CY2" s="266"/>
      <c r="CZ2" s="267"/>
      <c r="DA2" s="265"/>
      <c r="DB2" s="265"/>
      <c r="DC2" s="265"/>
      <c r="DD2" s="265"/>
      <c r="DE2" s="265"/>
      <c r="DF2" s="265"/>
      <c r="DG2" s="266"/>
      <c r="DH2" s="267"/>
      <c r="DI2" s="265"/>
      <c r="DJ2" s="265"/>
      <c r="DK2" s="265"/>
      <c r="DL2" s="265"/>
      <c r="DM2" s="265"/>
      <c r="DN2" s="265"/>
      <c r="DO2" s="266"/>
      <c r="DP2" s="245"/>
    </row>
    <row r="3" spans="2:120" ht="42" customHeight="1">
      <c r="B3" s="1387" t="s">
        <v>43</v>
      </c>
      <c r="C3" s="1388"/>
      <c r="D3" s="1388"/>
      <c r="E3" s="1354" t="s">
        <v>1321</v>
      </c>
      <c r="F3" s="1355"/>
      <c r="G3" s="1355"/>
      <c r="H3" s="1355"/>
      <c r="I3" s="1355"/>
      <c r="J3" s="1355"/>
      <c r="K3" s="1355"/>
      <c r="L3" s="1356"/>
      <c r="M3" s="268">
        <f t="shared" ref="M3:AR3" si="0">+COUNTA(M9:M73)</f>
        <v>1</v>
      </c>
      <c r="N3" s="269">
        <f t="shared" si="0"/>
        <v>0</v>
      </c>
      <c r="O3" s="270">
        <f t="shared" si="0"/>
        <v>0</v>
      </c>
      <c r="P3" s="269">
        <f t="shared" si="0"/>
        <v>1</v>
      </c>
      <c r="Q3" s="270">
        <f t="shared" si="0"/>
        <v>0</v>
      </c>
      <c r="R3" s="269">
        <f t="shared" si="0"/>
        <v>0</v>
      </c>
      <c r="S3" s="270">
        <f t="shared" si="0"/>
        <v>1</v>
      </c>
      <c r="T3" s="269">
        <f t="shared" si="0"/>
        <v>0</v>
      </c>
      <c r="U3" s="270">
        <f t="shared" si="0"/>
        <v>0</v>
      </c>
      <c r="V3" s="271">
        <f t="shared" si="0"/>
        <v>0</v>
      </c>
      <c r="W3" s="268">
        <f t="shared" si="0"/>
        <v>0</v>
      </c>
      <c r="X3" s="269">
        <f t="shared" si="0"/>
        <v>0</v>
      </c>
      <c r="Y3" s="270">
        <f t="shared" si="0"/>
        <v>0</v>
      </c>
      <c r="Z3" s="269">
        <f t="shared" si="0"/>
        <v>0</v>
      </c>
      <c r="AA3" s="270">
        <f t="shared" si="0"/>
        <v>0</v>
      </c>
      <c r="AB3" s="269">
        <f t="shared" si="0"/>
        <v>0</v>
      </c>
      <c r="AC3" s="270">
        <f t="shared" si="0"/>
        <v>0</v>
      </c>
      <c r="AD3" s="271">
        <f t="shared" si="0"/>
        <v>0</v>
      </c>
      <c r="AE3" s="268">
        <f t="shared" si="0"/>
        <v>0</v>
      </c>
      <c r="AF3" s="269">
        <f t="shared" si="0"/>
        <v>0</v>
      </c>
      <c r="AG3" s="270">
        <f t="shared" si="0"/>
        <v>0</v>
      </c>
      <c r="AH3" s="269">
        <f t="shared" si="0"/>
        <v>0</v>
      </c>
      <c r="AI3" s="270">
        <f t="shared" si="0"/>
        <v>0</v>
      </c>
      <c r="AJ3" s="269">
        <f t="shared" si="0"/>
        <v>0</v>
      </c>
      <c r="AK3" s="270">
        <f t="shared" si="0"/>
        <v>0</v>
      </c>
      <c r="AL3" s="271">
        <f t="shared" si="0"/>
        <v>0</v>
      </c>
      <c r="AM3" s="272">
        <f t="shared" si="0"/>
        <v>0</v>
      </c>
      <c r="AN3" s="273">
        <f t="shared" si="0"/>
        <v>0</v>
      </c>
      <c r="AO3" s="274">
        <f t="shared" si="0"/>
        <v>0</v>
      </c>
      <c r="AP3" s="275">
        <f t="shared" si="0"/>
        <v>0</v>
      </c>
      <c r="AQ3" s="274">
        <f t="shared" si="0"/>
        <v>0</v>
      </c>
      <c r="AR3" s="275">
        <f t="shared" si="0"/>
        <v>0</v>
      </c>
      <c r="AS3" s="274">
        <f t="shared" ref="AS3:BX3" si="1">+COUNTA(AS9:AS73)</f>
        <v>0</v>
      </c>
      <c r="AT3" s="275">
        <f t="shared" si="1"/>
        <v>0</v>
      </c>
      <c r="AU3" s="274">
        <f t="shared" si="1"/>
        <v>0</v>
      </c>
      <c r="AV3" s="275">
        <f t="shared" si="1"/>
        <v>0</v>
      </c>
      <c r="AW3" s="276">
        <f t="shared" si="1"/>
        <v>0</v>
      </c>
      <c r="AX3" s="273">
        <f t="shared" si="1"/>
        <v>0</v>
      </c>
      <c r="AY3" s="274">
        <f t="shared" si="1"/>
        <v>0</v>
      </c>
      <c r="AZ3" s="275">
        <f t="shared" si="1"/>
        <v>0</v>
      </c>
      <c r="BA3" s="274">
        <f t="shared" si="1"/>
        <v>0</v>
      </c>
      <c r="BB3" s="275">
        <f t="shared" si="1"/>
        <v>0</v>
      </c>
      <c r="BC3" s="274">
        <f t="shared" si="1"/>
        <v>0</v>
      </c>
      <c r="BD3" s="275">
        <f t="shared" si="1"/>
        <v>0</v>
      </c>
      <c r="BE3" s="276">
        <f t="shared" si="1"/>
        <v>0</v>
      </c>
      <c r="BF3" s="273">
        <f t="shared" si="1"/>
        <v>0</v>
      </c>
      <c r="BG3" s="274">
        <f t="shared" si="1"/>
        <v>0</v>
      </c>
      <c r="BH3" s="275">
        <f t="shared" si="1"/>
        <v>0</v>
      </c>
      <c r="BI3" s="274">
        <f t="shared" si="1"/>
        <v>0</v>
      </c>
      <c r="BJ3" s="275">
        <f t="shared" si="1"/>
        <v>0</v>
      </c>
      <c r="BK3" s="274">
        <f t="shared" si="1"/>
        <v>0</v>
      </c>
      <c r="BL3" s="275">
        <f t="shared" si="1"/>
        <v>0</v>
      </c>
      <c r="BM3" s="276">
        <f t="shared" si="1"/>
        <v>0</v>
      </c>
      <c r="BN3" s="272">
        <f t="shared" si="1"/>
        <v>0</v>
      </c>
      <c r="BO3" s="277">
        <f t="shared" si="1"/>
        <v>0</v>
      </c>
      <c r="BP3" s="278">
        <f t="shared" si="1"/>
        <v>0</v>
      </c>
      <c r="BQ3" s="279">
        <f t="shared" si="1"/>
        <v>0</v>
      </c>
      <c r="BR3" s="278">
        <f t="shared" si="1"/>
        <v>0</v>
      </c>
      <c r="BS3" s="279">
        <f t="shared" si="1"/>
        <v>0</v>
      </c>
      <c r="BT3" s="278">
        <f t="shared" si="1"/>
        <v>0</v>
      </c>
      <c r="BU3" s="279">
        <f t="shared" si="1"/>
        <v>0</v>
      </c>
      <c r="BV3" s="278">
        <f t="shared" si="1"/>
        <v>0</v>
      </c>
      <c r="BW3" s="279">
        <f t="shared" si="1"/>
        <v>0</v>
      </c>
      <c r="BX3" s="280">
        <f t="shared" si="1"/>
        <v>0</v>
      </c>
      <c r="BY3" s="277">
        <f t="shared" ref="BY3:DD3" si="2">+COUNTA(BY9:BY73)</f>
        <v>0</v>
      </c>
      <c r="BZ3" s="278">
        <f t="shared" si="2"/>
        <v>0</v>
      </c>
      <c r="CA3" s="279">
        <f t="shared" si="2"/>
        <v>0</v>
      </c>
      <c r="CB3" s="278">
        <f t="shared" si="2"/>
        <v>0</v>
      </c>
      <c r="CC3" s="279">
        <f t="shared" si="2"/>
        <v>0</v>
      </c>
      <c r="CD3" s="278">
        <f t="shared" si="2"/>
        <v>0</v>
      </c>
      <c r="CE3" s="279">
        <f t="shared" si="2"/>
        <v>0</v>
      </c>
      <c r="CF3" s="280">
        <f t="shared" si="2"/>
        <v>0</v>
      </c>
      <c r="CG3" s="277">
        <f t="shared" si="2"/>
        <v>0</v>
      </c>
      <c r="CH3" s="278">
        <f t="shared" si="2"/>
        <v>0</v>
      </c>
      <c r="CI3" s="279">
        <f t="shared" si="2"/>
        <v>0</v>
      </c>
      <c r="CJ3" s="278">
        <f t="shared" si="2"/>
        <v>0</v>
      </c>
      <c r="CK3" s="279">
        <f t="shared" si="2"/>
        <v>0</v>
      </c>
      <c r="CL3" s="278">
        <f t="shared" si="2"/>
        <v>0</v>
      </c>
      <c r="CM3" s="279">
        <f t="shared" si="2"/>
        <v>0</v>
      </c>
      <c r="CN3" s="280">
        <f t="shared" si="2"/>
        <v>0</v>
      </c>
      <c r="CO3" s="272">
        <f t="shared" si="2"/>
        <v>0</v>
      </c>
      <c r="CP3" s="281">
        <f t="shared" si="2"/>
        <v>0</v>
      </c>
      <c r="CQ3" s="282">
        <f t="shared" si="2"/>
        <v>0</v>
      </c>
      <c r="CR3" s="283">
        <f t="shared" si="2"/>
        <v>0</v>
      </c>
      <c r="CS3" s="282">
        <f t="shared" si="2"/>
        <v>0</v>
      </c>
      <c r="CT3" s="283">
        <f t="shared" si="2"/>
        <v>0</v>
      </c>
      <c r="CU3" s="282">
        <f t="shared" si="2"/>
        <v>0</v>
      </c>
      <c r="CV3" s="283">
        <f t="shared" si="2"/>
        <v>0</v>
      </c>
      <c r="CW3" s="282">
        <f t="shared" si="2"/>
        <v>0</v>
      </c>
      <c r="CX3" s="283">
        <f t="shared" si="2"/>
        <v>0</v>
      </c>
      <c r="CY3" s="284">
        <f t="shared" si="2"/>
        <v>0</v>
      </c>
      <c r="CZ3" s="281">
        <f t="shared" si="2"/>
        <v>0</v>
      </c>
      <c r="DA3" s="282">
        <f t="shared" si="2"/>
        <v>0</v>
      </c>
      <c r="DB3" s="283">
        <f t="shared" si="2"/>
        <v>0</v>
      </c>
      <c r="DC3" s="282">
        <f t="shared" si="2"/>
        <v>0</v>
      </c>
      <c r="DD3" s="283">
        <f t="shared" si="2"/>
        <v>0</v>
      </c>
      <c r="DE3" s="282">
        <f t="shared" ref="DE3:DO3" si="3">+COUNTA(DE9:DE73)</f>
        <v>0</v>
      </c>
      <c r="DF3" s="283">
        <f t="shared" si="3"/>
        <v>0</v>
      </c>
      <c r="DG3" s="284">
        <f t="shared" si="3"/>
        <v>0</v>
      </c>
      <c r="DH3" s="281">
        <f t="shared" si="3"/>
        <v>0</v>
      </c>
      <c r="DI3" s="282">
        <f t="shared" si="3"/>
        <v>0</v>
      </c>
      <c r="DJ3" s="283">
        <f t="shared" si="3"/>
        <v>0</v>
      </c>
      <c r="DK3" s="282">
        <f t="shared" si="3"/>
        <v>0</v>
      </c>
      <c r="DL3" s="283">
        <f t="shared" si="3"/>
        <v>0</v>
      </c>
      <c r="DM3" s="282">
        <f t="shared" si="3"/>
        <v>0</v>
      </c>
      <c r="DN3" s="283">
        <f t="shared" si="3"/>
        <v>0</v>
      </c>
      <c r="DO3" s="284">
        <f t="shared" si="3"/>
        <v>0</v>
      </c>
      <c r="DP3" s="245"/>
    </row>
    <row r="4" spans="2:120" s="303" customFormat="1" ht="39.75" customHeight="1">
      <c r="B4" s="1387"/>
      <c r="C4" s="1388"/>
      <c r="D4" s="1388"/>
      <c r="E4" s="1357">
        <v>2008</v>
      </c>
      <c r="F4" s="1358"/>
      <c r="G4" s="1358"/>
      <c r="H4" s="1358"/>
      <c r="I4" s="1358"/>
      <c r="J4" s="1358"/>
      <c r="K4" s="1358"/>
      <c r="L4" s="286" t="s">
        <v>3</v>
      </c>
      <c r="M4" s="287">
        <f>DATE(E4,1,1)</f>
        <v>39448</v>
      </c>
      <c r="N4" s="288"/>
      <c r="O4" s="288"/>
      <c r="P4" s="288"/>
      <c r="Q4" s="288"/>
      <c r="R4" s="289"/>
      <c r="S4" s="289"/>
      <c r="T4" s="289"/>
      <c r="U4" s="289"/>
      <c r="V4" s="290"/>
      <c r="W4" s="287">
        <f>DATE(E4,2,1)</f>
        <v>39479</v>
      </c>
      <c r="X4" s="289"/>
      <c r="Y4" s="289"/>
      <c r="Z4" s="289"/>
      <c r="AA4" s="289"/>
      <c r="AB4" s="289"/>
      <c r="AC4" s="289"/>
      <c r="AD4" s="290"/>
      <c r="AE4" s="287">
        <f>DATE(E4,3,1)</f>
        <v>39508</v>
      </c>
      <c r="AF4" s="289"/>
      <c r="AG4" s="289"/>
      <c r="AH4" s="289"/>
      <c r="AI4" s="289"/>
      <c r="AJ4" s="289"/>
      <c r="AK4" s="289"/>
      <c r="AL4" s="290"/>
      <c r="AM4" s="245"/>
      <c r="AN4" s="291">
        <f>DATE(E4,4,1)</f>
        <v>39539</v>
      </c>
      <c r="AO4" s="292"/>
      <c r="AP4" s="292"/>
      <c r="AQ4" s="292"/>
      <c r="AR4" s="292"/>
      <c r="AS4" s="293"/>
      <c r="AT4" s="293"/>
      <c r="AU4" s="293"/>
      <c r="AV4" s="293"/>
      <c r="AW4" s="294"/>
      <c r="AX4" s="291">
        <f>DATE(E4,5,1)</f>
        <v>39569</v>
      </c>
      <c r="AY4" s="293"/>
      <c r="AZ4" s="293"/>
      <c r="BA4" s="293"/>
      <c r="BB4" s="293"/>
      <c r="BC4" s="293"/>
      <c r="BD4" s="293"/>
      <c r="BE4" s="294"/>
      <c r="BF4" s="291">
        <f>DATE(E4,6,1)</f>
        <v>39600</v>
      </c>
      <c r="BG4" s="293"/>
      <c r="BH4" s="293"/>
      <c r="BI4" s="293"/>
      <c r="BJ4" s="293"/>
      <c r="BK4" s="293"/>
      <c r="BL4" s="293"/>
      <c r="BM4" s="294"/>
      <c r="BN4" s="245"/>
      <c r="BO4" s="295">
        <f>DATE(E4,7,1)</f>
        <v>39630</v>
      </c>
      <c r="BP4" s="296"/>
      <c r="BQ4" s="296"/>
      <c r="BR4" s="296"/>
      <c r="BS4" s="296"/>
      <c r="BT4" s="297"/>
      <c r="BU4" s="297"/>
      <c r="BV4" s="297"/>
      <c r="BW4" s="297"/>
      <c r="BX4" s="298"/>
      <c r="BY4" s="295">
        <f>DATE(E4,8,1)</f>
        <v>39661</v>
      </c>
      <c r="BZ4" s="297"/>
      <c r="CA4" s="297"/>
      <c r="CB4" s="297"/>
      <c r="CC4" s="297"/>
      <c r="CD4" s="297"/>
      <c r="CE4" s="297"/>
      <c r="CF4" s="298"/>
      <c r="CG4" s="295">
        <f>DATE(E4,9,1)</f>
        <v>39692</v>
      </c>
      <c r="CH4" s="297"/>
      <c r="CI4" s="297"/>
      <c r="CJ4" s="297"/>
      <c r="CK4" s="297"/>
      <c r="CL4" s="297"/>
      <c r="CM4" s="297"/>
      <c r="CN4" s="298"/>
      <c r="CO4" s="245"/>
      <c r="CP4" s="299">
        <f>DATE(E4,10,1)</f>
        <v>39722</v>
      </c>
      <c r="CQ4" s="300"/>
      <c r="CR4" s="300"/>
      <c r="CS4" s="300"/>
      <c r="CT4" s="300"/>
      <c r="CU4" s="301"/>
      <c r="CV4" s="301"/>
      <c r="CW4" s="301"/>
      <c r="CX4" s="301"/>
      <c r="CY4" s="302"/>
      <c r="CZ4" s="299">
        <f>DATE(E4,11,1)</f>
        <v>39753</v>
      </c>
      <c r="DA4" s="301"/>
      <c r="DB4" s="301"/>
      <c r="DC4" s="301"/>
      <c r="DD4" s="301"/>
      <c r="DE4" s="301"/>
      <c r="DF4" s="301"/>
      <c r="DG4" s="302"/>
      <c r="DH4" s="299">
        <f>DATE(E4,12,1)</f>
        <v>39783</v>
      </c>
      <c r="DI4" s="301"/>
      <c r="DJ4" s="301"/>
      <c r="DK4" s="301"/>
      <c r="DL4" s="301"/>
      <c r="DM4" s="301"/>
      <c r="DN4" s="301"/>
      <c r="DO4" s="302"/>
      <c r="DP4" s="245"/>
    </row>
    <row r="5" spans="2:120" s="303" customFormat="1" ht="39.75" customHeight="1">
      <c r="B5" s="1348" t="s">
        <v>993</v>
      </c>
      <c r="C5" s="304" t="s">
        <v>42</v>
      </c>
      <c r="D5" s="305" t="s">
        <v>383</v>
      </c>
      <c r="E5" s="825"/>
      <c r="F5" s="306"/>
      <c r="G5" s="306"/>
      <c r="H5" s="306"/>
      <c r="I5" s="307"/>
      <c r="J5" s="1350" t="s">
        <v>1323</v>
      </c>
      <c r="K5" s="1352" t="s">
        <v>1324</v>
      </c>
      <c r="L5" s="1336" t="s">
        <v>1325</v>
      </c>
      <c r="M5" s="308" t="s">
        <v>1326</v>
      </c>
      <c r="N5" s="309"/>
      <c r="O5" s="310" t="s">
        <v>1327</v>
      </c>
      <c r="P5" s="309"/>
      <c r="Q5" s="310" t="s">
        <v>1328</v>
      </c>
      <c r="R5" s="309"/>
      <c r="S5" s="310" t="s">
        <v>1329</v>
      </c>
      <c r="T5" s="309"/>
      <c r="U5" s="310" t="s">
        <v>1330</v>
      </c>
      <c r="V5" s="311"/>
      <c r="W5" s="312" t="s">
        <v>1331</v>
      </c>
      <c r="X5" s="309"/>
      <c r="Y5" s="310" t="s">
        <v>1332</v>
      </c>
      <c r="Z5" s="309"/>
      <c r="AA5" s="310" t="s">
        <v>1333</v>
      </c>
      <c r="AB5" s="313"/>
      <c r="AC5" s="314" t="s">
        <v>1334</v>
      </c>
      <c r="AD5" s="315"/>
      <c r="AE5" s="316" t="s">
        <v>995</v>
      </c>
      <c r="AF5" s="315"/>
      <c r="AG5" s="317" t="s">
        <v>996</v>
      </c>
      <c r="AH5" s="315"/>
      <c r="AI5" s="317" t="s">
        <v>997</v>
      </c>
      <c r="AJ5" s="315"/>
      <c r="AK5" s="318" t="s">
        <v>998</v>
      </c>
      <c r="AL5" s="319"/>
      <c r="AM5" s="245"/>
      <c r="AN5" s="320" t="s">
        <v>999</v>
      </c>
      <c r="AO5" s="321"/>
      <c r="AP5" s="321" t="s">
        <v>1000</v>
      </c>
      <c r="AQ5" s="321"/>
      <c r="AR5" s="321" t="s">
        <v>1001</v>
      </c>
      <c r="AS5" s="321"/>
      <c r="AT5" s="322" t="s">
        <v>1002</v>
      </c>
      <c r="AU5" s="321"/>
      <c r="AV5" s="321" t="s">
        <v>1003</v>
      </c>
      <c r="AW5" s="323"/>
      <c r="AX5" s="324" t="s">
        <v>1004</v>
      </c>
      <c r="AY5" s="325"/>
      <c r="AZ5" s="326" t="s">
        <v>1005</v>
      </c>
      <c r="BA5" s="325"/>
      <c r="BB5" s="326" t="s">
        <v>1006</v>
      </c>
      <c r="BC5" s="325"/>
      <c r="BD5" s="327" t="s">
        <v>1007</v>
      </c>
      <c r="BE5" s="328"/>
      <c r="BF5" s="324" t="s">
        <v>1008</v>
      </c>
      <c r="BG5" s="325"/>
      <c r="BH5" s="326" t="s">
        <v>1009</v>
      </c>
      <c r="BI5" s="325"/>
      <c r="BJ5" s="326" t="s">
        <v>1010</v>
      </c>
      <c r="BK5" s="325"/>
      <c r="BL5" s="327"/>
      <c r="BM5" s="328" t="s">
        <v>1011</v>
      </c>
      <c r="BN5" s="245"/>
      <c r="BO5" s="329" t="s">
        <v>1012</v>
      </c>
      <c r="BP5" s="330"/>
      <c r="BQ5" s="330" t="s">
        <v>1013</v>
      </c>
      <c r="BR5" s="330"/>
      <c r="BS5" s="330" t="s">
        <v>1014</v>
      </c>
      <c r="BT5" s="330"/>
      <c r="BU5" s="330" t="s">
        <v>1015</v>
      </c>
      <c r="BV5" s="330"/>
      <c r="BW5" s="330" t="s">
        <v>1016</v>
      </c>
      <c r="BX5" s="331"/>
      <c r="BY5" s="332" t="s">
        <v>1017</v>
      </c>
      <c r="BZ5" s="333"/>
      <c r="CA5" s="334" t="s">
        <v>1018</v>
      </c>
      <c r="CB5" s="333"/>
      <c r="CC5" s="334" t="s">
        <v>1019</v>
      </c>
      <c r="CD5" s="333"/>
      <c r="CE5" s="335" t="s">
        <v>1020</v>
      </c>
      <c r="CF5" s="336"/>
      <c r="CG5" s="337" t="s">
        <v>1021</v>
      </c>
      <c r="CH5" s="333"/>
      <c r="CI5" s="334" t="s">
        <v>1022</v>
      </c>
      <c r="CJ5" s="333"/>
      <c r="CK5" s="334" t="s">
        <v>1023</v>
      </c>
      <c r="CL5" s="333"/>
      <c r="CM5" s="335"/>
      <c r="CN5" s="336" t="s">
        <v>1024</v>
      </c>
      <c r="CO5" s="245"/>
      <c r="CP5" s="338" t="s">
        <v>1025</v>
      </c>
      <c r="CQ5" s="339"/>
      <c r="CR5" s="339" t="s">
        <v>1026</v>
      </c>
      <c r="CS5" s="339"/>
      <c r="CT5" s="339" t="s">
        <v>1027</v>
      </c>
      <c r="CU5" s="339"/>
      <c r="CV5" s="339" t="s">
        <v>1028</v>
      </c>
      <c r="CW5" s="339"/>
      <c r="CX5" s="339" t="s">
        <v>1029</v>
      </c>
      <c r="CY5" s="340"/>
      <c r="CZ5" s="341" t="s">
        <v>1030</v>
      </c>
      <c r="DA5" s="342"/>
      <c r="DB5" s="343" t="s">
        <v>1031</v>
      </c>
      <c r="DC5" s="342"/>
      <c r="DD5" s="343" t="s">
        <v>1032</v>
      </c>
      <c r="DE5" s="342"/>
      <c r="DF5" s="344" t="s">
        <v>1033</v>
      </c>
      <c r="DG5" s="345"/>
      <c r="DH5" s="346" t="s">
        <v>1034</v>
      </c>
      <c r="DI5" s="342"/>
      <c r="DJ5" s="343" t="s">
        <v>1035</v>
      </c>
      <c r="DK5" s="342"/>
      <c r="DL5" s="343" t="s">
        <v>1036</v>
      </c>
      <c r="DM5" s="342"/>
      <c r="DN5" s="344"/>
      <c r="DO5" s="345" t="s">
        <v>1037</v>
      </c>
      <c r="DP5" s="272"/>
    </row>
    <row r="6" spans="2:120" s="370" customFormat="1" ht="30.75" customHeight="1">
      <c r="B6" s="1349"/>
      <c r="C6" s="826">
        <f>D8+D18+D32+D38+D42+D48</f>
        <v>456</v>
      </c>
      <c r="D6" s="827" t="s">
        <v>17</v>
      </c>
      <c r="E6" s="555" t="s">
        <v>1038</v>
      </c>
      <c r="F6" s="349" t="s">
        <v>1039</v>
      </c>
      <c r="G6" s="350" t="s">
        <v>1040</v>
      </c>
      <c r="H6" s="351" t="s">
        <v>1041</v>
      </c>
      <c r="I6" s="352" t="s">
        <v>1042</v>
      </c>
      <c r="J6" s="1351"/>
      <c r="K6" s="1353"/>
      <c r="L6" s="1337"/>
      <c r="M6" s="353" t="s">
        <v>1043</v>
      </c>
      <c r="N6" s="354" t="s">
        <v>1044</v>
      </c>
      <c r="O6" s="355" t="s">
        <v>1043</v>
      </c>
      <c r="P6" s="354" t="s">
        <v>1044</v>
      </c>
      <c r="Q6" s="355" t="s">
        <v>1043</v>
      </c>
      <c r="R6" s="354" t="s">
        <v>1044</v>
      </c>
      <c r="S6" s="355" t="s">
        <v>1043</v>
      </c>
      <c r="T6" s="354" t="s">
        <v>1044</v>
      </c>
      <c r="U6" s="356" t="s">
        <v>1043</v>
      </c>
      <c r="V6" s="357" t="s">
        <v>1044</v>
      </c>
      <c r="W6" s="353" t="s">
        <v>1043</v>
      </c>
      <c r="X6" s="354" t="s">
        <v>1044</v>
      </c>
      <c r="Y6" s="356" t="s">
        <v>1043</v>
      </c>
      <c r="Z6" s="354" t="s">
        <v>1044</v>
      </c>
      <c r="AA6" s="356" t="s">
        <v>1043</v>
      </c>
      <c r="AB6" s="354" t="s">
        <v>1044</v>
      </c>
      <c r="AC6" s="356" t="s">
        <v>1043</v>
      </c>
      <c r="AD6" s="357" t="s">
        <v>1044</v>
      </c>
      <c r="AE6" s="353" t="s">
        <v>1043</v>
      </c>
      <c r="AF6" s="354" t="s">
        <v>1044</v>
      </c>
      <c r="AG6" s="356" t="s">
        <v>1043</v>
      </c>
      <c r="AH6" s="354" t="s">
        <v>1044</v>
      </c>
      <c r="AI6" s="356" t="s">
        <v>1043</v>
      </c>
      <c r="AJ6" s="354" t="s">
        <v>1044</v>
      </c>
      <c r="AK6" s="356" t="s">
        <v>1043</v>
      </c>
      <c r="AL6" s="357" t="s">
        <v>1044</v>
      </c>
      <c r="AM6" s="245"/>
      <c r="AN6" s="358" t="s">
        <v>1043</v>
      </c>
      <c r="AO6" s="359" t="s">
        <v>1044</v>
      </c>
      <c r="AP6" s="360" t="s">
        <v>1043</v>
      </c>
      <c r="AQ6" s="359" t="s">
        <v>1044</v>
      </c>
      <c r="AR6" s="360" t="s">
        <v>1043</v>
      </c>
      <c r="AS6" s="359" t="s">
        <v>1044</v>
      </c>
      <c r="AT6" s="360" t="s">
        <v>1043</v>
      </c>
      <c r="AU6" s="359" t="s">
        <v>1044</v>
      </c>
      <c r="AV6" s="360" t="s">
        <v>1043</v>
      </c>
      <c r="AW6" s="361" t="s">
        <v>1044</v>
      </c>
      <c r="AX6" s="358" t="s">
        <v>1043</v>
      </c>
      <c r="AY6" s="359" t="s">
        <v>1044</v>
      </c>
      <c r="AZ6" s="360" t="s">
        <v>1043</v>
      </c>
      <c r="BA6" s="359" t="s">
        <v>1044</v>
      </c>
      <c r="BB6" s="360" t="s">
        <v>1043</v>
      </c>
      <c r="BC6" s="359" t="s">
        <v>1044</v>
      </c>
      <c r="BD6" s="360" t="s">
        <v>1043</v>
      </c>
      <c r="BE6" s="361" t="s">
        <v>1044</v>
      </c>
      <c r="BF6" s="358" t="s">
        <v>1043</v>
      </c>
      <c r="BG6" s="359" t="s">
        <v>1044</v>
      </c>
      <c r="BH6" s="360" t="s">
        <v>1043</v>
      </c>
      <c r="BI6" s="359" t="s">
        <v>1044</v>
      </c>
      <c r="BJ6" s="360" t="s">
        <v>1043</v>
      </c>
      <c r="BK6" s="359" t="s">
        <v>1044</v>
      </c>
      <c r="BL6" s="360" t="s">
        <v>1043</v>
      </c>
      <c r="BM6" s="361" t="s">
        <v>1044</v>
      </c>
      <c r="BN6" s="245"/>
      <c r="BO6" s="362" t="s">
        <v>1043</v>
      </c>
      <c r="BP6" s="363" t="s">
        <v>1044</v>
      </c>
      <c r="BQ6" s="364" t="s">
        <v>1043</v>
      </c>
      <c r="BR6" s="363" t="s">
        <v>1044</v>
      </c>
      <c r="BS6" s="364" t="s">
        <v>1043</v>
      </c>
      <c r="BT6" s="363" t="s">
        <v>1044</v>
      </c>
      <c r="BU6" s="364" t="s">
        <v>1043</v>
      </c>
      <c r="BV6" s="363" t="s">
        <v>1044</v>
      </c>
      <c r="BW6" s="364" t="s">
        <v>1043</v>
      </c>
      <c r="BX6" s="365" t="s">
        <v>1044</v>
      </c>
      <c r="BY6" s="362" t="s">
        <v>1043</v>
      </c>
      <c r="BZ6" s="363" t="s">
        <v>1044</v>
      </c>
      <c r="CA6" s="364" t="s">
        <v>1043</v>
      </c>
      <c r="CB6" s="363" t="s">
        <v>1044</v>
      </c>
      <c r="CC6" s="364" t="s">
        <v>1043</v>
      </c>
      <c r="CD6" s="363" t="s">
        <v>1044</v>
      </c>
      <c r="CE6" s="364" t="s">
        <v>1043</v>
      </c>
      <c r="CF6" s="365" t="s">
        <v>1044</v>
      </c>
      <c r="CG6" s="362" t="s">
        <v>1043</v>
      </c>
      <c r="CH6" s="363" t="s">
        <v>1044</v>
      </c>
      <c r="CI6" s="364" t="s">
        <v>1043</v>
      </c>
      <c r="CJ6" s="363" t="s">
        <v>1044</v>
      </c>
      <c r="CK6" s="364" t="s">
        <v>1043</v>
      </c>
      <c r="CL6" s="363" t="s">
        <v>1044</v>
      </c>
      <c r="CM6" s="364" t="s">
        <v>1043</v>
      </c>
      <c r="CN6" s="365" t="s">
        <v>1044</v>
      </c>
      <c r="CO6" s="245"/>
      <c r="CP6" s="366" t="s">
        <v>1043</v>
      </c>
      <c r="CQ6" s="367" t="s">
        <v>1044</v>
      </c>
      <c r="CR6" s="368" t="s">
        <v>1043</v>
      </c>
      <c r="CS6" s="367" t="s">
        <v>1044</v>
      </c>
      <c r="CT6" s="368" t="s">
        <v>1043</v>
      </c>
      <c r="CU6" s="367" t="s">
        <v>1044</v>
      </c>
      <c r="CV6" s="368" t="s">
        <v>1043</v>
      </c>
      <c r="CW6" s="367" t="s">
        <v>1044</v>
      </c>
      <c r="CX6" s="368" t="s">
        <v>1043</v>
      </c>
      <c r="CY6" s="369" t="s">
        <v>1044</v>
      </c>
      <c r="CZ6" s="366" t="s">
        <v>1043</v>
      </c>
      <c r="DA6" s="367" t="s">
        <v>1044</v>
      </c>
      <c r="DB6" s="368" t="s">
        <v>1043</v>
      </c>
      <c r="DC6" s="367" t="s">
        <v>1044</v>
      </c>
      <c r="DD6" s="368" t="s">
        <v>1043</v>
      </c>
      <c r="DE6" s="367" t="s">
        <v>1044</v>
      </c>
      <c r="DF6" s="368" t="s">
        <v>1043</v>
      </c>
      <c r="DG6" s="369" t="s">
        <v>1044</v>
      </c>
      <c r="DH6" s="366" t="s">
        <v>1043</v>
      </c>
      <c r="DI6" s="367" t="s">
        <v>1044</v>
      </c>
      <c r="DJ6" s="368" t="s">
        <v>1043</v>
      </c>
      <c r="DK6" s="367" t="s">
        <v>1044</v>
      </c>
      <c r="DL6" s="368" t="s">
        <v>1043</v>
      </c>
      <c r="DM6" s="367" t="s">
        <v>1044</v>
      </c>
      <c r="DN6" s="368" t="s">
        <v>1043</v>
      </c>
      <c r="DO6" s="369" t="s">
        <v>1044</v>
      </c>
      <c r="DP6" s="272"/>
    </row>
    <row r="7" spans="2:120" s="303" customFormat="1" ht="39.950000000000003" customHeight="1">
      <c r="B7" s="371">
        <v>1</v>
      </c>
      <c r="C7" s="372" t="s">
        <v>984</v>
      </c>
      <c r="D7" s="373"/>
      <c r="E7" s="373"/>
      <c r="F7" s="373"/>
      <c r="G7" s="373"/>
      <c r="H7" s="373"/>
      <c r="I7" s="377"/>
      <c r="J7" s="1359" t="str">
        <f ca="1">CELL("nomfichier")</f>
        <v>E:\Joël Leboucher\Téléchargements\[me-cycles_produits_marches.xlsx]Cycle trimesriel sauces</v>
      </c>
      <c r="K7" s="1360"/>
      <c r="L7" s="1361"/>
      <c r="M7" s="378" t="s">
        <v>1336</v>
      </c>
      <c r="N7" s="379"/>
      <c r="O7" s="379"/>
      <c r="P7" s="379"/>
      <c r="Q7" s="379"/>
      <c r="R7" s="379"/>
      <c r="S7" s="379"/>
      <c r="T7" s="379"/>
      <c r="U7" s="379"/>
      <c r="V7" s="380"/>
      <c r="W7" s="381"/>
      <c r="X7" s="379"/>
      <c r="Y7" s="379"/>
      <c r="Z7" s="379"/>
      <c r="AA7" s="379"/>
      <c r="AB7" s="379"/>
      <c r="AC7" s="379"/>
      <c r="AD7" s="380"/>
      <c r="AE7" s="381"/>
      <c r="AF7" s="379"/>
      <c r="AG7" s="379"/>
      <c r="AH7" s="379"/>
      <c r="AI7" s="379"/>
      <c r="AJ7" s="379"/>
      <c r="AK7" s="379"/>
      <c r="AL7" s="380"/>
      <c r="AM7" s="245"/>
      <c r="AN7" s="382"/>
      <c r="AO7" s="383"/>
      <c r="AP7" s="383"/>
      <c r="AQ7" s="383"/>
      <c r="AR7" s="383"/>
      <c r="AS7" s="383"/>
      <c r="AT7" s="383"/>
      <c r="AU7" s="383"/>
      <c r="AV7" s="383"/>
      <c r="AW7" s="384"/>
      <c r="AX7" s="382"/>
      <c r="AY7" s="383"/>
      <c r="AZ7" s="383"/>
      <c r="BA7" s="383"/>
      <c r="BB7" s="383"/>
      <c r="BC7" s="383"/>
      <c r="BD7" s="383"/>
      <c r="BE7" s="384"/>
      <c r="BF7" s="382"/>
      <c r="BG7" s="383"/>
      <c r="BH7" s="383"/>
      <c r="BI7" s="383"/>
      <c r="BJ7" s="383"/>
      <c r="BK7" s="383"/>
      <c r="BL7" s="383"/>
      <c r="BM7" s="384"/>
      <c r="BN7" s="245"/>
      <c r="BO7" s="385"/>
      <c r="BP7" s="386"/>
      <c r="BQ7" s="386"/>
      <c r="BR7" s="386"/>
      <c r="BS7" s="386"/>
      <c r="BT7" s="386"/>
      <c r="BU7" s="386"/>
      <c r="BV7" s="386"/>
      <c r="BW7" s="386"/>
      <c r="BX7" s="387"/>
      <c r="BY7" s="385"/>
      <c r="BZ7" s="386"/>
      <c r="CA7" s="386"/>
      <c r="CB7" s="386"/>
      <c r="CC7" s="386"/>
      <c r="CD7" s="386"/>
      <c r="CE7" s="386"/>
      <c r="CF7" s="387"/>
      <c r="CG7" s="385"/>
      <c r="CH7" s="386"/>
      <c r="CI7" s="386"/>
      <c r="CJ7" s="386"/>
      <c r="CK7" s="386"/>
      <c r="CL7" s="386"/>
      <c r="CM7" s="386"/>
      <c r="CN7" s="387"/>
      <c r="CO7" s="245"/>
      <c r="CP7" s="388"/>
      <c r="CQ7" s="389"/>
      <c r="CR7" s="389"/>
      <c r="CS7" s="389"/>
      <c r="CT7" s="389"/>
      <c r="CU7" s="389"/>
      <c r="CV7" s="389"/>
      <c r="CW7" s="389"/>
      <c r="CX7" s="389"/>
      <c r="CY7" s="390"/>
      <c r="CZ7" s="388"/>
      <c r="DA7" s="389"/>
      <c r="DB7" s="389"/>
      <c r="DC7" s="389"/>
      <c r="DD7" s="389"/>
      <c r="DE7" s="389"/>
      <c r="DF7" s="389"/>
      <c r="DG7" s="390"/>
      <c r="DH7" s="388"/>
      <c r="DI7" s="389"/>
      <c r="DJ7" s="389"/>
      <c r="DK7" s="389"/>
      <c r="DL7" s="389"/>
      <c r="DM7" s="389"/>
      <c r="DN7" s="389"/>
      <c r="DO7" s="390"/>
      <c r="DP7" s="391"/>
    </row>
    <row r="8" spans="2:120" s="303" customFormat="1" ht="39.950000000000003" customHeight="1">
      <c r="B8" s="392"/>
      <c r="C8" s="393" t="s">
        <v>1048</v>
      </c>
      <c r="D8" s="828">
        <f t="shared" ref="D8:I8" si="4">SUM(D9:D16)</f>
        <v>64</v>
      </c>
      <c r="E8" s="828">
        <f t="shared" si="4"/>
        <v>38</v>
      </c>
      <c r="F8" s="828">
        <f t="shared" si="4"/>
        <v>41</v>
      </c>
      <c r="G8" s="828">
        <f t="shared" si="4"/>
        <v>63</v>
      </c>
      <c r="H8" s="828">
        <f t="shared" si="4"/>
        <v>64</v>
      </c>
      <c r="I8" s="828">
        <f t="shared" si="4"/>
        <v>63</v>
      </c>
      <c r="J8" s="1362"/>
      <c r="K8" s="1363"/>
      <c r="L8" s="1364"/>
      <c r="M8" s="398" t="s">
        <v>1337</v>
      </c>
      <c r="N8" s="399"/>
      <c r="O8" s="399"/>
      <c r="P8" s="399"/>
      <c r="Q8" s="399"/>
      <c r="R8" s="399"/>
      <c r="S8" s="399"/>
      <c r="T8" s="399"/>
      <c r="U8" s="399"/>
      <c r="V8" s="400"/>
      <c r="W8" s="401"/>
      <c r="X8" s="399"/>
      <c r="Y8" s="399"/>
      <c r="Z8" s="399"/>
      <c r="AA8" s="399"/>
      <c r="AB8" s="399"/>
      <c r="AC8" s="399"/>
      <c r="AD8" s="400"/>
      <c r="AE8" s="401"/>
      <c r="AF8" s="399"/>
      <c r="AG8" s="399"/>
      <c r="AH8" s="399"/>
      <c r="AI8" s="399"/>
      <c r="AJ8" s="399"/>
      <c r="AK8" s="399"/>
      <c r="AL8" s="400"/>
      <c r="AM8" s="245"/>
      <c r="AN8" s="402"/>
      <c r="AO8" s="403"/>
      <c r="AP8" s="403"/>
      <c r="AQ8" s="403"/>
      <c r="AR8" s="403"/>
      <c r="AS8" s="403"/>
      <c r="AT8" s="403"/>
      <c r="AU8" s="403"/>
      <c r="AV8" s="403"/>
      <c r="AW8" s="404"/>
      <c r="AX8" s="402"/>
      <c r="AY8" s="403"/>
      <c r="AZ8" s="403"/>
      <c r="BA8" s="403"/>
      <c r="BB8" s="403"/>
      <c r="BC8" s="403"/>
      <c r="BD8" s="403"/>
      <c r="BE8" s="404"/>
      <c r="BF8" s="402"/>
      <c r="BG8" s="403"/>
      <c r="BH8" s="403"/>
      <c r="BI8" s="403"/>
      <c r="BJ8" s="403"/>
      <c r="BK8" s="403"/>
      <c r="BL8" s="403"/>
      <c r="BM8" s="404"/>
      <c r="BN8" s="245"/>
      <c r="BO8" s="405"/>
      <c r="BP8" s="406"/>
      <c r="BQ8" s="406"/>
      <c r="BR8" s="406"/>
      <c r="BS8" s="406"/>
      <c r="BT8" s="406"/>
      <c r="BU8" s="406"/>
      <c r="BV8" s="406"/>
      <c r="BW8" s="406"/>
      <c r="BX8" s="407"/>
      <c r="BY8" s="405"/>
      <c r="BZ8" s="406"/>
      <c r="CA8" s="406"/>
      <c r="CB8" s="406"/>
      <c r="CC8" s="406"/>
      <c r="CD8" s="406"/>
      <c r="CE8" s="406"/>
      <c r="CF8" s="407"/>
      <c r="CG8" s="405"/>
      <c r="CH8" s="406"/>
      <c r="CI8" s="406"/>
      <c r="CJ8" s="406"/>
      <c r="CK8" s="406"/>
      <c r="CL8" s="406"/>
      <c r="CM8" s="406"/>
      <c r="CN8" s="407"/>
      <c r="CO8" s="245"/>
      <c r="CP8" s="408"/>
      <c r="CQ8" s="409"/>
      <c r="CR8" s="409"/>
      <c r="CS8" s="409"/>
      <c r="CT8" s="409"/>
      <c r="CU8" s="409"/>
      <c r="CV8" s="409"/>
      <c r="CW8" s="409"/>
      <c r="CX8" s="409"/>
      <c r="CY8" s="410"/>
      <c r="CZ8" s="408"/>
      <c r="DA8" s="409"/>
      <c r="DB8" s="409"/>
      <c r="DC8" s="409"/>
      <c r="DD8" s="409"/>
      <c r="DE8" s="409"/>
      <c r="DF8" s="409"/>
      <c r="DG8" s="410"/>
      <c r="DH8" s="408"/>
      <c r="DI8" s="409"/>
      <c r="DJ8" s="409"/>
      <c r="DK8" s="409"/>
      <c r="DL8" s="409"/>
      <c r="DM8" s="409"/>
      <c r="DN8" s="409"/>
      <c r="DO8" s="410"/>
      <c r="DP8" s="391"/>
    </row>
    <row r="9" spans="2:120" s="303" customFormat="1" ht="40.5" customHeight="1">
      <c r="B9" s="411">
        <v>1</v>
      </c>
      <c r="C9" s="829" t="s">
        <v>9</v>
      </c>
      <c r="D9" s="830">
        <v>11</v>
      </c>
      <c r="E9" s="831">
        <v>4</v>
      </c>
      <c r="F9" s="831">
        <v>6</v>
      </c>
      <c r="G9" s="832">
        <v>11</v>
      </c>
      <c r="H9" s="833">
        <v>11</v>
      </c>
      <c r="I9" s="834">
        <v>10</v>
      </c>
      <c r="J9" s="425">
        <f t="shared" ref="J9:J16" si="5">COUNTA(M9:DO9)</f>
        <v>3</v>
      </c>
      <c r="K9" s="426" t="s">
        <v>1327</v>
      </c>
      <c r="L9" s="427">
        <v>41207</v>
      </c>
      <c r="M9" s="428">
        <v>1200</v>
      </c>
      <c r="N9" s="429"/>
      <c r="O9" s="430"/>
      <c r="P9" s="429" t="s">
        <v>1339</v>
      </c>
      <c r="Q9" s="430"/>
      <c r="R9" s="429"/>
      <c r="S9" s="430" t="s">
        <v>1339</v>
      </c>
      <c r="T9" s="429"/>
      <c r="U9" s="430"/>
      <c r="V9" s="431"/>
      <c r="W9" s="428"/>
      <c r="X9" s="429"/>
      <c r="Y9" s="430"/>
      <c r="Z9" s="429"/>
      <c r="AA9" s="430"/>
      <c r="AB9" s="429"/>
      <c r="AC9" s="430"/>
      <c r="AD9" s="431"/>
      <c r="AE9" s="428"/>
      <c r="AF9" s="429"/>
      <c r="AG9" s="430"/>
      <c r="AH9" s="429"/>
      <c r="AI9" s="430"/>
      <c r="AJ9" s="429"/>
      <c r="AK9" s="430"/>
      <c r="AL9" s="431"/>
      <c r="AM9" s="245"/>
      <c r="AN9" s="432"/>
      <c r="AO9" s="433"/>
      <c r="AP9" s="434"/>
      <c r="AQ9" s="433"/>
      <c r="AR9" s="434"/>
      <c r="AS9" s="433"/>
      <c r="AT9" s="434"/>
      <c r="AU9" s="433"/>
      <c r="AV9" s="434"/>
      <c r="AW9" s="435"/>
      <c r="AX9" s="432"/>
      <c r="AY9" s="433"/>
      <c r="AZ9" s="434"/>
      <c r="BA9" s="433"/>
      <c r="BB9" s="434"/>
      <c r="BC9" s="433"/>
      <c r="BD9" s="434"/>
      <c r="BE9" s="435"/>
      <c r="BF9" s="432"/>
      <c r="BG9" s="433"/>
      <c r="BH9" s="434"/>
      <c r="BI9" s="433"/>
      <c r="BJ9" s="434"/>
      <c r="BK9" s="433"/>
      <c r="BL9" s="434"/>
      <c r="BM9" s="435"/>
      <c r="BN9" s="245"/>
      <c r="BO9" s="436"/>
      <c r="BP9" s="437"/>
      <c r="BQ9" s="438"/>
      <c r="BR9" s="437"/>
      <c r="BS9" s="438"/>
      <c r="BT9" s="437"/>
      <c r="BU9" s="438"/>
      <c r="BV9" s="437"/>
      <c r="BW9" s="438"/>
      <c r="BX9" s="439"/>
      <c r="BY9" s="436"/>
      <c r="BZ9" s="437"/>
      <c r="CA9" s="438"/>
      <c r="CB9" s="437"/>
      <c r="CC9" s="438"/>
      <c r="CD9" s="437"/>
      <c r="CE9" s="438"/>
      <c r="CF9" s="439"/>
      <c r="CG9" s="436"/>
      <c r="CH9" s="437"/>
      <c r="CI9" s="438"/>
      <c r="CJ9" s="437"/>
      <c r="CK9" s="438"/>
      <c r="CL9" s="437"/>
      <c r="CM9" s="438"/>
      <c r="CN9" s="439"/>
      <c r="CO9" s="245"/>
      <c r="CP9" s="440"/>
      <c r="CQ9" s="441"/>
      <c r="CR9" s="442"/>
      <c r="CS9" s="441"/>
      <c r="CT9" s="442"/>
      <c r="CU9" s="441"/>
      <c r="CV9" s="442"/>
      <c r="CW9" s="441"/>
      <c r="CX9" s="442"/>
      <c r="CY9" s="443"/>
      <c r="CZ9" s="440"/>
      <c r="DA9" s="441"/>
      <c r="DB9" s="442"/>
      <c r="DC9" s="441"/>
      <c r="DD9" s="442"/>
      <c r="DE9" s="441"/>
      <c r="DF9" s="442"/>
      <c r="DG9" s="443"/>
      <c r="DH9" s="440"/>
      <c r="DI9" s="441"/>
      <c r="DJ9" s="442"/>
      <c r="DK9" s="441"/>
      <c r="DL9" s="442"/>
      <c r="DM9" s="441"/>
      <c r="DN9" s="442"/>
      <c r="DO9" s="443"/>
      <c r="DP9" s="391"/>
    </row>
    <row r="10" spans="2:120" s="303" customFormat="1" ht="40.5" customHeight="1">
      <c r="B10" s="411">
        <f>LARGE(B$9:B9,1)+1</f>
        <v>2</v>
      </c>
      <c r="C10" s="829" t="s">
        <v>10</v>
      </c>
      <c r="D10" s="830">
        <v>9</v>
      </c>
      <c r="E10" s="831">
        <v>7</v>
      </c>
      <c r="F10" s="831">
        <v>7</v>
      </c>
      <c r="G10" s="832">
        <v>9</v>
      </c>
      <c r="H10" s="833">
        <v>9</v>
      </c>
      <c r="I10" s="834">
        <v>9</v>
      </c>
      <c r="J10" s="425">
        <f t="shared" si="5"/>
        <v>0</v>
      </c>
      <c r="K10" s="426"/>
      <c r="L10" s="448"/>
      <c r="M10" s="428"/>
      <c r="N10" s="429"/>
      <c r="O10" s="430"/>
      <c r="P10" s="429"/>
      <c r="Q10" s="430"/>
      <c r="R10" s="429"/>
      <c r="S10" s="430"/>
      <c r="T10" s="429"/>
      <c r="U10" s="430"/>
      <c r="V10" s="431"/>
      <c r="W10" s="428"/>
      <c r="X10" s="429"/>
      <c r="Y10" s="430"/>
      <c r="Z10" s="429"/>
      <c r="AA10" s="430"/>
      <c r="AB10" s="429"/>
      <c r="AC10" s="430"/>
      <c r="AD10" s="431"/>
      <c r="AE10" s="428"/>
      <c r="AF10" s="429"/>
      <c r="AG10" s="430"/>
      <c r="AH10" s="429"/>
      <c r="AI10" s="430"/>
      <c r="AJ10" s="429"/>
      <c r="AK10" s="430"/>
      <c r="AL10" s="431"/>
      <c r="AM10" s="272"/>
      <c r="AN10" s="432"/>
      <c r="AO10" s="433"/>
      <c r="AP10" s="434"/>
      <c r="AQ10" s="433"/>
      <c r="AR10" s="434"/>
      <c r="AS10" s="433"/>
      <c r="AT10" s="434"/>
      <c r="AU10" s="433"/>
      <c r="AV10" s="434"/>
      <c r="AW10" s="435"/>
      <c r="AX10" s="432"/>
      <c r="AY10" s="433"/>
      <c r="AZ10" s="434"/>
      <c r="BA10" s="433"/>
      <c r="BB10" s="434"/>
      <c r="BC10" s="433"/>
      <c r="BD10" s="434"/>
      <c r="BE10" s="435"/>
      <c r="BF10" s="432"/>
      <c r="BG10" s="433"/>
      <c r="BH10" s="434"/>
      <c r="BI10" s="433"/>
      <c r="BJ10" s="434"/>
      <c r="BK10" s="433"/>
      <c r="BL10" s="434"/>
      <c r="BM10" s="435"/>
      <c r="BN10" s="272"/>
      <c r="BO10" s="436"/>
      <c r="BP10" s="437"/>
      <c r="BQ10" s="438"/>
      <c r="BR10" s="437"/>
      <c r="BS10" s="438"/>
      <c r="BT10" s="437"/>
      <c r="BU10" s="438"/>
      <c r="BV10" s="437"/>
      <c r="BW10" s="438"/>
      <c r="BX10" s="439"/>
      <c r="BY10" s="436"/>
      <c r="BZ10" s="437"/>
      <c r="CA10" s="438"/>
      <c r="CB10" s="437"/>
      <c r="CC10" s="438"/>
      <c r="CD10" s="437"/>
      <c r="CE10" s="438"/>
      <c r="CF10" s="439"/>
      <c r="CG10" s="436"/>
      <c r="CH10" s="437"/>
      <c r="CI10" s="438"/>
      <c r="CJ10" s="437"/>
      <c r="CK10" s="438"/>
      <c r="CL10" s="437"/>
      <c r="CM10" s="438"/>
      <c r="CN10" s="439"/>
      <c r="CO10" s="272"/>
      <c r="CP10" s="440"/>
      <c r="CQ10" s="441"/>
      <c r="CR10" s="442"/>
      <c r="CS10" s="441"/>
      <c r="CT10" s="442"/>
      <c r="CU10" s="441"/>
      <c r="CV10" s="442"/>
      <c r="CW10" s="441"/>
      <c r="CX10" s="442"/>
      <c r="CY10" s="443"/>
      <c r="CZ10" s="440"/>
      <c r="DA10" s="441"/>
      <c r="DB10" s="442"/>
      <c r="DC10" s="441"/>
      <c r="DD10" s="442"/>
      <c r="DE10" s="441"/>
      <c r="DF10" s="442"/>
      <c r="DG10" s="443"/>
      <c r="DH10" s="440"/>
      <c r="DI10" s="441"/>
      <c r="DJ10" s="442"/>
      <c r="DK10" s="441"/>
      <c r="DL10" s="442"/>
      <c r="DM10" s="441"/>
      <c r="DN10" s="442"/>
      <c r="DO10" s="443"/>
      <c r="DP10" s="272"/>
    </row>
    <row r="11" spans="2:120" s="303" customFormat="1" ht="40.5" customHeight="1">
      <c r="B11" s="411">
        <f>LARGE(B$9:B10,1)+1</f>
        <v>3</v>
      </c>
      <c r="C11" s="829" t="s">
        <v>11</v>
      </c>
      <c r="D11" s="830">
        <v>6</v>
      </c>
      <c r="E11" s="831">
        <v>4</v>
      </c>
      <c r="F11" s="831">
        <v>4</v>
      </c>
      <c r="G11" s="832">
        <v>6</v>
      </c>
      <c r="H11" s="833">
        <v>6</v>
      </c>
      <c r="I11" s="834">
        <v>6</v>
      </c>
      <c r="J11" s="425">
        <f t="shared" si="5"/>
        <v>0</v>
      </c>
      <c r="K11" s="426"/>
      <c r="L11" s="448"/>
      <c r="M11" s="428"/>
      <c r="N11" s="429"/>
      <c r="O11" s="430"/>
      <c r="P11" s="429"/>
      <c r="Q11" s="430"/>
      <c r="R11" s="429"/>
      <c r="S11" s="430"/>
      <c r="T11" s="429"/>
      <c r="U11" s="430"/>
      <c r="V11" s="431"/>
      <c r="W11" s="428"/>
      <c r="X11" s="429"/>
      <c r="Y11" s="430"/>
      <c r="Z11" s="429"/>
      <c r="AA11" s="430"/>
      <c r="AB11" s="429"/>
      <c r="AC11" s="430"/>
      <c r="AD11" s="431"/>
      <c r="AE11" s="428"/>
      <c r="AF11" s="429"/>
      <c r="AG11" s="430"/>
      <c r="AH11" s="429"/>
      <c r="AI11" s="430"/>
      <c r="AJ11" s="429"/>
      <c r="AK11" s="430"/>
      <c r="AL11" s="431"/>
      <c r="AM11" s="272"/>
      <c r="AN11" s="432"/>
      <c r="AO11" s="433"/>
      <c r="AP11" s="434"/>
      <c r="AQ11" s="433"/>
      <c r="AR11" s="434"/>
      <c r="AS11" s="433"/>
      <c r="AT11" s="434"/>
      <c r="AU11" s="433"/>
      <c r="AV11" s="434"/>
      <c r="AW11" s="435"/>
      <c r="AX11" s="432"/>
      <c r="AY11" s="433"/>
      <c r="AZ11" s="434"/>
      <c r="BA11" s="433"/>
      <c r="BB11" s="434"/>
      <c r="BC11" s="433"/>
      <c r="BD11" s="434"/>
      <c r="BE11" s="435"/>
      <c r="BF11" s="432"/>
      <c r="BG11" s="433"/>
      <c r="BH11" s="434"/>
      <c r="BI11" s="433"/>
      <c r="BJ11" s="434"/>
      <c r="BK11" s="433"/>
      <c r="BL11" s="434"/>
      <c r="BM11" s="435"/>
      <c r="BN11" s="272"/>
      <c r="BO11" s="436"/>
      <c r="BP11" s="437"/>
      <c r="BQ11" s="438"/>
      <c r="BR11" s="437"/>
      <c r="BS11" s="438"/>
      <c r="BT11" s="437"/>
      <c r="BU11" s="438"/>
      <c r="BV11" s="437"/>
      <c r="BW11" s="438"/>
      <c r="BX11" s="439"/>
      <c r="BY11" s="436"/>
      <c r="BZ11" s="437"/>
      <c r="CA11" s="438"/>
      <c r="CB11" s="437"/>
      <c r="CC11" s="438"/>
      <c r="CD11" s="437"/>
      <c r="CE11" s="438"/>
      <c r="CF11" s="439"/>
      <c r="CG11" s="436"/>
      <c r="CH11" s="437"/>
      <c r="CI11" s="438"/>
      <c r="CJ11" s="437"/>
      <c r="CK11" s="438"/>
      <c r="CL11" s="437"/>
      <c r="CM11" s="438"/>
      <c r="CN11" s="439"/>
      <c r="CO11" s="272"/>
      <c r="CP11" s="440"/>
      <c r="CQ11" s="441"/>
      <c r="CR11" s="442"/>
      <c r="CS11" s="441"/>
      <c r="CT11" s="442"/>
      <c r="CU11" s="441"/>
      <c r="CV11" s="442"/>
      <c r="CW11" s="441"/>
      <c r="CX11" s="442"/>
      <c r="CY11" s="443"/>
      <c r="CZ11" s="440"/>
      <c r="DA11" s="441"/>
      <c r="DB11" s="442"/>
      <c r="DC11" s="441"/>
      <c r="DD11" s="442"/>
      <c r="DE11" s="441"/>
      <c r="DF11" s="442"/>
      <c r="DG11" s="443"/>
      <c r="DH11" s="440"/>
      <c r="DI11" s="441"/>
      <c r="DJ11" s="442"/>
      <c r="DK11" s="441"/>
      <c r="DL11" s="442"/>
      <c r="DM11" s="441"/>
      <c r="DN11" s="442"/>
      <c r="DO11" s="443"/>
      <c r="DP11" s="272"/>
    </row>
    <row r="12" spans="2:120" s="303" customFormat="1" ht="40.5" customHeight="1">
      <c r="B12" s="411">
        <f>LARGE(B$9:B11,1)+1</f>
        <v>4</v>
      </c>
      <c r="C12" s="829" t="s">
        <v>12</v>
      </c>
      <c r="D12" s="830">
        <v>9</v>
      </c>
      <c r="E12" s="831">
        <v>9</v>
      </c>
      <c r="F12" s="831">
        <v>9</v>
      </c>
      <c r="G12" s="832">
        <v>9</v>
      </c>
      <c r="H12" s="833">
        <v>9</v>
      </c>
      <c r="I12" s="834">
        <v>9</v>
      </c>
      <c r="J12" s="425">
        <f t="shared" si="5"/>
        <v>0</v>
      </c>
      <c r="K12" s="426"/>
      <c r="L12" s="448"/>
      <c r="M12" s="428"/>
      <c r="N12" s="429"/>
      <c r="O12" s="430"/>
      <c r="P12" s="429"/>
      <c r="Q12" s="430"/>
      <c r="R12" s="429"/>
      <c r="S12" s="430"/>
      <c r="T12" s="429"/>
      <c r="U12" s="430"/>
      <c r="V12" s="431"/>
      <c r="W12" s="428"/>
      <c r="X12" s="429"/>
      <c r="Y12" s="430"/>
      <c r="Z12" s="429"/>
      <c r="AA12" s="430"/>
      <c r="AB12" s="429"/>
      <c r="AC12" s="430"/>
      <c r="AD12" s="431"/>
      <c r="AE12" s="428"/>
      <c r="AF12" s="429"/>
      <c r="AG12" s="430"/>
      <c r="AH12" s="429"/>
      <c r="AI12" s="430"/>
      <c r="AJ12" s="429"/>
      <c r="AK12" s="430"/>
      <c r="AL12" s="431"/>
      <c r="AM12" s="272"/>
      <c r="AN12" s="432"/>
      <c r="AO12" s="433"/>
      <c r="AP12" s="434"/>
      <c r="AQ12" s="433"/>
      <c r="AR12" s="434"/>
      <c r="AS12" s="433"/>
      <c r="AT12" s="434"/>
      <c r="AU12" s="433"/>
      <c r="AV12" s="434"/>
      <c r="AW12" s="435"/>
      <c r="AX12" s="432"/>
      <c r="AY12" s="433"/>
      <c r="AZ12" s="434"/>
      <c r="BA12" s="433"/>
      <c r="BB12" s="434"/>
      <c r="BC12" s="433"/>
      <c r="BD12" s="434"/>
      <c r="BE12" s="435"/>
      <c r="BF12" s="432"/>
      <c r="BG12" s="433"/>
      <c r="BH12" s="434"/>
      <c r="BI12" s="433"/>
      <c r="BJ12" s="434"/>
      <c r="BK12" s="433"/>
      <c r="BL12" s="434"/>
      <c r="BM12" s="435"/>
      <c r="BN12" s="272"/>
      <c r="BO12" s="436"/>
      <c r="BP12" s="437"/>
      <c r="BQ12" s="438"/>
      <c r="BR12" s="437"/>
      <c r="BS12" s="438"/>
      <c r="BT12" s="437"/>
      <c r="BU12" s="438"/>
      <c r="BV12" s="437"/>
      <c r="BW12" s="438"/>
      <c r="BX12" s="439"/>
      <c r="BY12" s="436"/>
      <c r="BZ12" s="437"/>
      <c r="CA12" s="438"/>
      <c r="CB12" s="437"/>
      <c r="CC12" s="438"/>
      <c r="CD12" s="437"/>
      <c r="CE12" s="438"/>
      <c r="CF12" s="439"/>
      <c r="CG12" s="436"/>
      <c r="CH12" s="437"/>
      <c r="CI12" s="438"/>
      <c r="CJ12" s="437"/>
      <c r="CK12" s="438"/>
      <c r="CL12" s="437"/>
      <c r="CM12" s="438"/>
      <c r="CN12" s="439"/>
      <c r="CO12" s="272"/>
      <c r="CP12" s="440"/>
      <c r="CQ12" s="441"/>
      <c r="CR12" s="442"/>
      <c r="CS12" s="441"/>
      <c r="CT12" s="442"/>
      <c r="CU12" s="441"/>
      <c r="CV12" s="442"/>
      <c r="CW12" s="441"/>
      <c r="CX12" s="442"/>
      <c r="CY12" s="443"/>
      <c r="CZ12" s="440"/>
      <c r="DA12" s="441"/>
      <c r="DB12" s="442"/>
      <c r="DC12" s="441"/>
      <c r="DD12" s="442"/>
      <c r="DE12" s="441"/>
      <c r="DF12" s="442"/>
      <c r="DG12" s="443"/>
      <c r="DH12" s="440"/>
      <c r="DI12" s="441"/>
      <c r="DJ12" s="442"/>
      <c r="DK12" s="441"/>
      <c r="DL12" s="442"/>
      <c r="DM12" s="441"/>
      <c r="DN12" s="442"/>
      <c r="DO12" s="443"/>
      <c r="DP12" s="272"/>
    </row>
    <row r="13" spans="2:120" s="303" customFormat="1" ht="40.5" customHeight="1">
      <c r="B13" s="411">
        <f>LARGE(B$9:B12,1)+1</f>
        <v>5</v>
      </c>
      <c r="C13" s="829" t="s">
        <v>13</v>
      </c>
      <c r="D13" s="830">
        <v>4</v>
      </c>
      <c r="E13" s="831">
        <v>2</v>
      </c>
      <c r="F13" s="831">
        <v>2</v>
      </c>
      <c r="G13" s="832">
        <v>3</v>
      </c>
      <c r="H13" s="833">
        <v>4</v>
      </c>
      <c r="I13" s="834">
        <v>4</v>
      </c>
      <c r="J13" s="425">
        <f t="shared" si="5"/>
        <v>0</v>
      </c>
      <c r="K13" s="426"/>
      <c r="L13" s="448"/>
      <c r="M13" s="428"/>
      <c r="N13" s="429"/>
      <c r="O13" s="430"/>
      <c r="P13" s="429"/>
      <c r="Q13" s="430"/>
      <c r="R13" s="429"/>
      <c r="S13" s="430"/>
      <c r="T13" s="429"/>
      <c r="U13" s="430"/>
      <c r="V13" s="431"/>
      <c r="W13" s="428"/>
      <c r="X13" s="429"/>
      <c r="Y13" s="430"/>
      <c r="Z13" s="429"/>
      <c r="AA13" s="430"/>
      <c r="AB13" s="429"/>
      <c r="AC13" s="430"/>
      <c r="AD13" s="431"/>
      <c r="AE13" s="428"/>
      <c r="AF13" s="429"/>
      <c r="AG13" s="430"/>
      <c r="AH13" s="429"/>
      <c r="AI13" s="430"/>
      <c r="AJ13" s="429"/>
      <c r="AK13" s="430"/>
      <c r="AL13" s="431"/>
      <c r="AM13" s="272"/>
      <c r="AN13" s="432"/>
      <c r="AO13" s="433"/>
      <c r="AP13" s="434"/>
      <c r="AQ13" s="433"/>
      <c r="AR13" s="434"/>
      <c r="AS13" s="433"/>
      <c r="AT13" s="434"/>
      <c r="AU13" s="433"/>
      <c r="AV13" s="434"/>
      <c r="AW13" s="435"/>
      <c r="AX13" s="432"/>
      <c r="AY13" s="433"/>
      <c r="AZ13" s="434"/>
      <c r="BA13" s="433"/>
      <c r="BB13" s="434"/>
      <c r="BC13" s="433"/>
      <c r="BD13" s="434"/>
      <c r="BE13" s="435"/>
      <c r="BF13" s="432"/>
      <c r="BG13" s="433"/>
      <c r="BH13" s="434"/>
      <c r="BI13" s="433"/>
      <c r="BJ13" s="434"/>
      <c r="BK13" s="433"/>
      <c r="BL13" s="434"/>
      <c r="BM13" s="435"/>
      <c r="BN13" s="272"/>
      <c r="BO13" s="436"/>
      <c r="BP13" s="437"/>
      <c r="BQ13" s="438"/>
      <c r="BR13" s="437"/>
      <c r="BS13" s="438"/>
      <c r="BT13" s="437"/>
      <c r="BU13" s="438"/>
      <c r="BV13" s="437"/>
      <c r="BW13" s="438"/>
      <c r="BX13" s="439"/>
      <c r="BY13" s="436"/>
      <c r="BZ13" s="437"/>
      <c r="CA13" s="438"/>
      <c r="CB13" s="437"/>
      <c r="CC13" s="438"/>
      <c r="CD13" s="437"/>
      <c r="CE13" s="438"/>
      <c r="CF13" s="439"/>
      <c r="CG13" s="436"/>
      <c r="CH13" s="437"/>
      <c r="CI13" s="438"/>
      <c r="CJ13" s="437"/>
      <c r="CK13" s="438"/>
      <c r="CL13" s="437"/>
      <c r="CM13" s="438"/>
      <c r="CN13" s="439"/>
      <c r="CO13" s="272"/>
      <c r="CP13" s="440"/>
      <c r="CQ13" s="441"/>
      <c r="CR13" s="442"/>
      <c r="CS13" s="441"/>
      <c r="CT13" s="442"/>
      <c r="CU13" s="441"/>
      <c r="CV13" s="442"/>
      <c r="CW13" s="441"/>
      <c r="CX13" s="442"/>
      <c r="CY13" s="443"/>
      <c r="CZ13" s="440"/>
      <c r="DA13" s="441"/>
      <c r="DB13" s="442"/>
      <c r="DC13" s="441"/>
      <c r="DD13" s="442"/>
      <c r="DE13" s="441"/>
      <c r="DF13" s="442"/>
      <c r="DG13" s="443"/>
      <c r="DH13" s="440"/>
      <c r="DI13" s="441"/>
      <c r="DJ13" s="442"/>
      <c r="DK13" s="441"/>
      <c r="DL13" s="442"/>
      <c r="DM13" s="441"/>
      <c r="DN13" s="442"/>
      <c r="DO13" s="443"/>
      <c r="DP13" s="272"/>
    </row>
    <row r="14" spans="2:120" s="303" customFormat="1" ht="40.5" customHeight="1">
      <c r="B14" s="411">
        <f>LARGE(B$9:B13,1)+1</f>
        <v>6</v>
      </c>
      <c r="C14" s="829" t="s">
        <v>14</v>
      </c>
      <c r="D14" s="830">
        <v>14</v>
      </c>
      <c r="E14" s="831">
        <v>7</v>
      </c>
      <c r="F14" s="831">
        <v>8</v>
      </c>
      <c r="G14" s="832">
        <v>14</v>
      </c>
      <c r="H14" s="833">
        <v>14</v>
      </c>
      <c r="I14" s="834">
        <v>14</v>
      </c>
      <c r="J14" s="425">
        <f t="shared" si="5"/>
        <v>0</v>
      </c>
      <c r="K14" s="426"/>
      <c r="L14" s="448"/>
      <c r="M14" s="428"/>
      <c r="N14" s="429"/>
      <c r="O14" s="430"/>
      <c r="P14" s="429"/>
      <c r="Q14" s="430"/>
      <c r="R14" s="429"/>
      <c r="S14" s="430"/>
      <c r="T14" s="429"/>
      <c r="U14" s="430"/>
      <c r="V14" s="431"/>
      <c r="W14" s="428"/>
      <c r="X14" s="429"/>
      <c r="Y14" s="430"/>
      <c r="Z14" s="429"/>
      <c r="AA14" s="430"/>
      <c r="AB14" s="429"/>
      <c r="AC14" s="430"/>
      <c r="AD14" s="431"/>
      <c r="AE14" s="428"/>
      <c r="AF14" s="429"/>
      <c r="AG14" s="430"/>
      <c r="AH14" s="429"/>
      <c r="AI14" s="430"/>
      <c r="AJ14" s="429"/>
      <c r="AK14" s="430"/>
      <c r="AL14" s="431"/>
      <c r="AM14" s="272"/>
      <c r="AN14" s="432"/>
      <c r="AO14" s="433"/>
      <c r="AP14" s="434"/>
      <c r="AQ14" s="433"/>
      <c r="AR14" s="434"/>
      <c r="AS14" s="433"/>
      <c r="AT14" s="434"/>
      <c r="AU14" s="433"/>
      <c r="AV14" s="434"/>
      <c r="AW14" s="435"/>
      <c r="AX14" s="432"/>
      <c r="AY14" s="433"/>
      <c r="AZ14" s="434"/>
      <c r="BA14" s="433"/>
      <c r="BB14" s="434"/>
      <c r="BC14" s="433"/>
      <c r="BD14" s="434"/>
      <c r="BE14" s="435"/>
      <c r="BF14" s="432"/>
      <c r="BG14" s="433"/>
      <c r="BH14" s="434"/>
      <c r="BI14" s="433"/>
      <c r="BJ14" s="434"/>
      <c r="BK14" s="433"/>
      <c r="BL14" s="434"/>
      <c r="BM14" s="435"/>
      <c r="BN14" s="272"/>
      <c r="BO14" s="436"/>
      <c r="BP14" s="437"/>
      <c r="BQ14" s="438"/>
      <c r="BR14" s="437"/>
      <c r="BS14" s="438"/>
      <c r="BT14" s="437"/>
      <c r="BU14" s="438"/>
      <c r="BV14" s="437"/>
      <c r="BW14" s="438"/>
      <c r="BX14" s="439"/>
      <c r="BY14" s="436"/>
      <c r="BZ14" s="437"/>
      <c r="CA14" s="438"/>
      <c r="CB14" s="437"/>
      <c r="CC14" s="438"/>
      <c r="CD14" s="437"/>
      <c r="CE14" s="438"/>
      <c r="CF14" s="439"/>
      <c r="CG14" s="436"/>
      <c r="CH14" s="437"/>
      <c r="CI14" s="438"/>
      <c r="CJ14" s="437"/>
      <c r="CK14" s="438"/>
      <c r="CL14" s="437"/>
      <c r="CM14" s="438"/>
      <c r="CN14" s="439"/>
      <c r="CO14" s="272"/>
      <c r="CP14" s="440"/>
      <c r="CQ14" s="441"/>
      <c r="CR14" s="442"/>
      <c r="CS14" s="441"/>
      <c r="CT14" s="442"/>
      <c r="CU14" s="441"/>
      <c r="CV14" s="442"/>
      <c r="CW14" s="441"/>
      <c r="CX14" s="442"/>
      <c r="CY14" s="443"/>
      <c r="CZ14" s="440"/>
      <c r="DA14" s="441"/>
      <c r="DB14" s="442"/>
      <c r="DC14" s="441"/>
      <c r="DD14" s="442"/>
      <c r="DE14" s="441"/>
      <c r="DF14" s="442"/>
      <c r="DG14" s="443"/>
      <c r="DH14" s="440"/>
      <c r="DI14" s="441"/>
      <c r="DJ14" s="442"/>
      <c r="DK14" s="441"/>
      <c r="DL14" s="442"/>
      <c r="DM14" s="441"/>
      <c r="DN14" s="442"/>
      <c r="DO14" s="443"/>
      <c r="DP14" s="272"/>
    </row>
    <row r="15" spans="2:120" s="303" customFormat="1" ht="40.5" customHeight="1">
      <c r="B15" s="411">
        <f>LARGE(B$9:B14,1)+1</f>
        <v>7</v>
      </c>
      <c r="C15" s="829" t="s">
        <v>15</v>
      </c>
      <c r="D15" s="830">
        <v>4</v>
      </c>
      <c r="E15" s="831">
        <v>2</v>
      </c>
      <c r="F15" s="831">
        <v>2</v>
      </c>
      <c r="G15" s="832">
        <v>4</v>
      </c>
      <c r="H15" s="833">
        <v>4</v>
      </c>
      <c r="I15" s="834">
        <v>4</v>
      </c>
      <c r="J15" s="425">
        <f t="shared" si="5"/>
        <v>0</v>
      </c>
      <c r="K15" s="426"/>
      <c r="L15" s="448"/>
      <c r="M15" s="428"/>
      <c r="N15" s="429"/>
      <c r="O15" s="430"/>
      <c r="P15" s="429"/>
      <c r="Q15" s="430"/>
      <c r="R15" s="429"/>
      <c r="S15" s="430"/>
      <c r="T15" s="429"/>
      <c r="U15" s="430"/>
      <c r="V15" s="431"/>
      <c r="W15" s="428"/>
      <c r="X15" s="429"/>
      <c r="Y15" s="430"/>
      <c r="Z15" s="429"/>
      <c r="AA15" s="430"/>
      <c r="AB15" s="429"/>
      <c r="AC15" s="430"/>
      <c r="AD15" s="431"/>
      <c r="AE15" s="428"/>
      <c r="AF15" s="429"/>
      <c r="AG15" s="430"/>
      <c r="AH15" s="429"/>
      <c r="AI15" s="430"/>
      <c r="AJ15" s="429"/>
      <c r="AK15" s="430"/>
      <c r="AL15" s="431"/>
      <c r="AM15" s="272"/>
      <c r="AN15" s="432"/>
      <c r="AO15" s="433"/>
      <c r="AP15" s="434"/>
      <c r="AQ15" s="433"/>
      <c r="AR15" s="434"/>
      <c r="AS15" s="433"/>
      <c r="AT15" s="434"/>
      <c r="AU15" s="433"/>
      <c r="AV15" s="434"/>
      <c r="AW15" s="435"/>
      <c r="AX15" s="432"/>
      <c r="AY15" s="433"/>
      <c r="AZ15" s="434"/>
      <c r="BA15" s="433"/>
      <c r="BB15" s="434"/>
      <c r="BC15" s="433"/>
      <c r="BD15" s="434"/>
      <c r="BE15" s="435"/>
      <c r="BF15" s="432"/>
      <c r="BG15" s="433"/>
      <c r="BH15" s="434"/>
      <c r="BI15" s="433"/>
      <c r="BJ15" s="434"/>
      <c r="BK15" s="433"/>
      <c r="BL15" s="434"/>
      <c r="BM15" s="435"/>
      <c r="BN15" s="272"/>
      <c r="BO15" s="436"/>
      <c r="BP15" s="437"/>
      <c r="BQ15" s="438"/>
      <c r="BR15" s="437"/>
      <c r="BS15" s="438"/>
      <c r="BT15" s="437"/>
      <c r="BU15" s="438"/>
      <c r="BV15" s="437"/>
      <c r="BW15" s="438"/>
      <c r="BX15" s="439"/>
      <c r="BY15" s="436"/>
      <c r="BZ15" s="437"/>
      <c r="CA15" s="438"/>
      <c r="CB15" s="437"/>
      <c r="CC15" s="438"/>
      <c r="CD15" s="437"/>
      <c r="CE15" s="438"/>
      <c r="CF15" s="439"/>
      <c r="CG15" s="436"/>
      <c r="CH15" s="437"/>
      <c r="CI15" s="438"/>
      <c r="CJ15" s="437"/>
      <c r="CK15" s="438"/>
      <c r="CL15" s="437"/>
      <c r="CM15" s="438"/>
      <c r="CN15" s="439"/>
      <c r="CO15" s="272"/>
      <c r="CP15" s="440"/>
      <c r="CQ15" s="441"/>
      <c r="CR15" s="442"/>
      <c r="CS15" s="441"/>
      <c r="CT15" s="442"/>
      <c r="CU15" s="441"/>
      <c r="CV15" s="442"/>
      <c r="CW15" s="441"/>
      <c r="CX15" s="442"/>
      <c r="CY15" s="443"/>
      <c r="CZ15" s="440"/>
      <c r="DA15" s="441"/>
      <c r="DB15" s="442"/>
      <c r="DC15" s="441"/>
      <c r="DD15" s="442"/>
      <c r="DE15" s="441"/>
      <c r="DF15" s="442"/>
      <c r="DG15" s="443"/>
      <c r="DH15" s="440"/>
      <c r="DI15" s="441"/>
      <c r="DJ15" s="442"/>
      <c r="DK15" s="441"/>
      <c r="DL15" s="442"/>
      <c r="DM15" s="441"/>
      <c r="DN15" s="442"/>
      <c r="DO15" s="443"/>
      <c r="DP15" s="272"/>
    </row>
    <row r="16" spans="2:120" s="303" customFormat="1" ht="40.5" customHeight="1">
      <c r="B16" s="411">
        <f>LARGE(B$9:B15,1)+1</f>
        <v>8</v>
      </c>
      <c r="C16" s="829" t="s">
        <v>16</v>
      </c>
      <c r="D16" s="830">
        <v>7</v>
      </c>
      <c r="E16" s="831">
        <v>3</v>
      </c>
      <c r="F16" s="831">
        <v>3</v>
      </c>
      <c r="G16" s="832">
        <v>7</v>
      </c>
      <c r="H16" s="833">
        <v>7</v>
      </c>
      <c r="I16" s="834">
        <v>7</v>
      </c>
      <c r="J16" s="425">
        <f t="shared" si="5"/>
        <v>0</v>
      </c>
      <c r="K16" s="426"/>
      <c r="L16" s="448"/>
      <c r="M16" s="428"/>
      <c r="N16" s="429"/>
      <c r="O16" s="430"/>
      <c r="P16" s="429"/>
      <c r="Q16" s="430"/>
      <c r="R16" s="429"/>
      <c r="S16" s="430"/>
      <c r="T16" s="429"/>
      <c r="U16" s="430"/>
      <c r="V16" s="431"/>
      <c r="W16" s="428"/>
      <c r="X16" s="429"/>
      <c r="Y16" s="430"/>
      <c r="Z16" s="429"/>
      <c r="AA16" s="430"/>
      <c r="AB16" s="429"/>
      <c r="AC16" s="430"/>
      <c r="AD16" s="431"/>
      <c r="AE16" s="428"/>
      <c r="AF16" s="429"/>
      <c r="AG16" s="430"/>
      <c r="AH16" s="429"/>
      <c r="AI16" s="430"/>
      <c r="AJ16" s="429"/>
      <c r="AK16" s="430"/>
      <c r="AL16" s="431"/>
      <c r="AM16" s="272"/>
      <c r="AN16" s="432"/>
      <c r="AO16" s="433"/>
      <c r="AP16" s="434"/>
      <c r="AQ16" s="433"/>
      <c r="AR16" s="434"/>
      <c r="AS16" s="433"/>
      <c r="AT16" s="434"/>
      <c r="AU16" s="433"/>
      <c r="AV16" s="434"/>
      <c r="AW16" s="435"/>
      <c r="AX16" s="432"/>
      <c r="AY16" s="433"/>
      <c r="AZ16" s="434"/>
      <c r="BA16" s="433"/>
      <c r="BB16" s="434"/>
      <c r="BC16" s="433"/>
      <c r="BD16" s="434"/>
      <c r="BE16" s="435"/>
      <c r="BF16" s="432"/>
      <c r="BG16" s="433"/>
      <c r="BH16" s="434"/>
      <c r="BI16" s="433"/>
      <c r="BJ16" s="434"/>
      <c r="BK16" s="433"/>
      <c r="BL16" s="434"/>
      <c r="BM16" s="435"/>
      <c r="BN16" s="272"/>
      <c r="BO16" s="436"/>
      <c r="BP16" s="437"/>
      <c r="BQ16" s="438"/>
      <c r="BR16" s="437"/>
      <c r="BS16" s="438"/>
      <c r="BT16" s="437"/>
      <c r="BU16" s="438"/>
      <c r="BV16" s="437"/>
      <c r="BW16" s="438"/>
      <c r="BX16" s="439"/>
      <c r="BY16" s="436"/>
      <c r="BZ16" s="437"/>
      <c r="CA16" s="438"/>
      <c r="CB16" s="437"/>
      <c r="CC16" s="438"/>
      <c r="CD16" s="437"/>
      <c r="CE16" s="438"/>
      <c r="CF16" s="439"/>
      <c r="CG16" s="436"/>
      <c r="CH16" s="437"/>
      <c r="CI16" s="438"/>
      <c r="CJ16" s="437"/>
      <c r="CK16" s="438"/>
      <c r="CL16" s="437"/>
      <c r="CM16" s="438"/>
      <c r="CN16" s="439"/>
      <c r="CO16" s="272"/>
      <c r="CP16" s="440"/>
      <c r="CQ16" s="441"/>
      <c r="CR16" s="442"/>
      <c r="CS16" s="441"/>
      <c r="CT16" s="442"/>
      <c r="CU16" s="441"/>
      <c r="CV16" s="442"/>
      <c r="CW16" s="441"/>
      <c r="CX16" s="442"/>
      <c r="CY16" s="443"/>
      <c r="CZ16" s="440"/>
      <c r="DA16" s="441"/>
      <c r="DB16" s="442"/>
      <c r="DC16" s="441"/>
      <c r="DD16" s="442"/>
      <c r="DE16" s="441"/>
      <c r="DF16" s="442"/>
      <c r="DG16" s="443"/>
      <c r="DH16" s="440"/>
      <c r="DI16" s="441"/>
      <c r="DJ16" s="442"/>
      <c r="DK16" s="441"/>
      <c r="DL16" s="442"/>
      <c r="DM16" s="441"/>
      <c r="DN16" s="442"/>
      <c r="DO16" s="443"/>
      <c r="DP16" s="272"/>
    </row>
    <row r="17" spans="2:120" s="303" customFormat="1" ht="39.950000000000003" customHeight="1">
      <c r="B17" s="371">
        <v>2</v>
      </c>
      <c r="C17" s="372" t="s">
        <v>22</v>
      </c>
      <c r="D17" s="373"/>
      <c r="E17" s="373"/>
      <c r="F17" s="373"/>
      <c r="G17" s="373"/>
      <c r="H17" s="373"/>
      <c r="I17" s="377"/>
      <c r="J17" s="1350" t="s">
        <v>1323</v>
      </c>
      <c r="K17" s="1352" t="s">
        <v>1324</v>
      </c>
      <c r="L17" s="1336" t="s">
        <v>1325</v>
      </c>
      <c r="M17" s="452"/>
      <c r="N17" s="453"/>
      <c r="O17" s="453"/>
      <c r="P17" s="453"/>
      <c r="Q17" s="453"/>
      <c r="R17" s="453"/>
      <c r="S17" s="453"/>
      <c r="T17" s="453"/>
      <c r="U17" s="453"/>
      <c r="V17" s="454"/>
      <c r="W17" s="452"/>
      <c r="X17" s="453"/>
      <c r="Y17" s="453"/>
      <c r="Z17" s="453"/>
      <c r="AA17" s="453"/>
      <c r="AB17" s="453"/>
      <c r="AC17" s="453"/>
      <c r="AD17" s="454"/>
      <c r="AE17" s="452"/>
      <c r="AF17" s="453"/>
      <c r="AG17" s="453"/>
      <c r="AH17" s="453"/>
      <c r="AI17" s="453"/>
      <c r="AJ17" s="453"/>
      <c r="AK17" s="453"/>
      <c r="AL17" s="454"/>
      <c r="AM17" s="455"/>
      <c r="AN17" s="456"/>
      <c r="AO17" s="457"/>
      <c r="AP17" s="457"/>
      <c r="AQ17" s="457"/>
      <c r="AR17" s="457"/>
      <c r="AS17" s="457"/>
      <c r="AT17" s="457"/>
      <c r="AU17" s="457"/>
      <c r="AV17" s="457"/>
      <c r="AW17" s="458"/>
      <c r="AX17" s="456"/>
      <c r="AY17" s="457"/>
      <c r="AZ17" s="457"/>
      <c r="BA17" s="457"/>
      <c r="BB17" s="457"/>
      <c r="BC17" s="457"/>
      <c r="BD17" s="457"/>
      <c r="BE17" s="458"/>
      <c r="BF17" s="456"/>
      <c r="BG17" s="457"/>
      <c r="BH17" s="457"/>
      <c r="BI17" s="457"/>
      <c r="BJ17" s="457"/>
      <c r="BK17" s="457"/>
      <c r="BL17" s="457"/>
      <c r="BM17" s="458"/>
      <c r="BN17" s="455"/>
      <c r="BO17" s="459"/>
      <c r="BP17" s="460"/>
      <c r="BQ17" s="460"/>
      <c r="BR17" s="460"/>
      <c r="BS17" s="460"/>
      <c r="BT17" s="460"/>
      <c r="BU17" s="460"/>
      <c r="BV17" s="460"/>
      <c r="BW17" s="460"/>
      <c r="BX17" s="461"/>
      <c r="BY17" s="459"/>
      <c r="BZ17" s="460"/>
      <c r="CA17" s="460"/>
      <c r="CB17" s="460"/>
      <c r="CC17" s="460"/>
      <c r="CD17" s="460"/>
      <c r="CE17" s="460"/>
      <c r="CF17" s="461"/>
      <c r="CG17" s="459"/>
      <c r="CH17" s="460"/>
      <c r="CI17" s="460"/>
      <c r="CJ17" s="460"/>
      <c r="CK17" s="460"/>
      <c r="CL17" s="460"/>
      <c r="CM17" s="460"/>
      <c r="CN17" s="461"/>
      <c r="CO17" s="455"/>
      <c r="CP17" s="462"/>
      <c r="CQ17" s="463"/>
      <c r="CR17" s="463"/>
      <c r="CS17" s="463"/>
      <c r="CT17" s="463"/>
      <c r="CU17" s="463"/>
      <c r="CV17" s="463"/>
      <c r="CW17" s="463"/>
      <c r="CX17" s="463"/>
      <c r="CY17" s="464"/>
      <c r="CZ17" s="462"/>
      <c r="DA17" s="463"/>
      <c r="DB17" s="463"/>
      <c r="DC17" s="463"/>
      <c r="DD17" s="463"/>
      <c r="DE17" s="463"/>
      <c r="DF17" s="463"/>
      <c r="DG17" s="464"/>
      <c r="DH17" s="462"/>
      <c r="DI17" s="463"/>
      <c r="DJ17" s="463"/>
      <c r="DK17" s="463"/>
      <c r="DL17" s="463"/>
      <c r="DM17" s="463"/>
      <c r="DN17" s="463"/>
      <c r="DO17" s="464"/>
      <c r="DP17" s="465"/>
    </row>
    <row r="18" spans="2:120" s="303" customFormat="1" ht="39.950000000000003" customHeight="1">
      <c r="B18" s="392"/>
      <c r="C18" s="393" t="s">
        <v>1048</v>
      </c>
      <c r="D18" s="828">
        <f t="shared" ref="D18:I18" si="6">SUM(D19:D26)</f>
        <v>71</v>
      </c>
      <c r="E18" s="828">
        <f t="shared" si="6"/>
        <v>41</v>
      </c>
      <c r="F18" s="828">
        <f t="shared" si="6"/>
        <v>44</v>
      </c>
      <c r="G18" s="828">
        <f t="shared" si="6"/>
        <v>63</v>
      </c>
      <c r="H18" s="828">
        <f t="shared" si="6"/>
        <v>71</v>
      </c>
      <c r="I18" s="828">
        <f t="shared" si="6"/>
        <v>63</v>
      </c>
      <c r="J18" s="1351"/>
      <c r="K18" s="1353"/>
      <c r="L18" s="1337"/>
      <c r="M18" s="466"/>
      <c r="N18" s="467"/>
      <c r="O18" s="467"/>
      <c r="P18" s="467"/>
      <c r="Q18" s="467"/>
      <c r="R18" s="467"/>
      <c r="S18" s="467"/>
      <c r="T18" s="467"/>
      <c r="U18" s="467"/>
      <c r="V18" s="468"/>
      <c r="W18" s="466"/>
      <c r="X18" s="467"/>
      <c r="Y18" s="467"/>
      <c r="Z18" s="467"/>
      <c r="AA18" s="467"/>
      <c r="AB18" s="467"/>
      <c r="AC18" s="467"/>
      <c r="AD18" s="468"/>
      <c r="AE18" s="466"/>
      <c r="AF18" s="467"/>
      <c r="AG18" s="467"/>
      <c r="AH18" s="467"/>
      <c r="AI18" s="467"/>
      <c r="AJ18" s="467"/>
      <c r="AK18" s="467"/>
      <c r="AL18" s="468"/>
      <c r="AM18" s="469"/>
      <c r="AN18" s="470"/>
      <c r="AO18" s="471"/>
      <c r="AP18" s="471"/>
      <c r="AQ18" s="471"/>
      <c r="AR18" s="471"/>
      <c r="AS18" s="471"/>
      <c r="AT18" s="471"/>
      <c r="AU18" s="471"/>
      <c r="AV18" s="471"/>
      <c r="AW18" s="472"/>
      <c r="AX18" s="470"/>
      <c r="AY18" s="471"/>
      <c r="AZ18" s="471"/>
      <c r="BA18" s="471"/>
      <c r="BB18" s="471"/>
      <c r="BC18" s="471"/>
      <c r="BD18" s="471"/>
      <c r="BE18" s="472"/>
      <c r="BF18" s="470"/>
      <c r="BG18" s="471"/>
      <c r="BH18" s="471"/>
      <c r="BI18" s="471"/>
      <c r="BJ18" s="471"/>
      <c r="BK18" s="471"/>
      <c r="BL18" s="471"/>
      <c r="BM18" s="472"/>
      <c r="BN18" s="469"/>
      <c r="BO18" s="473"/>
      <c r="BP18" s="474"/>
      <c r="BQ18" s="474"/>
      <c r="BR18" s="474"/>
      <c r="BS18" s="474"/>
      <c r="BT18" s="474"/>
      <c r="BU18" s="474"/>
      <c r="BV18" s="474"/>
      <c r="BW18" s="474"/>
      <c r="BX18" s="475"/>
      <c r="BY18" s="473"/>
      <c r="BZ18" s="474"/>
      <c r="CA18" s="474"/>
      <c r="CB18" s="474"/>
      <c r="CC18" s="474"/>
      <c r="CD18" s="474"/>
      <c r="CE18" s="474"/>
      <c r="CF18" s="475"/>
      <c r="CG18" s="473"/>
      <c r="CH18" s="474"/>
      <c r="CI18" s="474"/>
      <c r="CJ18" s="474"/>
      <c r="CK18" s="474"/>
      <c r="CL18" s="474"/>
      <c r="CM18" s="474"/>
      <c r="CN18" s="475"/>
      <c r="CO18" s="469"/>
      <c r="CP18" s="476"/>
      <c r="CQ18" s="477"/>
      <c r="CR18" s="477"/>
      <c r="CS18" s="477"/>
      <c r="CT18" s="477"/>
      <c r="CU18" s="477"/>
      <c r="CV18" s="477"/>
      <c r="CW18" s="477"/>
      <c r="CX18" s="477"/>
      <c r="CY18" s="478"/>
      <c r="CZ18" s="476"/>
      <c r="DA18" s="477"/>
      <c r="DB18" s="477"/>
      <c r="DC18" s="477"/>
      <c r="DD18" s="477"/>
      <c r="DE18" s="477"/>
      <c r="DF18" s="477"/>
      <c r="DG18" s="478"/>
      <c r="DH18" s="476"/>
      <c r="DI18" s="477"/>
      <c r="DJ18" s="477"/>
      <c r="DK18" s="477"/>
      <c r="DL18" s="477"/>
      <c r="DM18" s="477"/>
      <c r="DN18" s="477"/>
      <c r="DO18" s="478"/>
      <c r="DP18" s="479"/>
    </row>
    <row r="19" spans="2:120" s="303" customFormat="1" ht="40.5" customHeight="1">
      <c r="B19" s="411">
        <v>1</v>
      </c>
      <c r="C19" s="829" t="s">
        <v>218</v>
      </c>
      <c r="D19" s="830">
        <v>4</v>
      </c>
      <c r="E19" s="831">
        <v>1</v>
      </c>
      <c r="F19" s="831">
        <v>2</v>
      </c>
      <c r="G19" s="832">
        <v>2</v>
      </c>
      <c r="H19" s="833">
        <v>4</v>
      </c>
      <c r="I19" s="834">
        <v>4</v>
      </c>
      <c r="J19" s="425">
        <f t="shared" ref="J19:J30" si="7">COUNTA(M19:DO19)</f>
        <v>0</v>
      </c>
      <c r="K19" s="426"/>
      <c r="L19" s="448"/>
      <c r="M19" s="428"/>
      <c r="N19" s="429"/>
      <c r="O19" s="430"/>
      <c r="P19" s="429"/>
      <c r="Q19" s="430"/>
      <c r="R19" s="429"/>
      <c r="S19" s="430"/>
      <c r="T19" s="429"/>
      <c r="U19" s="430"/>
      <c r="V19" s="431"/>
      <c r="W19" s="428"/>
      <c r="X19" s="429"/>
      <c r="Y19" s="430"/>
      <c r="Z19" s="429"/>
      <c r="AA19" s="430"/>
      <c r="AB19" s="429"/>
      <c r="AC19" s="430"/>
      <c r="AD19" s="431"/>
      <c r="AE19" s="428"/>
      <c r="AF19" s="429"/>
      <c r="AG19" s="430"/>
      <c r="AH19" s="429"/>
      <c r="AI19" s="430"/>
      <c r="AJ19" s="429"/>
      <c r="AK19" s="430"/>
      <c r="AL19" s="431"/>
      <c r="AM19" s="272"/>
      <c r="AN19" s="432"/>
      <c r="AO19" s="433"/>
      <c r="AP19" s="434"/>
      <c r="AQ19" s="433"/>
      <c r="AR19" s="434"/>
      <c r="AS19" s="433"/>
      <c r="AT19" s="434"/>
      <c r="AU19" s="433"/>
      <c r="AV19" s="434"/>
      <c r="AW19" s="435"/>
      <c r="AX19" s="432"/>
      <c r="AY19" s="433"/>
      <c r="AZ19" s="434"/>
      <c r="BA19" s="433"/>
      <c r="BB19" s="434"/>
      <c r="BC19" s="433"/>
      <c r="BD19" s="434"/>
      <c r="BE19" s="435"/>
      <c r="BF19" s="432"/>
      <c r="BG19" s="433"/>
      <c r="BH19" s="434"/>
      <c r="BI19" s="433"/>
      <c r="BJ19" s="434"/>
      <c r="BK19" s="433"/>
      <c r="BL19" s="434"/>
      <c r="BM19" s="435"/>
      <c r="BN19" s="272"/>
      <c r="BO19" s="436"/>
      <c r="BP19" s="437"/>
      <c r="BQ19" s="438"/>
      <c r="BR19" s="437"/>
      <c r="BS19" s="438"/>
      <c r="BT19" s="437"/>
      <c r="BU19" s="438"/>
      <c r="BV19" s="437"/>
      <c r="BW19" s="438"/>
      <c r="BX19" s="439"/>
      <c r="BY19" s="436"/>
      <c r="BZ19" s="437"/>
      <c r="CA19" s="438"/>
      <c r="CB19" s="437"/>
      <c r="CC19" s="438"/>
      <c r="CD19" s="437"/>
      <c r="CE19" s="438"/>
      <c r="CF19" s="439"/>
      <c r="CG19" s="436"/>
      <c r="CH19" s="437"/>
      <c r="CI19" s="438"/>
      <c r="CJ19" s="437"/>
      <c r="CK19" s="438"/>
      <c r="CL19" s="437"/>
      <c r="CM19" s="438"/>
      <c r="CN19" s="439"/>
      <c r="CO19" s="272"/>
      <c r="CP19" s="440"/>
      <c r="CQ19" s="441"/>
      <c r="CR19" s="442"/>
      <c r="CS19" s="441"/>
      <c r="CT19" s="442"/>
      <c r="CU19" s="441"/>
      <c r="CV19" s="442"/>
      <c r="CW19" s="441"/>
      <c r="CX19" s="442"/>
      <c r="CY19" s="443"/>
      <c r="CZ19" s="440"/>
      <c r="DA19" s="441"/>
      <c r="DB19" s="442"/>
      <c r="DC19" s="441"/>
      <c r="DD19" s="442"/>
      <c r="DE19" s="441"/>
      <c r="DF19" s="442"/>
      <c r="DG19" s="443"/>
      <c r="DH19" s="440"/>
      <c r="DI19" s="441"/>
      <c r="DJ19" s="442"/>
      <c r="DK19" s="441"/>
      <c r="DL19" s="442"/>
      <c r="DM19" s="441"/>
      <c r="DN19" s="442"/>
      <c r="DO19" s="443"/>
      <c r="DP19" s="272"/>
    </row>
    <row r="20" spans="2:120" s="303" customFormat="1" ht="40.5" customHeight="1">
      <c r="B20" s="411">
        <f>LARGE(B$19:B19,1)+1</f>
        <v>2</v>
      </c>
      <c r="C20" s="829" t="s">
        <v>18</v>
      </c>
      <c r="D20" s="830">
        <v>19</v>
      </c>
      <c r="E20" s="831">
        <v>10</v>
      </c>
      <c r="F20" s="831">
        <v>10</v>
      </c>
      <c r="G20" s="832">
        <v>16</v>
      </c>
      <c r="H20" s="833">
        <v>19</v>
      </c>
      <c r="I20" s="834">
        <v>16</v>
      </c>
      <c r="J20" s="425">
        <f t="shared" si="7"/>
        <v>0</v>
      </c>
      <c r="K20" s="426"/>
      <c r="L20" s="448"/>
      <c r="M20" s="428"/>
      <c r="N20" s="429"/>
      <c r="O20" s="430"/>
      <c r="P20" s="429"/>
      <c r="Q20" s="430"/>
      <c r="R20" s="429"/>
      <c r="S20" s="430"/>
      <c r="T20" s="429"/>
      <c r="U20" s="430"/>
      <c r="V20" s="431"/>
      <c r="W20" s="428"/>
      <c r="X20" s="429"/>
      <c r="Y20" s="430"/>
      <c r="Z20" s="429"/>
      <c r="AA20" s="430"/>
      <c r="AB20" s="429"/>
      <c r="AC20" s="430"/>
      <c r="AD20" s="431"/>
      <c r="AE20" s="428"/>
      <c r="AF20" s="429"/>
      <c r="AG20" s="430"/>
      <c r="AH20" s="429"/>
      <c r="AI20" s="430"/>
      <c r="AJ20" s="429"/>
      <c r="AK20" s="430"/>
      <c r="AL20" s="431"/>
      <c r="AM20" s="272"/>
      <c r="AN20" s="432"/>
      <c r="AO20" s="433"/>
      <c r="AP20" s="434"/>
      <c r="AQ20" s="433"/>
      <c r="AR20" s="434"/>
      <c r="AS20" s="433"/>
      <c r="AT20" s="434"/>
      <c r="AU20" s="433"/>
      <c r="AV20" s="434"/>
      <c r="AW20" s="435"/>
      <c r="AX20" s="432"/>
      <c r="AY20" s="433"/>
      <c r="AZ20" s="434"/>
      <c r="BA20" s="433"/>
      <c r="BB20" s="434"/>
      <c r="BC20" s="433"/>
      <c r="BD20" s="434"/>
      <c r="BE20" s="435"/>
      <c r="BF20" s="432"/>
      <c r="BG20" s="433"/>
      <c r="BH20" s="434"/>
      <c r="BI20" s="433"/>
      <c r="BJ20" s="434"/>
      <c r="BK20" s="433"/>
      <c r="BL20" s="434"/>
      <c r="BM20" s="435"/>
      <c r="BN20" s="272"/>
      <c r="BO20" s="436"/>
      <c r="BP20" s="437"/>
      <c r="BQ20" s="438"/>
      <c r="BR20" s="437"/>
      <c r="BS20" s="438"/>
      <c r="BT20" s="437"/>
      <c r="BU20" s="438"/>
      <c r="BV20" s="437"/>
      <c r="BW20" s="438"/>
      <c r="BX20" s="439"/>
      <c r="BY20" s="436"/>
      <c r="BZ20" s="437"/>
      <c r="CA20" s="438"/>
      <c r="CB20" s="437"/>
      <c r="CC20" s="438"/>
      <c r="CD20" s="437"/>
      <c r="CE20" s="438"/>
      <c r="CF20" s="439"/>
      <c r="CG20" s="436"/>
      <c r="CH20" s="437"/>
      <c r="CI20" s="438"/>
      <c r="CJ20" s="437"/>
      <c r="CK20" s="438"/>
      <c r="CL20" s="437"/>
      <c r="CM20" s="438"/>
      <c r="CN20" s="439"/>
      <c r="CO20" s="272"/>
      <c r="CP20" s="440"/>
      <c r="CQ20" s="441"/>
      <c r="CR20" s="442"/>
      <c r="CS20" s="441"/>
      <c r="CT20" s="442"/>
      <c r="CU20" s="441"/>
      <c r="CV20" s="442"/>
      <c r="CW20" s="441"/>
      <c r="CX20" s="442"/>
      <c r="CY20" s="443"/>
      <c r="CZ20" s="440"/>
      <c r="DA20" s="441"/>
      <c r="DB20" s="442"/>
      <c r="DC20" s="441"/>
      <c r="DD20" s="442"/>
      <c r="DE20" s="441"/>
      <c r="DF20" s="442"/>
      <c r="DG20" s="443"/>
      <c r="DH20" s="440"/>
      <c r="DI20" s="441"/>
      <c r="DJ20" s="442"/>
      <c r="DK20" s="441"/>
      <c r="DL20" s="442"/>
      <c r="DM20" s="441"/>
      <c r="DN20" s="442"/>
      <c r="DO20" s="443"/>
      <c r="DP20" s="272"/>
    </row>
    <row r="21" spans="2:120" s="303" customFormat="1" ht="40.5" customHeight="1">
      <c r="B21" s="411">
        <f>LARGE(B$19:B20,1)+1</f>
        <v>3</v>
      </c>
      <c r="C21" s="829" t="s">
        <v>19</v>
      </c>
      <c r="D21" s="830">
        <v>6</v>
      </c>
      <c r="E21" s="831">
        <v>3</v>
      </c>
      <c r="F21" s="831">
        <v>3</v>
      </c>
      <c r="G21" s="832">
        <v>6</v>
      </c>
      <c r="H21" s="833">
        <v>6</v>
      </c>
      <c r="I21" s="834">
        <v>4</v>
      </c>
      <c r="J21" s="425">
        <f t="shared" si="7"/>
        <v>0</v>
      </c>
      <c r="K21" s="426"/>
      <c r="L21" s="448"/>
      <c r="M21" s="428"/>
      <c r="N21" s="429"/>
      <c r="O21" s="430"/>
      <c r="P21" s="429"/>
      <c r="Q21" s="430"/>
      <c r="R21" s="429"/>
      <c r="S21" s="430"/>
      <c r="T21" s="429"/>
      <c r="U21" s="430"/>
      <c r="V21" s="431"/>
      <c r="W21" s="428"/>
      <c r="X21" s="429"/>
      <c r="Y21" s="430"/>
      <c r="Z21" s="429"/>
      <c r="AA21" s="430"/>
      <c r="AB21" s="429"/>
      <c r="AC21" s="430"/>
      <c r="AD21" s="431"/>
      <c r="AE21" s="428"/>
      <c r="AF21" s="429"/>
      <c r="AG21" s="430"/>
      <c r="AH21" s="429"/>
      <c r="AI21" s="430"/>
      <c r="AJ21" s="429"/>
      <c r="AK21" s="430"/>
      <c r="AL21" s="431"/>
      <c r="AM21" s="272"/>
      <c r="AN21" s="432"/>
      <c r="AO21" s="433"/>
      <c r="AP21" s="434"/>
      <c r="AQ21" s="433"/>
      <c r="AR21" s="434"/>
      <c r="AS21" s="433"/>
      <c r="AT21" s="434"/>
      <c r="AU21" s="433"/>
      <c r="AV21" s="434"/>
      <c r="AW21" s="435"/>
      <c r="AX21" s="432"/>
      <c r="AY21" s="433"/>
      <c r="AZ21" s="434"/>
      <c r="BA21" s="433"/>
      <c r="BB21" s="434"/>
      <c r="BC21" s="433"/>
      <c r="BD21" s="434"/>
      <c r="BE21" s="435"/>
      <c r="BF21" s="432"/>
      <c r="BG21" s="433"/>
      <c r="BH21" s="434"/>
      <c r="BI21" s="433"/>
      <c r="BJ21" s="434"/>
      <c r="BK21" s="433"/>
      <c r="BL21" s="434"/>
      <c r="BM21" s="435"/>
      <c r="BN21" s="272"/>
      <c r="BO21" s="436"/>
      <c r="BP21" s="437"/>
      <c r="BQ21" s="438"/>
      <c r="BR21" s="437"/>
      <c r="BS21" s="438"/>
      <c r="BT21" s="437"/>
      <c r="BU21" s="438"/>
      <c r="BV21" s="437"/>
      <c r="BW21" s="438"/>
      <c r="BX21" s="439"/>
      <c r="BY21" s="436"/>
      <c r="BZ21" s="437"/>
      <c r="CA21" s="438"/>
      <c r="CB21" s="437"/>
      <c r="CC21" s="438"/>
      <c r="CD21" s="437"/>
      <c r="CE21" s="438"/>
      <c r="CF21" s="439"/>
      <c r="CG21" s="436"/>
      <c r="CH21" s="437"/>
      <c r="CI21" s="438"/>
      <c r="CJ21" s="437"/>
      <c r="CK21" s="438"/>
      <c r="CL21" s="437"/>
      <c r="CM21" s="438"/>
      <c r="CN21" s="439"/>
      <c r="CO21" s="272"/>
      <c r="CP21" s="440"/>
      <c r="CQ21" s="441"/>
      <c r="CR21" s="442"/>
      <c r="CS21" s="441"/>
      <c r="CT21" s="442"/>
      <c r="CU21" s="441"/>
      <c r="CV21" s="442"/>
      <c r="CW21" s="441"/>
      <c r="CX21" s="442"/>
      <c r="CY21" s="443"/>
      <c r="CZ21" s="440"/>
      <c r="DA21" s="441"/>
      <c r="DB21" s="442"/>
      <c r="DC21" s="441"/>
      <c r="DD21" s="442"/>
      <c r="DE21" s="441"/>
      <c r="DF21" s="442"/>
      <c r="DG21" s="443"/>
      <c r="DH21" s="440"/>
      <c r="DI21" s="441"/>
      <c r="DJ21" s="442"/>
      <c r="DK21" s="441"/>
      <c r="DL21" s="442"/>
      <c r="DM21" s="441"/>
      <c r="DN21" s="442"/>
      <c r="DO21" s="443"/>
      <c r="DP21" s="272"/>
    </row>
    <row r="22" spans="2:120" s="303" customFormat="1" ht="40.5" customHeight="1">
      <c r="B22" s="411">
        <f>LARGE(B$19:B21,1)+1</f>
        <v>4</v>
      </c>
      <c r="C22" s="829" t="s">
        <v>20</v>
      </c>
      <c r="D22" s="830">
        <v>9</v>
      </c>
      <c r="E22" s="831">
        <v>7</v>
      </c>
      <c r="F22" s="831">
        <v>7</v>
      </c>
      <c r="G22" s="832">
        <v>7</v>
      </c>
      <c r="H22" s="833">
        <v>9</v>
      </c>
      <c r="I22" s="834">
        <v>9</v>
      </c>
      <c r="J22" s="425">
        <f t="shared" si="7"/>
        <v>0</v>
      </c>
      <c r="K22" s="426"/>
      <c r="L22" s="448"/>
      <c r="M22" s="428"/>
      <c r="N22" s="429"/>
      <c r="O22" s="430"/>
      <c r="P22" s="429"/>
      <c r="Q22" s="430"/>
      <c r="R22" s="429"/>
      <c r="S22" s="430"/>
      <c r="T22" s="429"/>
      <c r="U22" s="430"/>
      <c r="V22" s="431"/>
      <c r="W22" s="428"/>
      <c r="X22" s="429"/>
      <c r="Y22" s="430"/>
      <c r="Z22" s="429"/>
      <c r="AA22" s="430"/>
      <c r="AB22" s="429"/>
      <c r="AC22" s="430"/>
      <c r="AD22" s="431"/>
      <c r="AE22" s="428"/>
      <c r="AF22" s="429"/>
      <c r="AG22" s="430"/>
      <c r="AH22" s="429"/>
      <c r="AI22" s="430"/>
      <c r="AJ22" s="429"/>
      <c r="AK22" s="430"/>
      <c r="AL22" s="431"/>
      <c r="AM22" s="272"/>
      <c r="AN22" s="432"/>
      <c r="AO22" s="433"/>
      <c r="AP22" s="434"/>
      <c r="AQ22" s="433"/>
      <c r="AR22" s="434"/>
      <c r="AS22" s="433"/>
      <c r="AT22" s="434"/>
      <c r="AU22" s="433"/>
      <c r="AV22" s="434"/>
      <c r="AW22" s="435"/>
      <c r="AX22" s="432"/>
      <c r="AY22" s="433"/>
      <c r="AZ22" s="434"/>
      <c r="BA22" s="433"/>
      <c r="BB22" s="434"/>
      <c r="BC22" s="433"/>
      <c r="BD22" s="434"/>
      <c r="BE22" s="435"/>
      <c r="BF22" s="432"/>
      <c r="BG22" s="433"/>
      <c r="BH22" s="434"/>
      <c r="BI22" s="433"/>
      <c r="BJ22" s="434"/>
      <c r="BK22" s="433"/>
      <c r="BL22" s="434"/>
      <c r="BM22" s="435"/>
      <c r="BN22" s="272"/>
      <c r="BO22" s="436"/>
      <c r="BP22" s="437"/>
      <c r="BQ22" s="438"/>
      <c r="BR22" s="437"/>
      <c r="BS22" s="438"/>
      <c r="BT22" s="437"/>
      <c r="BU22" s="438"/>
      <c r="BV22" s="437"/>
      <c r="BW22" s="438"/>
      <c r="BX22" s="439"/>
      <c r="BY22" s="436"/>
      <c r="BZ22" s="437"/>
      <c r="CA22" s="438"/>
      <c r="CB22" s="437"/>
      <c r="CC22" s="438"/>
      <c r="CD22" s="437"/>
      <c r="CE22" s="438"/>
      <c r="CF22" s="439"/>
      <c r="CG22" s="436"/>
      <c r="CH22" s="437"/>
      <c r="CI22" s="438"/>
      <c r="CJ22" s="437"/>
      <c r="CK22" s="438"/>
      <c r="CL22" s="437"/>
      <c r="CM22" s="438"/>
      <c r="CN22" s="439"/>
      <c r="CO22" s="272"/>
      <c r="CP22" s="440"/>
      <c r="CQ22" s="441"/>
      <c r="CR22" s="442"/>
      <c r="CS22" s="441"/>
      <c r="CT22" s="442"/>
      <c r="CU22" s="441"/>
      <c r="CV22" s="442"/>
      <c r="CW22" s="441"/>
      <c r="CX22" s="442"/>
      <c r="CY22" s="443"/>
      <c r="CZ22" s="440"/>
      <c r="DA22" s="441"/>
      <c r="DB22" s="442"/>
      <c r="DC22" s="441"/>
      <c r="DD22" s="442"/>
      <c r="DE22" s="441"/>
      <c r="DF22" s="442"/>
      <c r="DG22" s="443"/>
      <c r="DH22" s="440"/>
      <c r="DI22" s="441"/>
      <c r="DJ22" s="442"/>
      <c r="DK22" s="441"/>
      <c r="DL22" s="442"/>
      <c r="DM22" s="441"/>
      <c r="DN22" s="442"/>
      <c r="DO22" s="443"/>
      <c r="DP22" s="272"/>
    </row>
    <row r="23" spans="2:120" s="303" customFormat="1" ht="40.5" customHeight="1">
      <c r="B23" s="411">
        <f>LARGE(B$19:B22,1)+1</f>
        <v>5</v>
      </c>
      <c r="C23" s="829" t="s">
        <v>1192</v>
      </c>
      <c r="D23" s="830">
        <v>1</v>
      </c>
      <c r="E23" s="831">
        <v>0</v>
      </c>
      <c r="F23" s="831">
        <v>0</v>
      </c>
      <c r="G23" s="832">
        <v>0</v>
      </c>
      <c r="H23" s="833">
        <v>1</v>
      </c>
      <c r="I23" s="834">
        <v>1</v>
      </c>
      <c r="J23" s="425">
        <f t="shared" si="7"/>
        <v>0</v>
      </c>
      <c r="K23" s="426"/>
      <c r="L23" s="448"/>
      <c r="M23" s="428"/>
      <c r="N23" s="429"/>
      <c r="O23" s="430"/>
      <c r="P23" s="429"/>
      <c r="Q23" s="430"/>
      <c r="R23" s="429"/>
      <c r="S23" s="430"/>
      <c r="T23" s="429"/>
      <c r="U23" s="430"/>
      <c r="V23" s="431"/>
      <c r="W23" s="428"/>
      <c r="X23" s="429"/>
      <c r="Y23" s="430"/>
      <c r="Z23" s="429"/>
      <c r="AA23" s="430"/>
      <c r="AB23" s="429"/>
      <c r="AC23" s="430"/>
      <c r="AD23" s="431"/>
      <c r="AE23" s="428"/>
      <c r="AF23" s="429"/>
      <c r="AG23" s="430"/>
      <c r="AH23" s="429"/>
      <c r="AI23" s="430"/>
      <c r="AJ23" s="429"/>
      <c r="AK23" s="430"/>
      <c r="AL23" s="431"/>
      <c r="AM23" s="272"/>
      <c r="AN23" s="432"/>
      <c r="AO23" s="433"/>
      <c r="AP23" s="434"/>
      <c r="AQ23" s="433"/>
      <c r="AR23" s="434"/>
      <c r="AS23" s="433"/>
      <c r="AT23" s="434"/>
      <c r="AU23" s="433"/>
      <c r="AV23" s="434"/>
      <c r="AW23" s="435"/>
      <c r="AX23" s="432"/>
      <c r="AY23" s="433"/>
      <c r="AZ23" s="434"/>
      <c r="BA23" s="433"/>
      <c r="BB23" s="434"/>
      <c r="BC23" s="433"/>
      <c r="BD23" s="434"/>
      <c r="BE23" s="435"/>
      <c r="BF23" s="432"/>
      <c r="BG23" s="433"/>
      <c r="BH23" s="434"/>
      <c r="BI23" s="433"/>
      <c r="BJ23" s="434"/>
      <c r="BK23" s="433"/>
      <c r="BL23" s="434"/>
      <c r="BM23" s="435"/>
      <c r="BN23" s="272"/>
      <c r="BO23" s="436"/>
      <c r="BP23" s="437"/>
      <c r="BQ23" s="438"/>
      <c r="BR23" s="437"/>
      <c r="BS23" s="438"/>
      <c r="BT23" s="437"/>
      <c r="BU23" s="438"/>
      <c r="BV23" s="437"/>
      <c r="BW23" s="438"/>
      <c r="BX23" s="439"/>
      <c r="BY23" s="436"/>
      <c r="BZ23" s="437"/>
      <c r="CA23" s="438"/>
      <c r="CB23" s="437"/>
      <c r="CC23" s="438"/>
      <c r="CD23" s="437"/>
      <c r="CE23" s="438"/>
      <c r="CF23" s="439"/>
      <c r="CG23" s="436"/>
      <c r="CH23" s="437"/>
      <c r="CI23" s="438"/>
      <c r="CJ23" s="437"/>
      <c r="CK23" s="438"/>
      <c r="CL23" s="437"/>
      <c r="CM23" s="438"/>
      <c r="CN23" s="439"/>
      <c r="CO23" s="272"/>
      <c r="CP23" s="440"/>
      <c r="CQ23" s="441"/>
      <c r="CR23" s="442"/>
      <c r="CS23" s="441"/>
      <c r="CT23" s="442"/>
      <c r="CU23" s="441"/>
      <c r="CV23" s="442"/>
      <c r="CW23" s="441"/>
      <c r="CX23" s="442"/>
      <c r="CY23" s="443"/>
      <c r="CZ23" s="440"/>
      <c r="DA23" s="441"/>
      <c r="DB23" s="442"/>
      <c r="DC23" s="441"/>
      <c r="DD23" s="442"/>
      <c r="DE23" s="441"/>
      <c r="DF23" s="442"/>
      <c r="DG23" s="443"/>
      <c r="DH23" s="440"/>
      <c r="DI23" s="441"/>
      <c r="DJ23" s="442"/>
      <c r="DK23" s="441"/>
      <c r="DL23" s="442"/>
      <c r="DM23" s="441"/>
      <c r="DN23" s="442"/>
      <c r="DO23" s="443"/>
      <c r="DP23" s="272"/>
    </row>
    <row r="24" spans="2:120" s="303" customFormat="1" ht="40.5" customHeight="1">
      <c r="B24" s="411">
        <f>LARGE(B$19:B23,1)+1</f>
        <v>6</v>
      </c>
      <c r="C24" s="829" t="s">
        <v>1077</v>
      </c>
      <c r="D24" s="830">
        <v>10</v>
      </c>
      <c r="E24" s="831">
        <v>8</v>
      </c>
      <c r="F24" s="831">
        <v>10</v>
      </c>
      <c r="G24" s="832">
        <v>10</v>
      </c>
      <c r="H24" s="833">
        <v>10</v>
      </c>
      <c r="I24" s="834">
        <v>10</v>
      </c>
      <c r="J24" s="425">
        <f t="shared" si="7"/>
        <v>0</v>
      </c>
      <c r="K24" s="426"/>
      <c r="L24" s="448"/>
      <c r="M24" s="428"/>
      <c r="N24" s="429"/>
      <c r="O24" s="430"/>
      <c r="P24" s="429"/>
      <c r="Q24" s="430"/>
      <c r="R24" s="429"/>
      <c r="S24" s="430"/>
      <c r="T24" s="429"/>
      <c r="U24" s="430"/>
      <c r="V24" s="431"/>
      <c r="W24" s="428"/>
      <c r="X24" s="429"/>
      <c r="Y24" s="430"/>
      <c r="Z24" s="429"/>
      <c r="AA24" s="430"/>
      <c r="AB24" s="429"/>
      <c r="AC24" s="430"/>
      <c r="AD24" s="431"/>
      <c r="AE24" s="428"/>
      <c r="AF24" s="429"/>
      <c r="AG24" s="430"/>
      <c r="AH24" s="429"/>
      <c r="AI24" s="430"/>
      <c r="AJ24" s="429"/>
      <c r="AK24" s="430"/>
      <c r="AL24" s="431"/>
      <c r="AM24" s="272"/>
      <c r="AN24" s="432"/>
      <c r="AO24" s="433"/>
      <c r="AP24" s="434"/>
      <c r="AQ24" s="433"/>
      <c r="AR24" s="434"/>
      <c r="AS24" s="433"/>
      <c r="AT24" s="434"/>
      <c r="AU24" s="433"/>
      <c r="AV24" s="434"/>
      <c r="AW24" s="435"/>
      <c r="AX24" s="432"/>
      <c r="AY24" s="433"/>
      <c r="AZ24" s="434"/>
      <c r="BA24" s="433"/>
      <c r="BB24" s="434"/>
      <c r="BC24" s="433"/>
      <c r="BD24" s="434"/>
      <c r="BE24" s="435"/>
      <c r="BF24" s="432"/>
      <c r="BG24" s="433"/>
      <c r="BH24" s="434"/>
      <c r="BI24" s="433"/>
      <c r="BJ24" s="434"/>
      <c r="BK24" s="433"/>
      <c r="BL24" s="434"/>
      <c r="BM24" s="435"/>
      <c r="BN24" s="272"/>
      <c r="BO24" s="436"/>
      <c r="BP24" s="437"/>
      <c r="BQ24" s="438"/>
      <c r="BR24" s="437"/>
      <c r="BS24" s="438"/>
      <c r="BT24" s="437"/>
      <c r="BU24" s="438"/>
      <c r="BV24" s="437"/>
      <c r="BW24" s="438"/>
      <c r="BX24" s="439"/>
      <c r="BY24" s="436"/>
      <c r="BZ24" s="437"/>
      <c r="CA24" s="438"/>
      <c r="CB24" s="437"/>
      <c r="CC24" s="438"/>
      <c r="CD24" s="437"/>
      <c r="CE24" s="438"/>
      <c r="CF24" s="439"/>
      <c r="CG24" s="436"/>
      <c r="CH24" s="437"/>
      <c r="CI24" s="438"/>
      <c r="CJ24" s="437"/>
      <c r="CK24" s="438"/>
      <c r="CL24" s="437"/>
      <c r="CM24" s="438"/>
      <c r="CN24" s="439"/>
      <c r="CO24" s="272"/>
      <c r="CP24" s="440"/>
      <c r="CQ24" s="441"/>
      <c r="CR24" s="442"/>
      <c r="CS24" s="441"/>
      <c r="CT24" s="442"/>
      <c r="CU24" s="441"/>
      <c r="CV24" s="442"/>
      <c r="CW24" s="441"/>
      <c r="CX24" s="442"/>
      <c r="CY24" s="443"/>
      <c r="CZ24" s="440"/>
      <c r="DA24" s="441"/>
      <c r="DB24" s="442"/>
      <c r="DC24" s="441"/>
      <c r="DD24" s="442"/>
      <c r="DE24" s="441"/>
      <c r="DF24" s="442"/>
      <c r="DG24" s="443"/>
      <c r="DH24" s="440"/>
      <c r="DI24" s="441"/>
      <c r="DJ24" s="442"/>
      <c r="DK24" s="441"/>
      <c r="DL24" s="442"/>
      <c r="DM24" s="441"/>
      <c r="DN24" s="442"/>
      <c r="DO24" s="443"/>
      <c r="DP24" s="272"/>
    </row>
    <row r="25" spans="2:120" s="303" customFormat="1" ht="40.5" customHeight="1">
      <c r="B25" s="411">
        <f>LARGE(B$19:B24,1)+1</f>
        <v>7</v>
      </c>
      <c r="C25" s="829" t="s">
        <v>1201</v>
      </c>
      <c r="D25" s="830">
        <v>2</v>
      </c>
      <c r="E25" s="831">
        <v>0</v>
      </c>
      <c r="F25" s="831">
        <v>0</v>
      </c>
      <c r="G25" s="832">
        <v>2</v>
      </c>
      <c r="H25" s="833">
        <v>2</v>
      </c>
      <c r="I25" s="834">
        <v>2</v>
      </c>
      <c r="J25" s="425">
        <f t="shared" si="7"/>
        <v>0</v>
      </c>
      <c r="K25" s="426"/>
      <c r="L25" s="448"/>
      <c r="M25" s="428"/>
      <c r="N25" s="429"/>
      <c r="O25" s="430"/>
      <c r="P25" s="429"/>
      <c r="Q25" s="430"/>
      <c r="R25" s="429"/>
      <c r="S25" s="430"/>
      <c r="T25" s="429"/>
      <c r="U25" s="430"/>
      <c r="V25" s="431"/>
      <c r="W25" s="428"/>
      <c r="X25" s="429"/>
      <c r="Y25" s="430"/>
      <c r="Z25" s="429"/>
      <c r="AA25" s="430"/>
      <c r="AB25" s="429"/>
      <c r="AC25" s="430"/>
      <c r="AD25" s="431"/>
      <c r="AE25" s="428"/>
      <c r="AF25" s="429"/>
      <c r="AG25" s="430"/>
      <c r="AH25" s="429"/>
      <c r="AI25" s="430"/>
      <c r="AJ25" s="429"/>
      <c r="AK25" s="430"/>
      <c r="AL25" s="431"/>
      <c r="AM25" s="272"/>
      <c r="AN25" s="432"/>
      <c r="AO25" s="433"/>
      <c r="AP25" s="434"/>
      <c r="AQ25" s="433"/>
      <c r="AR25" s="434"/>
      <c r="AS25" s="433"/>
      <c r="AT25" s="434"/>
      <c r="AU25" s="433"/>
      <c r="AV25" s="434"/>
      <c r="AW25" s="435"/>
      <c r="AX25" s="432"/>
      <c r="AY25" s="433"/>
      <c r="AZ25" s="434"/>
      <c r="BA25" s="433"/>
      <c r="BB25" s="434"/>
      <c r="BC25" s="433"/>
      <c r="BD25" s="434"/>
      <c r="BE25" s="435"/>
      <c r="BF25" s="432"/>
      <c r="BG25" s="433"/>
      <c r="BH25" s="434"/>
      <c r="BI25" s="433"/>
      <c r="BJ25" s="434"/>
      <c r="BK25" s="433"/>
      <c r="BL25" s="434"/>
      <c r="BM25" s="435"/>
      <c r="BN25" s="272"/>
      <c r="BO25" s="436"/>
      <c r="BP25" s="437"/>
      <c r="BQ25" s="438"/>
      <c r="BR25" s="437"/>
      <c r="BS25" s="438"/>
      <c r="BT25" s="437"/>
      <c r="BU25" s="438"/>
      <c r="BV25" s="437"/>
      <c r="BW25" s="438"/>
      <c r="BX25" s="439"/>
      <c r="BY25" s="436"/>
      <c r="BZ25" s="437"/>
      <c r="CA25" s="438"/>
      <c r="CB25" s="437"/>
      <c r="CC25" s="438"/>
      <c r="CD25" s="437"/>
      <c r="CE25" s="438"/>
      <c r="CF25" s="439"/>
      <c r="CG25" s="436"/>
      <c r="CH25" s="437"/>
      <c r="CI25" s="438"/>
      <c r="CJ25" s="437"/>
      <c r="CK25" s="438"/>
      <c r="CL25" s="437"/>
      <c r="CM25" s="438"/>
      <c r="CN25" s="439"/>
      <c r="CO25" s="272"/>
      <c r="CP25" s="440"/>
      <c r="CQ25" s="441"/>
      <c r="CR25" s="442"/>
      <c r="CS25" s="441"/>
      <c r="CT25" s="442"/>
      <c r="CU25" s="441"/>
      <c r="CV25" s="442"/>
      <c r="CW25" s="441"/>
      <c r="CX25" s="442"/>
      <c r="CY25" s="443"/>
      <c r="CZ25" s="440"/>
      <c r="DA25" s="441"/>
      <c r="DB25" s="442"/>
      <c r="DC25" s="441"/>
      <c r="DD25" s="442"/>
      <c r="DE25" s="441"/>
      <c r="DF25" s="442"/>
      <c r="DG25" s="443"/>
      <c r="DH25" s="440"/>
      <c r="DI25" s="441"/>
      <c r="DJ25" s="442"/>
      <c r="DK25" s="441"/>
      <c r="DL25" s="442"/>
      <c r="DM25" s="441"/>
      <c r="DN25" s="442"/>
      <c r="DO25" s="443"/>
      <c r="DP25" s="272"/>
    </row>
    <row r="26" spans="2:120" s="303" customFormat="1" ht="40.5" customHeight="1">
      <c r="B26" s="411">
        <f>LARGE(B$19:B25,1)+1</f>
        <v>8</v>
      </c>
      <c r="C26" s="829" t="s">
        <v>1344</v>
      </c>
      <c r="D26" s="830">
        <v>20</v>
      </c>
      <c r="E26" s="831">
        <v>12</v>
      </c>
      <c r="F26" s="831">
        <v>12</v>
      </c>
      <c r="G26" s="832">
        <v>20</v>
      </c>
      <c r="H26" s="833">
        <v>20</v>
      </c>
      <c r="I26" s="834">
        <v>17</v>
      </c>
      <c r="J26" s="425">
        <f t="shared" si="7"/>
        <v>0</v>
      </c>
      <c r="K26" s="426"/>
      <c r="L26" s="448"/>
      <c r="M26" s="428"/>
      <c r="N26" s="429"/>
      <c r="O26" s="430"/>
      <c r="P26" s="429"/>
      <c r="Q26" s="430"/>
      <c r="R26" s="429"/>
      <c r="S26" s="430"/>
      <c r="T26" s="429"/>
      <c r="U26" s="430"/>
      <c r="V26" s="431"/>
      <c r="W26" s="428"/>
      <c r="X26" s="429"/>
      <c r="Y26" s="430"/>
      <c r="Z26" s="429"/>
      <c r="AA26" s="430"/>
      <c r="AB26" s="429"/>
      <c r="AC26" s="430"/>
      <c r="AD26" s="431"/>
      <c r="AE26" s="428"/>
      <c r="AF26" s="429"/>
      <c r="AG26" s="430"/>
      <c r="AH26" s="429"/>
      <c r="AI26" s="430"/>
      <c r="AJ26" s="429"/>
      <c r="AK26" s="430"/>
      <c r="AL26" s="431"/>
      <c r="AM26" s="272"/>
      <c r="AN26" s="432"/>
      <c r="AO26" s="433"/>
      <c r="AP26" s="434"/>
      <c r="AQ26" s="433"/>
      <c r="AR26" s="434"/>
      <c r="AS26" s="433"/>
      <c r="AT26" s="434"/>
      <c r="AU26" s="433"/>
      <c r="AV26" s="434"/>
      <c r="AW26" s="435"/>
      <c r="AX26" s="432"/>
      <c r="AY26" s="433"/>
      <c r="AZ26" s="434"/>
      <c r="BA26" s="433"/>
      <c r="BB26" s="434"/>
      <c r="BC26" s="433"/>
      <c r="BD26" s="434"/>
      <c r="BE26" s="435"/>
      <c r="BF26" s="432"/>
      <c r="BG26" s="433"/>
      <c r="BH26" s="434"/>
      <c r="BI26" s="433"/>
      <c r="BJ26" s="434"/>
      <c r="BK26" s="433"/>
      <c r="BL26" s="434"/>
      <c r="BM26" s="435"/>
      <c r="BN26" s="272"/>
      <c r="BO26" s="436"/>
      <c r="BP26" s="437"/>
      <c r="BQ26" s="438"/>
      <c r="BR26" s="437"/>
      <c r="BS26" s="438"/>
      <c r="BT26" s="437"/>
      <c r="BU26" s="438"/>
      <c r="BV26" s="437"/>
      <c r="BW26" s="438"/>
      <c r="BX26" s="439"/>
      <c r="BY26" s="436"/>
      <c r="BZ26" s="437"/>
      <c r="CA26" s="438"/>
      <c r="CB26" s="437"/>
      <c r="CC26" s="438"/>
      <c r="CD26" s="437"/>
      <c r="CE26" s="438"/>
      <c r="CF26" s="439"/>
      <c r="CG26" s="436"/>
      <c r="CH26" s="437"/>
      <c r="CI26" s="438"/>
      <c r="CJ26" s="437"/>
      <c r="CK26" s="438"/>
      <c r="CL26" s="437"/>
      <c r="CM26" s="438"/>
      <c r="CN26" s="439"/>
      <c r="CO26" s="272"/>
      <c r="CP26" s="440"/>
      <c r="CQ26" s="441"/>
      <c r="CR26" s="442"/>
      <c r="CS26" s="441"/>
      <c r="CT26" s="442"/>
      <c r="CU26" s="441"/>
      <c r="CV26" s="442"/>
      <c r="CW26" s="441"/>
      <c r="CX26" s="442"/>
      <c r="CY26" s="443"/>
      <c r="CZ26" s="440"/>
      <c r="DA26" s="441"/>
      <c r="DB26" s="442"/>
      <c r="DC26" s="441"/>
      <c r="DD26" s="442"/>
      <c r="DE26" s="441"/>
      <c r="DF26" s="442"/>
      <c r="DG26" s="443"/>
      <c r="DH26" s="440"/>
      <c r="DI26" s="441"/>
      <c r="DJ26" s="442"/>
      <c r="DK26" s="441"/>
      <c r="DL26" s="442"/>
      <c r="DM26" s="441"/>
      <c r="DN26" s="442"/>
      <c r="DO26" s="443"/>
      <c r="DP26" s="272"/>
    </row>
    <row r="27" spans="2:120" s="303" customFormat="1" ht="40.5" customHeight="1">
      <c r="B27" s="411">
        <f>LARGE(B$19:B26,1)+1</f>
        <v>9</v>
      </c>
      <c r="C27" s="829" t="s">
        <v>1182</v>
      </c>
      <c r="D27" s="830">
        <v>5</v>
      </c>
      <c r="E27" s="831">
        <v>3</v>
      </c>
      <c r="F27" s="831">
        <v>3</v>
      </c>
      <c r="G27" s="832">
        <v>5</v>
      </c>
      <c r="H27" s="833">
        <v>5</v>
      </c>
      <c r="I27" s="834">
        <v>5</v>
      </c>
      <c r="J27" s="425">
        <f t="shared" si="7"/>
        <v>0</v>
      </c>
      <c r="K27" s="426"/>
      <c r="L27" s="448"/>
      <c r="M27" s="428"/>
      <c r="N27" s="429"/>
      <c r="O27" s="430"/>
      <c r="P27" s="429"/>
      <c r="Q27" s="430"/>
      <c r="R27" s="429"/>
      <c r="S27" s="430"/>
      <c r="T27" s="429"/>
      <c r="U27" s="430"/>
      <c r="V27" s="431"/>
      <c r="W27" s="428"/>
      <c r="X27" s="429"/>
      <c r="Y27" s="430"/>
      <c r="Z27" s="429"/>
      <c r="AA27" s="430"/>
      <c r="AB27" s="429"/>
      <c r="AC27" s="430"/>
      <c r="AD27" s="431"/>
      <c r="AE27" s="428"/>
      <c r="AF27" s="429"/>
      <c r="AG27" s="430"/>
      <c r="AH27" s="429"/>
      <c r="AI27" s="430"/>
      <c r="AJ27" s="429"/>
      <c r="AK27" s="430"/>
      <c r="AL27" s="431"/>
      <c r="AM27" s="272"/>
      <c r="AN27" s="432"/>
      <c r="AO27" s="433"/>
      <c r="AP27" s="434"/>
      <c r="AQ27" s="433"/>
      <c r="AR27" s="434"/>
      <c r="AS27" s="433"/>
      <c r="AT27" s="434"/>
      <c r="AU27" s="433"/>
      <c r="AV27" s="434"/>
      <c r="AW27" s="435"/>
      <c r="AX27" s="432"/>
      <c r="AY27" s="433"/>
      <c r="AZ27" s="434"/>
      <c r="BA27" s="433"/>
      <c r="BB27" s="434"/>
      <c r="BC27" s="433"/>
      <c r="BD27" s="434"/>
      <c r="BE27" s="435"/>
      <c r="BF27" s="432"/>
      <c r="BG27" s="433"/>
      <c r="BH27" s="434"/>
      <c r="BI27" s="433"/>
      <c r="BJ27" s="434"/>
      <c r="BK27" s="433"/>
      <c r="BL27" s="434"/>
      <c r="BM27" s="435"/>
      <c r="BN27" s="272"/>
      <c r="BO27" s="436"/>
      <c r="BP27" s="437"/>
      <c r="BQ27" s="438"/>
      <c r="BR27" s="437"/>
      <c r="BS27" s="438"/>
      <c r="BT27" s="437"/>
      <c r="BU27" s="438"/>
      <c r="BV27" s="437"/>
      <c r="BW27" s="438"/>
      <c r="BX27" s="439"/>
      <c r="BY27" s="436"/>
      <c r="BZ27" s="437"/>
      <c r="CA27" s="438"/>
      <c r="CB27" s="437"/>
      <c r="CC27" s="438"/>
      <c r="CD27" s="437"/>
      <c r="CE27" s="438"/>
      <c r="CF27" s="439"/>
      <c r="CG27" s="436"/>
      <c r="CH27" s="437"/>
      <c r="CI27" s="438"/>
      <c r="CJ27" s="437"/>
      <c r="CK27" s="438"/>
      <c r="CL27" s="437"/>
      <c r="CM27" s="438"/>
      <c r="CN27" s="439"/>
      <c r="CO27" s="272"/>
      <c r="CP27" s="440"/>
      <c r="CQ27" s="441"/>
      <c r="CR27" s="442"/>
      <c r="CS27" s="441"/>
      <c r="CT27" s="442"/>
      <c r="CU27" s="441"/>
      <c r="CV27" s="442"/>
      <c r="CW27" s="441"/>
      <c r="CX27" s="442"/>
      <c r="CY27" s="443"/>
      <c r="CZ27" s="440"/>
      <c r="DA27" s="441"/>
      <c r="DB27" s="442"/>
      <c r="DC27" s="441"/>
      <c r="DD27" s="442"/>
      <c r="DE27" s="441"/>
      <c r="DF27" s="442"/>
      <c r="DG27" s="443"/>
      <c r="DH27" s="440"/>
      <c r="DI27" s="441"/>
      <c r="DJ27" s="442"/>
      <c r="DK27" s="441"/>
      <c r="DL27" s="442"/>
      <c r="DM27" s="441"/>
      <c r="DN27" s="442"/>
      <c r="DO27" s="443"/>
      <c r="DP27" s="272"/>
    </row>
    <row r="28" spans="2:120" s="303" customFormat="1" ht="49.5" customHeight="1">
      <c r="B28" s="411">
        <f>LARGE(B$19:B27,1)+1</f>
        <v>10</v>
      </c>
      <c r="C28" s="829" t="s">
        <v>21</v>
      </c>
      <c r="D28" s="830">
        <v>8</v>
      </c>
      <c r="E28" s="831">
        <v>7</v>
      </c>
      <c r="F28" s="831">
        <v>7</v>
      </c>
      <c r="G28" s="832">
        <v>7</v>
      </c>
      <c r="H28" s="833">
        <v>8</v>
      </c>
      <c r="I28" s="834">
        <v>7</v>
      </c>
      <c r="J28" s="425">
        <f t="shared" si="7"/>
        <v>0</v>
      </c>
      <c r="K28" s="426"/>
      <c r="L28" s="448"/>
      <c r="M28" s="428"/>
      <c r="N28" s="429"/>
      <c r="O28" s="430"/>
      <c r="P28" s="429"/>
      <c r="Q28" s="430"/>
      <c r="R28" s="429"/>
      <c r="S28" s="430"/>
      <c r="T28" s="429"/>
      <c r="U28" s="430"/>
      <c r="V28" s="431"/>
      <c r="W28" s="428"/>
      <c r="X28" s="429"/>
      <c r="Y28" s="430"/>
      <c r="Z28" s="429"/>
      <c r="AA28" s="430"/>
      <c r="AB28" s="429"/>
      <c r="AC28" s="430"/>
      <c r="AD28" s="431"/>
      <c r="AE28" s="428"/>
      <c r="AF28" s="429"/>
      <c r="AG28" s="430"/>
      <c r="AH28" s="429"/>
      <c r="AI28" s="430"/>
      <c r="AJ28" s="429"/>
      <c r="AK28" s="430"/>
      <c r="AL28" s="431"/>
      <c r="AM28" s="272"/>
      <c r="AN28" s="432"/>
      <c r="AO28" s="433"/>
      <c r="AP28" s="434"/>
      <c r="AQ28" s="433"/>
      <c r="AR28" s="434"/>
      <c r="AS28" s="433"/>
      <c r="AT28" s="434"/>
      <c r="AU28" s="433"/>
      <c r="AV28" s="434"/>
      <c r="AW28" s="435"/>
      <c r="AX28" s="432"/>
      <c r="AY28" s="433"/>
      <c r="AZ28" s="434"/>
      <c r="BA28" s="433"/>
      <c r="BB28" s="434"/>
      <c r="BC28" s="433"/>
      <c r="BD28" s="434"/>
      <c r="BE28" s="435"/>
      <c r="BF28" s="432"/>
      <c r="BG28" s="433"/>
      <c r="BH28" s="434"/>
      <c r="BI28" s="433"/>
      <c r="BJ28" s="434"/>
      <c r="BK28" s="433"/>
      <c r="BL28" s="434"/>
      <c r="BM28" s="435"/>
      <c r="BN28" s="272"/>
      <c r="BO28" s="436"/>
      <c r="BP28" s="437"/>
      <c r="BQ28" s="438"/>
      <c r="BR28" s="437"/>
      <c r="BS28" s="438"/>
      <c r="BT28" s="437"/>
      <c r="BU28" s="438"/>
      <c r="BV28" s="437"/>
      <c r="BW28" s="438"/>
      <c r="BX28" s="439"/>
      <c r="BY28" s="436"/>
      <c r="BZ28" s="437"/>
      <c r="CA28" s="438"/>
      <c r="CB28" s="437"/>
      <c r="CC28" s="438"/>
      <c r="CD28" s="437"/>
      <c r="CE28" s="438"/>
      <c r="CF28" s="439"/>
      <c r="CG28" s="436"/>
      <c r="CH28" s="437"/>
      <c r="CI28" s="438"/>
      <c r="CJ28" s="437"/>
      <c r="CK28" s="438"/>
      <c r="CL28" s="437"/>
      <c r="CM28" s="438"/>
      <c r="CN28" s="439"/>
      <c r="CO28" s="272"/>
      <c r="CP28" s="440"/>
      <c r="CQ28" s="441"/>
      <c r="CR28" s="442"/>
      <c r="CS28" s="441"/>
      <c r="CT28" s="442"/>
      <c r="CU28" s="441"/>
      <c r="CV28" s="442"/>
      <c r="CW28" s="441"/>
      <c r="CX28" s="442"/>
      <c r="CY28" s="443"/>
      <c r="CZ28" s="440"/>
      <c r="DA28" s="441"/>
      <c r="DB28" s="442"/>
      <c r="DC28" s="441"/>
      <c r="DD28" s="442"/>
      <c r="DE28" s="441"/>
      <c r="DF28" s="442"/>
      <c r="DG28" s="443"/>
      <c r="DH28" s="440"/>
      <c r="DI28" s="441"/>
      <c r="DJ28" s="442"/>
      <c r="DK28" s="441"/>
      <c r="DL28" s="442"/>
      <c r="DM28" s="441"/>
      <c r="DN28" s="442"/>
      <c r="DO28" s="443"/>
      <c r="DP28" s="272"/>
    </row>
    <row r="29" spans="2:120" s="303" customFormat="1" ht="40.5" customHeight="1">
      <c r="B29" s="411">
        <f>LARGE(B$19:B28,1)+1</f>
        <v>11</v>
      </c>
      <c r="C29" s="829" t="s">
        <v>1349</v>
      </c>
      <c r="D29" s="830">
        <v>16</v>
      </c>
      <c r="E29" s="831">
        <v>9</v>
      </c>
      <c r="F29" s="831">
        <v>9</v>
      </c>
      <c r="G29" s="832">
        <v>12</v>
      </c>
      <c r="H29" s="833">
        <v>16</v>
      </c>
      <c r="I29" s="834">
        <v>13</v>
      </c>
      <c r="J29" s="425">
        <f t="shared" si="7"/>
        <v>0</v>
      </c>
      <c r="K29" s="426"/>
      <c r="L29" s="448"/>
      <c r="M29" s="428"/>
      <c r="N29" s="429"/>
      <c r="O29" s="430"/>
      <c r="P29" s="429"/>
      <c r="Q29" s="430"/>
      <c r="R29" s="429"/>
      <c r="S29" s="430"/>
      <c r="T29" s="429"/>
      <c r="U29" s="430"/>
      <c r="V29" s="431"/>
      <c r="W29" s="428"/>
      <c r="X29" s="429"/>
      <c r="Y29" s="430"/>
      <c r="Z29" s="429"/>
      <c r="AA29" s="430"/>
      <c r="AB29" s="429"/>
      <c r="AC29" s="430"/>
      <c r="AD29" s="431"/>
      <c r="AE29" s="428"/>
      <c r="AF29" s="429"/>
      <c r="AG29" s="430"/>
      <c r="AH29" s="429"/>
      <c r="AI29" s="430"/>
      <c r="AJ29" s="429"/>
      <c r="AK29" s="430"/>
      <c r="AL29" s="431"/>
      <c r="AM29" s="272"/>
      <c r="AN29" s="432"/>
      <c r="AO29" s="433"/>
      <c r="AP29" s="434"/>
      <c r="AQ29" s="433"/>
      <c r="AR29" s="434"/>
      <c r="AS29" s="433"/>
      <c r="AT29" s="434"/>
      <c r="AU29" s="433"/>
      <c r="AV29" s="434"/>
      <c r="AW29" s="435"/>
      <c r="AX29" s="432"/>
      <c r="AY29" s="433"/>
      <c r="AZ29" s="434"/>
      <c r="BA29" s="433"/>
      <c r="BB29" s="434"/>
      <c r="BC29" s="433"/>
      <c r="BD29" s="434"/>
      <c r="BE29" s="435"/>
      <c r="BF29" s="432"/>
      <c r="BG29" s="433"/>
      <c r="BH29" s="434"/>
      <c r="BI29" s="433"/>
      <c r="BJ29" s="434"/>
      <c r="BK29" s="433"/>
      <c r="BL29" s="434"/>
      <c r="BM29" s="435"/>
      <c r="BN29" s="272"/>
      <c r="BO29" s="436"/>
      <c r="BP29" s="437"/>
      <c r="BQ29" s="438"/>
      <c r="BR29" s="437"/>
      <c r="BS29" s="438"/>
      <c r="BT29" s="437"/>
      <c r="BU29" s="438"/>
      <c r="BV29" s="437"/>
      <c r="BW29" s="438"/>
      <c r="BX29" s="439"/>
      <c r="BY29" s="436"/>
      <c r="BZ29" s="437"/>
      <c r="CA29" s="438"/>
      <c r="CB29" s="437"/>
      <c r="CC29" s="438"/>
      <c r="CD29" s="437"/>
      <c r="CE29" s="438"/>
      <c r="CF29" s="439"/>
      <c r="CG29" s="436"/>
      <c r="CH29" s="437"/>
      <c r="CI29" s="438"/>
      <c r="CJ29" s="437"/>
      <c r="CK29" s="438"/>
      <c r="CL29" s="437"/>
      <c r="CM29" s="438"/>
      <c r="CN29" s="439"/>
      <c r="CO29" s="272"/>
      <c r="CP29" s="440"/>
      <c r="CQ29" s="441"/>
      <c r="CR29" s="442"/>
      <c r="CS29" s="441"/>
      <c r="CT29" s="442"/>
      <c r="CU29" s="441"/>
      <c r="CV29" s="442"/>
      <c r="CW29" s="441"/>
      <c r="CX29" s="442"/>
      <c r="CY29" s="443"/>
      <c r="CZ29" s="440"/>
      <c r="DA29" s="441"/>
      <c r="DB29" s="442"/>
      <c r="DC29" s="441"/>
      <c r="DD29" s="442"/>
      <c r="DE29" s="441"/>
      <c r="DF29" s="442"/>
      <c r="DG29" s="443"/>
      <c r="DH29" s="440"/>
      <c r="DI29" s="441"/>
      <c r="DJ29" s="442"/>
      <c r="DK29" s="441"/>
      <c r="DL29" s="442"/>
      <c r="DM29" s="441"/>
      <c r="DN29" s="442"/>
      <c r="DO29" s="443"/>
      <c r="DP29" s="272"/>
    </row>
    <row r="30" spans="2:120" s="303" customFormat="1" ht="40.5" customHeight="1">
      <c r="B30" s="411">
        <f>LARGE(B$19:B29,1)+1</f>
        <v>12</v>
      </c>
      <c r="C30" s="829" t="s">
        <v>1094</v>
      </c>
      <c r="D30" s="830">
        <v>10</v>
      </c>
      <c r="E30" s="831">
        <v>9</v>
      </c>
      <c r="F30" s="831">
        <v>9</v>
      </c>
      <c r="G30" s="832">
        <v>9</v>
      </c>
      <c r="H30" s="833">
        <v>10</v>
      </c>
      <c r="I30" s="834">
        <v>9</v>
      </c>
      <c r="J30" s="425">
        <f t="shared" si="7"/>
        <v>0</v>
      </c>
      <c r="K30" s="426"/>
      <c r="L30" s="448"/>
      <c r="M30" s="428"/>
      <c r="N30" s="429"/>
      <c r="O30" s="430"/>
      <c r="P30" s="429"/>
      <c r="Q30" s="430"/>
      <c r="R30" s="429"/>
      <c r="S30" s="430"/>
      <c r="T30" s="429"/>
      <c r="U30" s="430"/>
      <c r="V30" s="431"/>
      <c r="W30" s="428"/>
      <c r="X30" s="429"/>
      <c r="Y30" s="430"/>
      <c r="Z30" s="429"/>
      <c r="AA30" s="430"/>
      <c r="AB30" s="429"/>
      <c r="AC30" s="430"/>
      <c r="AD30" s="431"/>
      <c r="AE30" s="428"/>
      <c r="AF30" s="429"/>
      <c r="AG30" s="430"/>
      <c r="AH30" s="429"/>
      <c r="AI30" s="430"/>
      <c r="AJ30" s="429"/>
      <c r="AK30" s="430"/>
      <c r="AL30" s="431"/>
      <c r="AM30" s="272"/>
      <c r="AN30" s="432"/>
      <c r="AO30" s="433"/>
      <c r="AP30" s="434"/>
      <c r="AQ30" s="433"/>
      <c r="AR30" s="434"/>
      <c r="AS30" s="433"/>
      <c r="AT30" s="434"/>
      <c r="AU30" s="433"/>
      <c r="AV30" s="434"/>
      <c r="AW30" s="435"/>
      <c r="AX30" s="432"/>
      <c r="AY30" s="433"/>
      <c r="AZ30" s="434"/>
      <c r="BA30" s="433"/>
      <c r="BB30" s="434"/>
      <c r="BC30" s="433"/>
      <c r="BD30" s="434"/>
      <c r="BE30" s="435"/>
      <c r="BF30" s="432"/>
      <c r="BG30" s="433"/>
      <c r="BH30" s="434"/>
      <c r="BI30" s="433"/>
      <c r="BJ30" s="434"/>
      <c r="BK30" s="433"/>
      <c r="BL30" s="434"/>
      <c r="BM30" s="435"/>
      <c r="BN30" s="272"/>
      <c r="BO30" s="436"/>
      <c r="BP30" s="437"/>
      <c r="BQ30" s="438"/>
      <c r="BR30" s="437"/>
      <c r="BS30" s="438"/>
      <c r="BT30" s="437"/>
      <c r="BU30" s="438"/>
      <c r="BV30" s="437"/>
      <c r="BW30" s="438"/>
      <c r="BX30" s="439"/>
      <c r="BY30" s="436"/>
      <c r="BZ30" s="437"/>
      <c r="CA30" s="438"/>
      <c r="CB30" s="437"/>
      <c r="CC30" s="438"/>
      <c r="CD30" s="437"/>
      <c r="CE30" s="438"/>
      <c r="CF30" s="439"/>
      <c r="CG30" s="436"/>
      <c r="CH30" s="437"/>
      <c r="CI30" s="438"/>
      <c r="CJ30" s="437"/>
      <c r="CK30" s="438"/>
      <c r="CL30" s="437"/>
      <c r="CM30" s="438"/>
      <c r="CN30" s="439"/>
      <c r="CO30" s="272"/>
      <c r="CP30" s="440"/>
      <c r="CQ30" s="441"/>
      <c r="CR30" s="442"/>
      <c r="CS30" s="441"/>
      <c r="CT30" s="442"/>
      <c r="CU30" s="441"/>
      <c r="CV30" s="442"/>
      <c r="CW30" s="441"/>
      <c r="CX30" s="442"/>
      <c r="CY30" s="443"/>
      <c r="CZ30" s="440"/>
      <c r="DA30" s="441"/>
      <c r="DB30" s="442"/>
      <c r="DC30" s="441"/>
      <c r="DD30" s="442"/>
      <c r="DE30" s="441"/>
      <c r="DF30" s="442"/>
      <c r="DG30" s="443"/>
      <c r="DH30" s="440"/>
      <c r="DI30" s="441"/>
      <c r="DJ30" s="442"/>
      <c r="DK30" s="441"/>
      <c r="DL30" s="442"/>
      <c r="DM30" s="441"/>
      <c r="DN30" s="442"/>
      <c r="DO30" s="443"/>
      <c r="DP30" s="272"/>
    </row>
    <row r="31" spans="2:120" s="303" customFormat="1" ht="39.950000000000003" customHeight="1">
      <c r="B31" s="371">
        <v>3</v>
      </c>
      <c r="C31" s="372" t="s">
        <v>23</v>
      </c>
      <c r="D31" s="373"/>
      <c r="E31" s="373"/>
      <c r="F31" s="373"/>
      <c r="G31" s="373"/>
      <c r="H31" s="373"/>
      <c r="I31" s="377"/>
      <c r="J31" s="1350" t="s">
        <v>1323</v>
      </c>
      <c r="K31" s="1352" t="s">
        <v>1324</v>
      </c>
      <c r="L31" s="1336" t="s">
        <v>1325</v>
      </c>
      <c r="M31" s="452"/>
      <c r="N31" s="453"/>
      <c r="O31" s="453"/>
      <c r="P31" s="453"/>
      <c r="Q31" s="453"/>
      <c r="R31" s="453"/>
      <c r="S31" s="453"/>
      <c r="T31" s="453"/>
      <c r="U31" s="453"/>
      <c r="V31" s="454"/>
      <c r="W31" s="452"/>
      <c r="X31" s="453"/>
      <c r="Y31" s="453"/>
      <c r="Z31" s="453"/>
      <c r="AA31" s="453"/>
      <c r="AB31" s="453"/>
      <c r="AC31" s="453"/>
      <c r="AD31" s="454"/>
      <c r="AE31" s="452"/>
      <c r="AF31" s="453"/>
      <c r="AG31" s="453"/>
      <c r="AH31" s="453"/>
      <c r="AI31" s="453"/>
      <c r="AJ31" s="453"/>
      <c r="AK31" s="453"/>
      <c r="AL31" s="454"/>
      <c r="AM31" s="455"/>
      <c r="AN31" s="456"/>
      <c r="AO31" s="457"/>
      <c r="AP31" s="457"/>
      <c r="AQ31" s="457"/>
      <c r="AR31" s="457"/>
      <c r="AS31" s="457"/>
      <c r="AT31" s="457"/>
      <c r="AU31" s="457"/>
      <c r="AV31" s="457"/>
      <c r="AW31" s="458"/>
      <c r="AX31" s="456"/>
      <c r="AY31" s="457"/>
      <c r="AZ31" s="457"/>
      <c r="BA31" s="457"/>
      <c r="BB31" s="457"/>
      <c r="BC31" s="457"/>
      <c r="BD31" s="457"/>
      <c r="BE31" s="458"/>
      <c r="BF31" s="456"/>
      <c r="BG31" s="457"/>
      <c r="BH31" s="457"/>
      <c r="BI31" s="457"/>
      <c r="BJ31" s="457"/>
      <c r="BK31" s="457"/>
      <c r="BL31" s="457"/>
      <c r="BM31" s="458"/>
      <c r="BN31" s="455"/>
      <c r="BO31" s="459"/>
      <c r="BP31" s="460"/>
      <c r="BQ31" s="460"/>
      <c r="BR31" s="460"/>
      <c r="BS31" s="460"/>
      <c r="BT31" s="460"/>
      <c r="BU31" s="460"/>
      <c r="BV31" s="460"/>
      <c r="BW31" s="460"/>
      <c r="BX31" s="461"/>
      <c r="BY31" s="459"/>
      <c r="BZ31" s="460"/>
      <c r="CA31" s="460"/>
      <c r="CB31" s="460"/>
      <c r="CC31" s="460"/>
      <c r="CD31" s="460"/>
      <c r="CE31" s="460"/>
      <c r="CF31" s="461"/>
      <c r="CG31" s="459"/>
      <c r="CH31" s="460"/>
      <c r="CI31" s="460"/>
      <c r="CJ31" s="460"/>
      <c r="CK31" s="460"/>
      <c r="CL31" s="460"/>
      <c r="CM31" s="460"/>
      <c r="CN31" s="461"/>
      <c r="CO31" s="455"/>
      <c r="CP31" s="462"/>
      <c r="CQ31" s="463"/>
      <c r="CR31" s="463"/>
      <c r="CS31" s="463"/>
      <c r="CT31" s="463"/>
      <c r="CU31" s="463"/>
      <c r="CV31" s="463"/>
      <c r="CW31" s="463"/>
      <c r="CX31" s="463"/>
      <c r="CY31" s="464"/>
      <c r="CZ31" s="462"/>
      <c r="DA31" s="463"/>
      <c r="DB31" s="463"/>
      <c r="DC31" s="463"/>
      <c r="DD31" s="463"/>
      <c r="DE31" s="463"/>
      <c r="DF31" s="463"/>
      <c r="DG31" s="464"/>
      <c r="DH31" s="462"/>
      <c r="DI31" s="463"/>
      <c r="DJ31" s="463"/>
      <c r="DK31" s="463"/>
      <c r="DL31" s="463"/>
      <c r="DM31" s="463"/>
      <c r="DN31" s="463"/>
      <c r="DO31" s="464"/>
      <c r="DP31" s="465"/>
    </row>
    <row r="32" spans="2:120" s="303" customFormat="1" ht="39.950000000000003" customHeight="1">
      <c r="B32" s="392"/>
      <c r="C32" s="393" t="s">
        <v>1048</v>
      </c>
      <c r="D32" s="828">
        <f t="shared" ref="D32:I32" si="8">SUM(D33:D36)</f>
        <v>74</v>
      </c>
      <c r="E32" s="828">
        <f t="shared" si="8"/>
        <v>0</v>
      </c>
      <c r="F32" s="828">
        <f t="shared" si="8"/>
        <v>0</v>
      </c>
      <c r="G32" s="828">
        <f t="shared" si="8"/>
        <v>0</v>
      </c>
      <c r="H32" s="828">
        <f t="shared" si="8"/>
        <v>74</v>
      </c>
      <c r="I32" s="828">
        <f t="shared" si="8"/>
        <v>74</v>
      </c>
      <c r="J32" s="1351"/>
      <c r="K32" s="1353"/>
      <c r="L32" s="1337"/>
      <c r="M32" s="466"/>
      <c r="N32" s="467"/>
      <c r="O32" s="467"/>
      <c r="P32" s="467"/>
      <c r="Q32" s="467"/>
      <c r="R32" s="467"/>
      <c r="S32" s="467"/>
      <c r="T32" s="467"/>
      <c r="U32" s="467"/>
      <c r="V32" s="468"/>
      <c r="W32" s="466"/>
      <c r="X32" s="467"/>
      <c r="Y32" s="467"/>
      <c r="Z32" s="467"/>
      <c r="AA32" s="467"/>
      <c r="AB32" s="467"/>
      <c r="AC32" s="467"/>
      <c r="AD32" s="468"/>
      <c r="AE32" s="466"/>
      <c r="AF32" s="467"/>
      <c r="AG32" s="467"/>
      <c r="AH32" s="467"/>
      <c r="AI32" s="467"/>
      <c r="AJ32" s="467"/>
      <c r="AK32" s="467"/>
      <c r="AL32" s="468"/>
      <c r="AM32" s="469"/>
      <c r="AN32" s="470"/>
      <c r="AO32" s="471"/>
      <c r="AP32" s="471"/>
      <c r="AQ32" s="471"/>
      <c r="AR32" s="471"/>
      <c r="AS32" s="471"/>
      <c r="AT32" s="471"/>
      <c r="AU32" s="471"/>
      <c r="AV32" s="471"/>
      <c r="AW32" s="472"/>
      <c r="AX32" s="470"/>
      <c r="AY32" s="471"/>
      <c r="AZ32" s="471"/>
      <c r="BA32" s="471"/>
      <c r="BB32" s="471"/>
      <c r="BC32" s="471"/>
      <c r="BD32" s="471"/>
      <c r="BE32" s="472"/>
      <c r="BF32" s="470"/>
      <c r="BG32" s="471"/>
      <c r="BH32" s="471"/>
      <c r="BI32" s="471"/>
      <c r="BJ32" s="471"/>
      <c r="BK32" s="471"/>
      <c r="BL32" s="471"/>
      <c r="BM32" s="472"/>
      <c r="BN32" s="469"/>
      <c r="BO32" s="473"/>
      <c r="BP32" s="474"/>
      <c r="BQ32" s="474"/>
      <c r="BR32" s="474"/>
      <c r="BS32" s="474"/>
      <c r="BT32" s="474"/>
      <c r="BU32" s="474"/>
      <c r="BV32" s="474"/>
      <c r="BW32" s="474"/>
      <c r="BX32" s="475"/>
      <c r="BY32" s="473"/>
      <c r="BZ32" s="474"/>
      <c r="CA32" s="474"/>
      <c r="CB32" s="474"/>
      <c r="CC32" s="474"/>
      <c r="CD32" s="474"/>
      <c r="CE32" s="474"/>
      <c r="CF32" s="475"/>
      <c r="CG32" s="473"/>
      <c r="CH32" s="474"/>
      <c r="CI32" s="474"/>
      <c r="CJ32" s="474"/>
      <c r="CK32" s="474"/>
      <c r="CL32" s="474"/>
      <c r="CM32" s="474"/>
      <c r="CN32" s="475"/>
      <c r="CO32" s="469"/>
      <c r="CP32" s="476"/>
      <c r="CQ32" s="477"/>
      <c r="CR32" s="477"/>
      <c r="CS32" s="477"/>
      <c r="CT32" s="477"/>
      <c r="CU32" s="477"/>
      <c r="CV32" s="477"/>
      <c r="CW32" s="477"/>
      <c r="CX32" s="477"/>
      <c r="CY32" s="478"/>
      <c r="CZ32" s="476"/>
      <c r="DA32" s="477"/>
      <c r="DB32" s="477"/>
      <c r="DC32" s="477"/>
      <c r="DD32" s="477"/>
      <c r="DE32" s="477"/>
      <c r="DF32" s="477"/>
      <c r="DG32" s="478"/>
      <c r="DH32" s="476"/>
      <c r="DI32" s="477"/>
      <c r="DJ32" s="477"/>
      <c r="DK32" s="477"/>
      <c r="DL32" s="477"/>
      <c r="DM32" s="477"/>
      <c r="DN32" s="477"/>
      <c r="DO32" s="478"/>
      <c r="DP32" s="479"/>
    </row>
    <row r="33" spans="2:120" s="303" customFormat="1" ht="40.5" customHeight="1">
      <c r="B33" s="411">
        <v>1</v>
      </c>
      <c r="C33" s="829" t="s">
        <v>24</v>
      </c>
      <c r="D33" s="830">
        <v>27</v>
      </c>
      <c r="E33" s="831">
        <v>0</v>
      </c>
      <c r="F33" s="831">
        <v>0</v>
      </c>
      <c r="G33" s="832">
        <v>0</v>
      </c>
      <c r="H33" s="833">
        <v>27</v>
      </c>
      <c r="I33" s="834">
        <v>27</v>
      </c>
      <c r="J33" s="425">
        <f>COUNTA(M33:DO33)</f>
        <v>0</v>
      </c>
      <c r="K33" s="426"/>
      <c r="L33" s="448"/>
      <c r="M33" s="428"/>
      <c r="N33" s="429"/>
      <c r="O33" s="430"/>
      <c r="P33" s="429"/>
      <c r="Q33" s="430"/>
      <c r="R33" s="429"/>
      <c r="S33" s="430"/>
      <c r="T33" s="429"/>
      <c r="U33" s="430"/>
      <c r="V33" s="431"/>
      <c r="W33" s="428"/>
      <c r="X33" s="429"/>
      <c r="Y33" s="430"/>
      <c r="Z33" s="429"/>
      <c r="AA33" s="430"/>
      <c r="AB33" s="429"/>
      <c r="AC33" s="430"/>
      <c r="AD33" s="431"/>
      <c r="AE33" s="428"/>
      <c r="AF33" s="429"/>
      <c r="AG33" s="430"/>
      <c r="AH33" s="429"/>
      <c r="AI33" s="430"/>
      <c r="AJ33" s="429"/>
      <c r="AK33" s="430"/>
      <c r="AL33" s="431"/>
      <c r="AM33" s="272"/>
      <c r="AN33" s="432"/>
      <c r="AO33" s="433"/>
      <c r="AP33" s="434"/>
      <c r="AQ33" s="433"/>
      <c r="AR33" s="434"/>
      <c r="AS33" s="433"/>
      <c r="AT33" s="434"/>
      <c r="AU33" s="433"/>
      <c r="AV33" s="434"/>
      <c r="AW33" s="435"/>
      <c r="AX33" s="432"/>
      <c r="AY33" s="433"/>
      <c r="AZ33" s="434"/>
      <c r="BA33" s="433"/>
      <c r="BB33" s="434"/>
      <c r="BC33" s="433"/>
      <c r="BD33" s="434"/>
      <c r="BE33" s="435"/>
      <c r="BF33" s="432"/>
      <c r="BG33" s="433"/>
      <c r="BH33" s="434"/>
      <c r="BI33" s="433"/>
      <c r="BJ33" s="434"/>
      <c r="BK33" s="433"/>
      <c r="BL33" s="434"/>
      <c r="BM33" s="435"/>
      <c r="BN33" s="272"/>
      <c r="BO33" s="436"/>
      <c r="BP33" s="437"/>
      <c r="BQ33" s="438"/>
      <c r="BR33" s="437"/>
      <c r="BS33" s="438"/>
      <c r="BT33" s="437"/>
      <c r="BU33" s="438"/>
      <c r="BV33" s="437"/>
      <c r="BW33" s="438"/>
      <c r="BX33" s="439"/>
      <c r="BY33" s="436"/>
      <c r="BZ33" s="437"/>
      <c r="CA33" s="438"/>
      <c r="CB33" s="437"/>
      <c r="CC33" s="438"/>
      <c r="CD33" s="437"/>
      <c r="CE33" s="438"/>
      <c r="CF33" s="439"/>
      <c r="CG33" s="436"/>
      <c r="CH33" s="437"/>
      <c r="CI33" s="438"/>
      <c r="CJ33" s="437"/>
      <c r="CK33" s="438"/>
      <c r="CL33" s="437"/>
      <c r="CM33" s="438"/>
      <c r="CN33" s="439"/>
      <c r="CO33" s="272"/>
      <c r="CP33" s="440"/>
      <c r="CQ33" s="441"/>
      <c r="CR33" s="442"/>
      <c r="CS33" s="441"/>
      <c r="CT33" s="442"/>
      <c r="CU33" s="441"/>
      <c r="CV33" s="442"/>
      <c r="CW33" s="441"/>
      <c r="CX33" s="442"/>
      <c r="CY33" s="443"/>
      <c r="CZ33" s="440"/>
      <c r="DA33" s="441"/>
      <c r="DB33" s="442"/>
      <c r="DC33" s="441"/>
      <c r="DD33" s="442"/>
      <c r="DE33" s="441"/>
      <c r="DF33" s="442"/>
      <c r="DG33" s="443"/>
      <c r="DH33" s="440"/>
      <c r="DI33" s="441"/>
      <c r="DJ33" s="442"/>
      <c r="DK33" s="441"/>
      <c r="DL33" s="442"/>
      <c r="DM33" s="441"/>
      <c r="DN33" s="442"/>
      <c r="DO33" s="443"/>
      <c r="DP33" s="272"/>
    </row>
    <row r="34" spans="2:120" s="303" customFormat="1" ht="40.5" customHeight="1">
      <c r="B34" s="411">
        <f>LARGE(B$33:B33,1)+1</f>
        <v>2</v>
      </c>
      <c r="C34" s="829" t="s">
        <v>25</v>
      </c>
      <c r="D34" s="830">
        <v>30</v>
      </c>
      <c r="E34" s="831">
        <v>0</v>
      </c>
      <c r="F34" s="831">
        <v>0</v>
      </c>
      <c r="G34" s="832">
        <v>0</v>
      </c>
      <c r="H34" s="833">
        <v>30</v>
      </c>
      <c r="I34" s="834">
        <v>30</v>
      </c>
      <c r="J34" s="425">
        <f>COUNTA(M34:DO34)</f>
        <v>0</v>
      </c>
      <c r="K34" s="426"/>
      <c r="L34" s="448"/>
      <c r="M34" s="428"/>
      <c r="N34" s="429"/>
      <c r="O34" s="430"/>
      <c r="P34" s="429"/>
      <c r="Q34" s="430"/>
      <c r="R34" s="429"/>
      <c r="S34" s="430"/>
      <c r="T34" s="429"/>
      <c r="U34" s="430"/>
      <c r="V34" s="431"/>
      <c r="W34" s="428"/>
      <c r="X34" s="429"/>
      <c r="Y34" s="430"/>
      <c r="Z34" s="429"/>
      <c r="AA34" s="430"/>
      <c r="AB34" s="429"/>
      <c r="AC34" s="430"/>
      <c r="AD34" s="431"/>
      <c r="AE34" s="428"/>
      <c r="AF34" s="429"/>
      <c r="AG34" s="430"/>
      <c r="AH34" s="429"/>
      <c r="AI34" s="430"/>
      <c r="AJ34" s="429"/>
      <c r="AK34" s="430"/>
      <c r="AL34" s="431"/>
      <c r="AM34" s="272"/>
      <c r="AN34" s="432"/>
      <c r="AO34" s="433"/>
      <c r="AP34" s="434"/>
      <c r="AQ34" s="433"/>
      <c r="AR34" s="434"/>
      <c r="AS34" s="433"/>
      <c r="AT34" s="434"/>
      <c r="AU34" s="433"/>
      <c r="AV34" s="434"/>
      <c r="AW34" s="435"/>
      <c r="AX34" s="432"/>
      <c r="AY34" s="433"/>
      <c r="AZ34" s="434"/>
      <c r="BA34" s="433"/>
      <c r="BB34" s="434"/>
      <c r="BC34" s="433"/>
      <c r="BD34" s="434"/>
      <c r="BE34" s="435"/>
      <c r="BF34" s="432"/>
      <c r="BG34" s="433"/>
      <c r="BH34" s="434"/>
      <c r="BI34" s="433"/>
      <c r="BJ34" s="434"/>
      <c r="BK34" s="433"/>
      <c r="BL34" s="434"/>
      <c r="BM34" s="435"/>
      <c r="BN34" s="272"/>
      <c r="BO34" s="436"/>
      <c r="BP34" s="437"/>
      <c r="BQ34" s="438"/>
      <c r="BR34" s="437"/>
      <c r="BS34" s="438"/>
      <c r="BT34" s="437"/>
      <c r="BU34" s="438"/>
      <c r="BV34" s="437"/>
      <c r="BW34" s="438"/>
      <c r="BX34" s="439"/>
      <c r="BY34" s="436"/>
      <c r="BZ34" s="437"/>
      <c r="CA34" s="438"/>
      <c r="CB34" s="437"/>
      <c r="CC34" s="438"/>
      <c r="CD34" s="437"/>
      <c r="CE34" s="438"/>
      <c r="CF34" s="439"/>
      <c r="CG34" s="436"/>
      <c r="CH34" s="437"/>
      <c r="CI34" s="438"/>
      <c r="CJ34" s="437"/>
      <c r="CK34" s="438"/>
      <c r="CL34" s="437"/>
      <c r="CM34" s="438"/>
      <c r="CN34" s="439"/>
      <c r="CO34" s="272"/>
      <c r="CP34" s="440"/>
      <c r="CQ34" s="441"/>
      <c r="CR34" s="442"/>
      <c r="CS34" s="441"/>
      <c r="CT34" s="442"/>
      <c r="CU34" s="441"/>
      <c r="CV34" s="442"/>
      <c r="CW34" s="441"/>
      <c r="CX34" s="442"/>
      <c r="CY34" s="443"/>
      <c r="CZ34" s="440"/>
      <c r="DA34" s="441"/>
      <c r="DB34" s="442"/>
      <c r="DC34" s="441"/>
      <c r="DD34" s="442"/>
      <c r="DE34" s="441"/>
      <c r="DF34" s="442"/>
      <c r="DG34" s="443"/>
      <c r="DH34" s="440"/>
      <c r="DI34" s="441"/>
      <c r="DJ34" s="442"/>
      <c r="DK34" s="441"/>
      <c r="DL34" s="442"/>
      <c r="DM34" s="441"/>
      <c r="DN34" s="442"/>
      <c r="DO34" s="443"/>
      <c r="DP34" s="272"/>
    </row>
    <row r="35" spans="2:120" s="303" customFormat="1" ht="40.5" customHeight="1">
      <c r="B35" s="411">
        <f>LARGE(B$33:B34,1)+1</f>
        <v>3</v>
      </c>
      <c r="C35" s="829" t="s">
        <v>26</v>
      </c>
      <c r="D35" s="830">
        <v>8</v>
      </c>
      <c r="E35" s="831">
        <v>0</v>
      </c>
      <c r="F35" s="831">
        <v>0</v>
      </c>
      <c r="G35" s="832">
        <v>0</v>
      </c>
      <c r="H35" s="833">
        <v>8</v>
      </c>
      <c r="I35" s="834">
        <v>8</v>
      </c>
      <c r="J35" s="425">
        <f>COUNTA(M35:DO35)</f>
        <v>0</v>
      </c>
      <c r="K35" s="426"/>
      <c r="L35" s="448"/>
      <c r="M35" s="428"/>
      <c r="N35" s="429"/>
      <c r="O35" s="430"/>
      <c r="P35" s="429"/>
      <c r="Q35" s="430"/>
      <c r="R35" s="429"/>
      <c r="S35" s="430"/>
      <c r="T35" s="429"/>
      <c r="U35" s="430"/>
      <c r="V35" s="431"/>
      <c r="W35" s="428"/>
      <c r="X35" s="429"/>
      <c r="Y35" s="430"/>
      <c r="Z35" s="429"/>
      <c r="AA35" s="430"/>
      <c r="AB35" s="429"/>
      <c r="AC35" s="430"/>
      <c r="AD35" s="431"/>
      <c r="AE35" s="428"/>
      <c r="AF35" s="429"/>
      <c r="AG35" s="430"/>
      <c r="AH35" s="429"/>
      <c r="AI35" s="430"/>
      <c r="AJ35" s="429"/>
      <c r="AK35" s="430"/>
      <c r="AL35" s="431"/>
      <c r="AM35" s="272"/>
      <c r="AN35" s="432"/>
      <c r="AO35" s="433"/>
      <c r="AP35" s="434"/>
      <c r="AQ35" s="433"/>
      <c r="AR35" s="434"/>
      <c r="AS35" s="433"/>
      <c r="AT35" s="434"/>
      <c r="AU35" s="433"/>
      <c r="AV35" s="434"/>
      <c r="AW35" s="435"/>
      <c r="AX35" s="432"/>
      <c r="AY35" s="433"/>
      <c r="AZ35" s="434"/>
      <c r="BA35" s="433"/>
      <c r="BB35" s="434"/>
      <c r="BC35" s="433"/>
      <c r="BD35" s="434"/>
      <c r="BE35" s="435"/>
      <c r="BF35" s="432"/>
      <c r="BG35" s="433"/>
      <c r="BH35" s="434"/>
      <c r="BI35" s="433"/>
      <c r="BJ35" s="434"/>
      <c r="BK35" s="433"/>
      <c r="BL35" s="434"/>
      <c r="BM35" s="435"/>
      <c r="BN35" s="272"/>
      <c r="BO35" s="436"/>
      <c r="BP35" s="437"/>
      <c r="BQ35" s="438"/>
      <c r="BR35" s="437"/>
      <c r="BS35" s="438"/>
      <c r="BT35" s="437"/>
      <c r="BU35" s="438"/>
      <c r="BV35" s="437"/>
      <c r="BW35" s="438"/>
      <c r="BX35" s="439"/>
      <c r="BY35" s="436"/>
      <c r="BZ35" s="437"/>
      <c r="CA35" s="438"/>
      <c r="CB35" s="437"/>
      <c r="CC35" s="438"/>
      <c r="CD35" s="437"/>
      <c r="CE35" s="438"/>
      <c r="CF35" s="439"/>
      <c r="CG35" s="436"/>
      <c r="CH35" s="437"/>
      <c r="CI35" s="438"/>
      <c r="CJ35" s="437"/>
      <c r="CK35" s="438"/>
      <c r="CL35" s="437"/>
      <c r="CM35" s="438"/>
      <c r="CN35" s="439"/>
      <c r="CO35" s="272"/>
      <c r="CP35" s="440"/>
      <c r="CQ35" s="441"/>
      <c r="CR35" s="442"/>
      <c r="CS35" s="441"/>
      <c r="CT35" s="442"/>
      <c r="CU35" s="441"/>
      <c r="CV35" s="442"/>
      <c r="CW35" s="441"/>
      <c r="CX35" s="442"/>
      <c r="CY35" s="443"/>
      <c r="CZ35" s="440"/>
      <c r="DA35" s="441"/>
      <c r="DB35" s="442"/>
      <c r="DC35" s="441"/>
      <c r="DD35" s="442"/>
      <c r="DE35" s="441"/>
      <c r="DF35" s="442"/>
      <c r="DG35" s="443"/>
      <c r="DH35" s="440"/>
      <c r="DI35" s="441"/>
      <c r="DJ35" s="442"/>
      <c r="DK35" s="441"/>
      <c r="DL35" s="442"/>
      <c r="DM35" s="441"/>
      <c r="DN35" s="442"/>
      <c r="DO35" s="443"/>
      <c r="DP35" s="272"/>
    </row>
    <row r="36" spans="2:120" s="303" customFormat="1" ht="40.5" customHeight="1">
      <c r="B36" s="411">
        <f>LARGE(B$33:B35,1)+1</f>
        <v>4</v>
      </c>
      <c r="C36" s="829" t="s">
        <v>27</v>
      </c>
      <c r="D36" s="830">
        <v>9</v>
      </c>
      <c r="E36" s="831">
        <v>0</v>
      </c>
      <c r="F36" s="831">
        <v>0</v>
      </c>
      <c r="G36" s="832">
        <v>0</v>
      </c>
      <c r="H36" s="833">
        <v>9</v>
      </c>
      <c r="I36" s="834">
        <v>9</v>
      </c>
      <c r="J36" s="425">
        <f>COUNTA(M36:DO36)</f>
        <v>0</v>
      </c>
      <c r="K36" s="426"/>
      <c r="L36" s="448"/>
      <c r="M36" s="428"/>
      <c r="N36" s="429"/>
      <c r="O36" s="430"/>
      <c r="P36" s="429"/>
      <c r="Q36" s="430"/>
      <c r="R36" s="429"/>
      <c r="S36" s="430"/>
      <c r="T36" s="429"/>
      <c r="U36" s="430"/>
      <c r="V36" s="431"/>
      <c r="W36" s="428"/>
      <c r="X36" s="429"/>
      <c r="Y36" s="430"/>
      <c r="Z36" s="429"/>
      <c r="AA36" s="430"/>
      <c r="AB36" s="429"/>
      <c r="AC36" s="430"/>
      <c r="AD36" s="431"/>
      <c r="AE36" s="428"/>
      <c r="AF36" s="429"/>
      <c r="AG36" s="430"/>
      <c r="AH36" s="429"/>
      <c r="AI36" s="430"/>
      <c r="AJ36" s="429"/>
      <c r="AK36" s="430"/>
      <c r="AL36" s="431"/>
      <c r="AM36" s="272"/>
      <c r="AN36" s="432"/>
      <c r="AO36" s="433"/>
      <c r="AP36" s="434"/>
      <c r="AQ36" s="433"/>
      <c r="AR36" s="434"/>
      <c r="AS36" s="433"/>
      <c r="AT36" s="434"/>
      <c r="AU36" s="433"/>
      <c r="AV36" s="434"/>
      <c r="AW36" s="435"/>
      <c r="AX36" s="432"/>
      <c r="AY36" s="433"/>
      <c r="AZ36" s="434"/>
      <c r="BA36" s="433"/>
      <c r="BB36" s="434"/>
      <c r="BC36" s="433"/>
      <c r="BD36" s="434"/>
      <c r="BE36" s="435"/>
      <c r="BF36" s="432"/>
      <c r="BG36" s="433"/>
      <c r="BH36" s="434"/>
      <c r="BI36" s="433"/>
      <c r="BJ36" s="434"/>
      <c r="BK36" s="433"/>
      <c r="BL36" s="434"/>
      <c r="BM36" s="435"/>
      <c r="BN36" s="272"/>
      <c r="BO36" s="436"/>
      <c r="BP36" s="437"/>
      <c r="BQ36" s="438"/>
      <c r="BR36" s="437"/>
      <c r="BS36" s="438"/>
      <c r="BT36" s="437"/>
      <c r="BU36" s="438"/>
      <c r="BV36" s="437"/>
      <c r="BW36" s="438"/>
      <c r="BX36" s="439"/>
      <c r="BY36" s="436"/>
      <c r="BZ36" s="437"/>
      <c r="CA36" s="438"/>
      <c r="CB36" s="437"/>
      <c r="CC36" s="438"/>
      <c r="CD36" s="437"/>
      <c r="CE36" s="438"/>
      <c r="CF36" s="439"/>
      <c r="CG36" s="436"/>
      <c r="CH36" s="437"/>
      <c r="CI36" s="438"/>
      <c r="CJ36" s="437"/>
      <c r="CK36" s="438"/>
      <c r="CL36" s="437"/>
      <c r="CM36" s="438"/>
      <c r="CN36" s="439"/>
      <c r="CO36" s="272"/>
      <c r="CP36" s="440"/>
      <c r="CQ36" s="441"/>
      <c r="CR36" s="442"/>
      <c r="CS36" s="441"/>
      <c r="CT36" s="442"/>
      <c r="CU36" s="441"/>
      <c r="CV36" s="442"/>
      <c r="CW36" s="441"/>
      <c r="CX36" s="442"/>
      <c r="CY36" s="443"/>
      <c r="CZ36" s="440"/>
      <c r="DA36" s="441"/>
      <c r="DB36" s="442"/>
      <c r="DC36" s="441"/>
      <c r="DD36" s="442"/>
      <c r="DE36" s="441"/>
      <c r="DF36" s="442"/>
      <c r="DG36" s="443"/>
      <c r="DH36" s="440"/>
      <c r="DI36" s="441"/>
      <c r="DJ36" s="442"/>
      <c r="DK36" s="441"/>
      <c r="DL36" s="442"/>
      <c r="DM36" s="441"/>
      <c r="DN36" s="442"/>
      <c r="DO36" s="443"/>
      <c r="DP36" s="272"/>
    </row>
    <row r="37" spans="2:120" s="303" customFormat="1" ht="40.5" customHeight="1">
      <c r="B37" s="371">
        <v>4</v>
      </c>
      <c r="C37" s="372" t="s">
        <v>347</v>
      </c>
      <c r="D37" s="373"/>
      <c r="E37" s="373"/>
      <c r="F37" s="373"/>
      <c r="G37" s="373"/>
      <c r="H37" s="373"/>
      <c r="I37" s="377"/>
      <c r="J37" s="1350" t="s">
        <v>1323</v>
      </c>
      <c r="K37" s="1352" t="s">
        <v>1324</v>
      </c>
      <c r="L37" s="1336" t="s">
        <v>1325</v>
      </c>
      <c r="M37" s="452"/>
      <c r="N37" s="453"/>
      <c r="O37" s="453"/>
      <c r="P37" s="453"/>
      <c r="Q37" s="453"/>
      <c r="R37" s="453"/>
      <c r="S37" s="453"/>
      <c r="T37" s="453"/>
      <c r="U37" s="453"/>
      <c r="V37" s="454"/>
      <c r="W37" s="452"/>
      <c r="X37" s="453"/>
      <c r="Y37" s="453"/>
      <c r="Z37" s="453"/>
      <c r="AA37" s="453"/>
      <c r="AB37" s="453"/>
      <c r="AC37" s="453"/>
      <c r="AD37" s="454"/>
      <c r="AE37" s="452"/>
      <c r="AF37" s="453"/>
      <c r="AG37" s="453"/>
      <c r="AH37" s="453"/>
      <c r="AI37" s="453"/>
      <c r="AJ37" s="453"/>
      <c r="AK37" s="453"/>
      <c r="AL37" s="454"/>
      <c r="AM37" s="455"/>
      <c r="AN37" s="456"/>
      <c r="AO37" s="457"/>
      <c r="AP37" s="457"/>
      <c r="AQ37" s="457"/>
      <c r="AR37" s="457"/>
      <c r="AS37" s="457"/>
      <c r="AT37" s="457"/>
      <c r="AU37" s="457"/>
      <c r="AV37" s="457"/>
      <c r="AW37" s="458"/>
      <c r="AX37" s="456"/>
      <c r="AY37" s="457"/>
      <c r="AZ37" s="457"/>
      <c r="BA37" s="457"/>
      <c r="BB37" s="457"/>
      <c r="BC37" s="457"/>
      <c r="BD37" s="457"/>
      <c r="BE37" s="458"/>
      <c r="BF37" s="456"/>
      <c r="BG37" s="457"/>
      <c r="BH37" s="457"/>
      <c r="BI37" s="457"/>
      <c r="BJ37" s="457"/>
      <c r="BK37" s="457"/>
      <c r="BL37" s="457"/>
      <c r="BM37" s="458"/>
      <c r="BN37" s="455"/>
      <c r="BO37" s="459"/>
      <c r="BP37" s="460"/>
      <c r="BQ37" s="460"/>
      <c r="BR37" s="460"/>
      <c r="BS37" s="460"/>
      <c r="BT37" s="460"/>
      <c r="BU37" s="460"/>
      <c r="BV37" s="460"/>
      <c r="BW37" s="460"/>
      <c r="BX37" s="461"/>
      <c r="BY37" s="459"/>
      <c r="BZ37" s="460"/>
      <c r="CA37" s="460"/>
      <c r="CB37" s="460"/>
      <c r="CC37" s="460"/>
      <c r="CD37" s="460"/>
      <c r="CE37" s="460"/>
      <c r="CF37" s="461"/>
      <c r="CG37" s="459"/>
      <c r="CH37" s="460"/>
      <c r="CI37" s="460"/>
      <c r="CJ37" s="460"/>
      <c r="CK37" s="460"/>
      <c r="CL37" s="460"/>
      <c r="CM37" s="460"/>
      <c r="CN37" s="461"/>
      <c r="CO37" s="455"/>
      <c r="CP37" s="462"/>
      <c r="CQ37" s="463"/>
      <c r="CR37" s="463"/>
      <c r="CS37" s="463"/>
      <c r="CT37" s="463"/>
      <c r="CU37" s="463"/>
      <c r="CV37" s="463"/>
      <c r="CW37" s="463"/>
      <c r="CX37" s="463"/>
      <c r="CY37" s="464"/>
      <c r="CZ37" s="462"/>
      <c r="DA37" s="463"/>
      <c r="DB37" s="463"/>
      <c r="DC37" s="463"/>
      <c r="DD37" s="463"/>
      <c r="DE37" s="463"/>
      <c r="DF37" s="463"/>
      <c r="DG37" s="464"/>
      <c r="DH37" s="462"/>
      <c r="DI37" s="463"/>
      <c r="DJ37" s="463"/>
      <c r="DK37" s="463"/>
      <c r="DL37" s="463"/>
      <c r="DM37" s="463"/>
      <c r="DN37" s="463"/>
      <c r="DO37" s="464"/>
      <c r="DP37" s="465"/>
    </row>
    <row r="38" spans="2:120" s="303" customFormat="1" ht="40.5" customHeight="1">
      <c r="B38" s="392"/>
      <c r="C38" s="393" t="s">
        <v>1048</v>
      </c>
      <c r="D38" s="828">
        <f t="shared" ref="D38:I38" si="9">SUM(D39:D40)</f>
        <v>101</v>
      </c>
      <c r="E38" s="828">
        <f t="shared" si="9"/>
        <v>78</v>
      </c>
      <c r="F38" s="828">
        <f t="shared" si="9"/>
        <v>78</v>
      </c>
      <c r="G38" s="828">
        <f t="shared" si="9"/>
        <v>82</v>
      </c>
      <c r="H38" s="828">
        <f t="shared" si="9"/>
        <v>101</v>
      </c>
      <c r="I38" s="828">
        <f t="shared" si="9"/>
        <v>96</v>
      </c>
      <c r="J38" s="1351"/>
      <c r="K38" s="1353"/>
      <c r="L38" s="1337"/>
      <c r="M38" s="466"/>
      <c r="N38" s="467"/>
      <c r="O38" s="467"/>
      <c r="P38" s="467"/>
      <c r="Q38" s="467"/>
      <c r="R38" s="467"/>
      <c r="S38" s="467"/>
      <c r="T38" s="467"/>
      <c r="U38" s="467"/>
      <c r="V38" s="468"/>
      <c r="W38" s="466"/>
      <c r="X38" s="467"/>
      <c r="Y38" s="467"/>
      <c r="Z38" s="467"/>
      <c r="AA38" s="467"/>
      <c r="AB38" s="467"/>
      <c r="AC38" s="467"/>
      <c r="AD38" s="468"/>
      <c r="AE38" s="466"/>
      <c r="AF38" s="467"/>
      <c r="AG38" s="467"/>
      <c r="AH38" s="467"/>
      <c r="AI38" s="467"/>
      <c r="AJ38" s="467"/>
      <c r="AK38" s="467"/>
      <c r="AL38" s="468"/>
      <c r="AM38" s="469"/>
      <c r="AN38" s="470"/>
      <c r="AO38" s="471"/>
      <c r="AP38" s="471"/>
      <c r="AQ38" s="471"/>
      <c r="AR38" s="471"/>
      <c r="AS38" s="471"/>
      <c r="AT38" s="471"/>
      <c r="AU38" s="471"/>
      <c r="AV38" s="471"/>
      <c r="AW38" s="472"/>
      <c r="AX38" s="470"/>
      <c r="AY38" s="471"/>
      <c r="AZ38" s="471"/>
      <c r="BA38" s="471"/>
      <c r="BB38" s="471"/>
      <c r="BC38" s="471"/>
      <c r="BD38" s="471"/>
      <c r="BE38" s="472"/>
      <c r="BF38" s="470"/>
      <c r="BG38" s="471"/>
      <c r="BH38" s="471"/>
      <c r="BI38" s="471"/>
      <c r="BJ38" s="471"/>
      <c r="BK38" s="471"/>
      <c r="BL38" s="471"/>
      <c r="BM38" s="472"/>
      <c r="BN38" s="469"/>
      <c r="BO38" s="473"/>
      <c r="BP38" s="474"/>
      <c r="BQ38" s="474"/>
      <c r="BR38" s="474"/>
      <c r="BS38" s="474"/>
      <c r="BT38" s="474"/>
      <c r="BU38" s="474"/>
      <c r="BV38" s="474"/>
      <c r="BW38" s="474"/>
      <c r="BX38" s="475"/>
      <c r="BY38" s="473"/>
      <c r="BZ38" s="474"/>
      <c r="CA38" s="474"/>
      <c r="CB38" s="474"/>
      <c r="CC38" s="474"/>
      <c r="CD38" s="474"/>
      <c r="CE38" s="474"/>
      <c r="CF38" s="475"/>
      <c r="CG38" s="473"/>
      <c r="CH38" s="474"/>
      <c r="CI38" s="474"/>
      <c r="CJ38" s="474"/>
      <c r="CK38" s="474"/>
      <c r="CL38" s="474"/>
      <c r="CM38" s="474"/>
      <c r="CN38" s="475"/>
      <c r="CO38" s="469"/>
      <c r="CP38" s="476"/>
      <c r="CQ38" s="477"/>
      <c r="CR38" s="477"/>
      <c r="CS38" s="477"/>
      <c r="CT38" s="477"/>
      <c r="CU38" s="477"/>
      <c r="CV38" s="477"/>
      <c r="CW38" s="477"/>
      <c r="CX38" s="477"/>
      <c r="CY38" s="478"/>
      <c r="CZ38" s="476"/>
      <c r="DA38" s="477"/>
      <c r="DB38" s="477"/>
      <c r="DC38" s="477"/>
      <c r="DD38" s="477"/>
      <c r="DE38" s="477"/>
      <c r="DF38" s="477"/>
      <c r="DG38" s="478"/>
      <c r="DH38" s="476"/>
      <c r="DI38" s="477"/>
      <c r="DJ38" s="477"/>
      <c r="DK38" s="477"/>
      <c r="DL38" s="477"/>
      <c r="DM38" s="477"/>
      <c r="DN38" s="477"/>
      <c r="DO38" s="478"/>
      <c r="DP38" s="479"/>
    </row>
    <row r="39" spans="2:120" s="303" customFormat="1" ht="40.5" customHeight="1">
      <c r="B39" s="411">
        <v>1</v>
      </c>
      <c r="C39" s="829" t="s">
        <v>8</v>
      </c>
      <c r="D39" s="830">
        <v>63</v>
      </c>
      <c r="E39" s="831">
        <v>42</v>
      </c>
      <c r="F39" s="831">
        <v>42</v>
      </c>
      <c r="G39" s="832">
        <v>45</v>
      </c>
      <c r="H39" s="833">
        <v>63</v>
      </c>
      <c r="I39" s="834">
        <v>61</v>
      </c>
      <c r="J39" s="425">
        <f>COUNTA(M39:DO39)</f>
        <v>0</v>
      </c>
      <c r="K39" s="426"/>
      <c r="L39" s="448"/>
      <c r="M39" s="428"/>
      <c r="N39" s="429"/>
      <c r="O39" s="430"/>
      <c r="P39" s="429"/>
      <c r="Q39" s="430"/>
      <c r="R39" s="429"/>
      <c r="S39" s="430"/>
      <c r="T39" s="429"/>
      <c r="U39" s="430"/>
      <c r="V39" s="431"/>
      <c r="W39" s="428"/>
      <c r="X39" s="429"/>
      <c r="Y39" s="430"/>
      <c r="Z39" s="429"/>
      <c r="AA39" s="430"/>
      <c r="AB39" s="429"/>
      <c r="AC39" s="430"/>
      <c r="AD39" s="431"/>
      <c r="AE39" s="428"/>
      <c r="AF39" s="429"/>
      <c r="AG39" s="430"/>
      <c r="AH39" s="429"/>
      <c r="AI39" s="430"/>
      <c r="AJ39" s="429"/>
      <c r="AK39" s="430"/>
      <c r="AL39" s="431"/>
      <c r="AM39" s="272"/>
      <c r="AN39" s="432"/>
      <c r="AO39" s="433"/>
      <c r="AP39" s="434"/>
      <c r="AQ39" s="433"/>
      <c r="AR39" s="434"/>
      <c r="AS39" s="433"/>
      <c r="AT39" s="434"/>
      <c r="AU39" s="433"/>
      <c r="AV39" s="434"/>
      <c r="AW39" s="435"/>
      <c r="AX39" s="432"/>
      <c r="AY39" s="433"/>
      <c r="AZ39" s="434"/>
      <c r="BA39" s="433"/>
      <c r="BB39" s="434"/>
      <c r="BC39" s="433"/>
      <c r="BD39" s="434"/>
      <c r="BE39" s="435"/>
      <c r="BF39" s="432"/>
      <c r="BG39" s="433"/>
      <c r="BH39" s="434"/>
      <c r="BI39" s="433"/>
      <c r="BJ39" s="434"/>
      <c r="BK39" s="433"/>
      <c r="BL39" s="434"/>
      <c r="BM39" s="435"/>
      <c r="BN39" s="272"/>
      <c r="BO39" s="436"/>
      <c r="BP39" s="437"/>
      <c r="BQ39" s="438"/>
      <c r="BR39" s="437"/>
      <c r="BS39" s="438"/>
      <c r="BT39" s="437"/>
      <c r="BU39" s="438"/>
      <c r="BV39" s="437"/>
      <c r="BW39" s="438"/>
      <c r="BX39" s="439"/>
      <c r="BY39" s="436"/>
      <c r="BZ39" s="437"/>
      <c r="CA39" s="438"/>
      <c r="CB39" s="437"/>
      <c r="CC39" s="438"/>
      <c r="CD39" s="437"/>
      <c r="CE39" s="438"/>
      <c r="CF39" s="439"/>
      <c r="CG39" s="436"/>
      <c r="CH39" s="437"/>
      <c r="CI39" s="438"/>
      <c r="CJ39" s="437"/>
      <c r="CK39" s="438"/>
      <c r="CL39" s="437"/>
      <c r="CM39" s="438"/>
      <c r="CN39" s="439"/>
      <c r="CO39" s="272"/>
      <c r="CP39" s="440"/>
      <c r="CQ39" s="441"/>
      <c r="CR39" s="442"/>
      <c r="CS39" s="441"/>
      <c r="CT39" s="442"/>
      <c r="CU39" s="441"/>
      <c r="CV39" s="442"/>
      <c r="CW39" s="441"/>
      <c r="CX39" s="442"/>
      <c r="CY39" s="443"/>
      <c r="CZ39" s="440"/>
      <c r="DA39" s="441"/>
      <c r="DB39" s="442"/>
      <c r="DC39" s="441"/>
      <c r="DD39" s="442"/>
      <c r="DE39" s="441"/>
      <c r="DF39" s="442"/>
      <c r="DG39" s="443"/>
      <c r="DH39" s="440"/>
      <c r="DI39" s="441"/>
      <c r="DJ39" s="442"/>
      <c r="DK39" s="441"/>
      <c r="DL39" s="442"/>
      <c r="DM39" s="441"/>
      <c r="DN39" s="442"/>
      <c r="DO39" s="443"/>
      <c r="DP39" s="272"/>
    </row>
    <row r="40" spans="2:120" s="303" customFormat="1" ht="40.5" customHeight="1">
      <c r="B40" s="411">
        <v>2</v>
      </c>
      <c r="C40" s="829" t="s">
        <v>144</v>
      </c>
      <c r="D40" s="830">
        <v>38</v>
      </c>
      <c r="E40" s="831">
        <v>36</v>
      </c>
      <c r="F40" s="831">
        <v>36</v>
      </c>
      <c r="G40" s="832">
        <v>37</v>
      </c>
      <c r="H40" s="833">
        <v>38</v>
      </c>
      <c r="I40" s="834">
        <v>35</v>
      </c>
      <c r="J40" s="425">
        <f>COUNTA(M40:DO40)</f>
        <v>0</v>
      </c>
      <c r="K40" s="426"/>
      <c r="L40" s="448"/>
      <c r="M40" s="428"/>
      <c r="N40" s="429"/>
      <c r="O40" s="430"/>
      <c r="P40" s="429"/>
      <c r="Q40" s="430"/>
      <c r="R40" s="429"/>
      <c r="S40" s="430"/>
      <c r="T40" s="429"/>
      <c r="U40" s="430"/>
      <c r="V40" s="431"/>
      <c r="W40" s="428"/>
      <c r="X40" s="429"/>
      <c r="Y40" s="430"/>
      <c r="Z40" s="429"/>
      <c r="AA40" s="430"/>
      <c r="AB40" s="429"/>
      <c r="AC40" s="430"/>
      <c r="AD40" s="431"/>
      <c r="AE40" s="428"/>
      <c r="AF40" s="429"/>
      <c r="AG40" s="430"/>
      <c r="AH40" s="429"/>
      <c r="AI40" s="430"/>
      <c r="AJ40" s="429"/>
      <c r="AK40" s="430"/>
      <c r="AL40" s="431"/>
      <c r="AM40" s="272"/>
      <c r="AN40" s="432"/>
      <c r="AO40" s="433"/>
      <c r="AP40" s="434"/>
      <c r="AQ40" s="433"/>
      <c r="AR40" s="434"/>
      <c r="AS40" s="433"/>
      <c r="AT40" s="434"/>
      <c r="AU40" s="433"/>
      <c r="AV40" s="434"/>
      <c r="AW40" s="435"/>
      <c r="AX40" s="432"/>
      <c r="AY40" s="433"/>
      <c r="AZ40" s="434"/>
      <c r="BA40" s="433"/>
      <c r="BB40" s="434"/>
      <c r="BC40" s="433"/>
      <c r="BD40" s="434"/>
      <c r="BE40" s="435"/>
      <c r="BF40" s="432"/>
      <c r="BG40" s="433"/>
      <c r="BH40" s="434"/>
      <c r="BI40" s="433"/>
      <c r="BJ40" s="434"/>
      <c r="BK40" s="433"/>
      <c r="BL40" s="434"/>
      <c r="BM40" s="435"/>
      <c r="BN40" s="272"/>
      <c r="BO40" s="436"/>
      <c r="BP40" s="437"/>
      <c r="BQ40" s="438"/>
      <c r="BR40" s="437"/>
      <c r="BS40" s="438"/>
      <c r="BT40" s="437"/>
      <c r="BU40" s="438"/>
      <c r="BV40" s="437"/>
      <c r="BW40" s="438"/>
      <c r="BX40" s="439"/>
      <c r="BY40" s="436"/>
      <c r="BZ40" s="437"/>
      <c r="CA40" s="438"/>
      <c r="CB40" s="437"/>
      <c r="CC40" s="438"/>
      <c r="CD40" s="437"/>
      <c r="CE40" s="438"/>
      <c r="CF40" s="439"/>
      <c r="CG40" s="436"/>
      <c r="CH40" s="437"/>
      <c r="CI40" s="438"/>
      <c r="CJ40" s="437"/>
      <c r="CK40" s="438"/>
      <c r="CL40" s="437"/>
      <c r="CM40" s="438"/>
      <c r="CN40" s="439"/>
      <c r="CO40" s="272"/>
      <c r="CP40" s="440"/>
      <c r="CQ40" s="441"/>
      <c r="CR40" s="442"/>
      <c r="CS40" s="441"/>
      <c r="CT40" s="442"/>
      <c r="CU40" s="441"/>
      <c r="CV40" s="442"/>
      <c r="CW40" s="441"/>
      <c r="CX40" s="442"/>
      <c r="CY40" s="443"/>
      <c r="CZ40" s="440"/>
      <c r="DA40" s="441"/>
      <c r="DB40" s="442"/>
      <c r="DC40" s="441"/>
      <c r="DD40" s="442"/>
      <c r="DE40" s="441"/>
      <c r="DF40" s="442"/>
      <c r="DG40" s="443"/>
      <c r="DH40" s="440"/>
      <c r="DI40" s="441"/>
      <c r="DJ40" s="442"/>
      <c r="DK40" s="441"/>
      <c r="DL40" s="442"/>
      <c r="DM40" s="441"/>
      <c r="DN40" s="442"/>
      <c r="DO40" s="443"/>
      <c r="DP40" s="272"/>
    </row>
    <row r="41" spans="2:120" s="303" customFormat="1" ht="39.950000000000003" customHeight="1">
      <c r="B41" s="371">
        <v>6</v>
      </c>
      <c r="C41" s="372" t="s">
        <v>29</v>
      </c>
      <c r="D41" s="373"/>
      <c r="E41" s="373"/>
      <c r="F41" s="373"/>
      <c r="G41" s="373"/>
      <c r="H41" s="373"/>
      <c r="I41" s="377"/>
      <c r="J41" s="1350" t="s">
        <v>1323</v>
      </c>
      <c r="K41" s="1352" t="s">
        <v>1324</v>
      </c>
      <c r="L41" s="1336" t="s">
        <v>1325</v>
      </c>
      <c r="M41" s="452"/>
      <c r="N41" s="453"/>
      <c r="O41" s="453"/>
      <c r="P41" s="453"/>
      <c r="Q41" s="453"/>
      <c r="R41" s="453"/>
      <c r="S41" s="453"/>
      <c r="T41" s="453"/>
      <c r="U41" s="453"/>
      <c r="V41" s="454"/>
      <c r="W41" s="452"/>
      <c r="X41" s="453"/>
      <c r="Y41" s="453"/>
      <c r="Z41" s="453"/>
      <c r="AA41" s="453"/>
      <c r="AB41" s="453"/>
      <c r="AC41" s="453"/>
      <c r="AD41" s="454"/>
      <c r="AE41" s="452"/>
      <c r="AF41" s="453"/>
      <c r="AG41" s="453"/>
      <c r="AH41" s="453"/>
      <c r="AI41" s="453"/>
      <c r="AJ41" s="453"/>
      <c r="AK41" s="453"/>
      <c r="AL41" s="454"/>
      <c r="AM41" s="455"/>
      <c r="AN41" s="456"/>
      <c r="AO41" s="457"/>
      <c r="AP41" s="457"/>
      <c r="AQ41" s="457"/>
      <c r="AR41" s="457"/>
      <c r="AS41" s="457"/>
      <c r="AT41" s="457"/>
      <c r="AU41" s="457"/>
      <c r="AV41" s="457"/>
      <c r="AW41" s="458"/>
      <c r="AX41" s="456"/>
      <c r="AY41" s="457"/>
      <c r="AZ41" s="457"/>
      <c r="BA41" s="457"/>
      <c r="BB41" s="457"/>
      <c r="BC41" s="457"/>
      <c r="BD41" s="457"/>
      <c r="BE41" s="458"/>
      <c r="BF41" s="456"/>
      <c r="BG41" s="457"/>
      <c r="BH41" s="457"/>
      <c r="BI41" s="457"/>
      <c r="BJ41" s="457"/>
      <c r="BK41" s="457"/>
      <c r="BL41" s="457"/>
      <c r="BM41" s="458"/>
      <c r="BN41" s="455"/>
      <c r="BO41" s="459"/>
      <c r="BP41" s="460"/>
      <c r="BQ41" s="460"/>
      <c r="BR41" s="460"/>
      <c r="BS41" s="460"/>
      <c r="BT41" s="460"/>
      <c r="BU41" s="460"/>
      <c r="BV41" s="460"/>
      <c r="BW41" s="460"/>
      <c r="BX41" s="461"/>
      <c r="BY41" s="459"/>
      <c r="BZ41" s="460"/>
      <c r="CA41" s="460"/>
      <c r="CB41" s="460"/>
      <c r="CC41" s="460"/>
      <c r="CD41" s="460"/>
      <c r="CE41" s="460"/>
      <c r="CF41" s="461"/>
      <c r="CG41" s="459"/>
      <c r="CH41" s="460"/>
      <c r="CI41" s="460"/>
      <c r="CJ41" s="460"/>
      <c r="CK41" s="460"/>
      <c r="CL41" s="460"/>
      <c r="CM41" s="460"/>
      <c r="CN41" s="461"/>
      <c r="CO41" s="455"/>
      <c r="CP41" s="462"/>
      <c r="CQ41" s="463"/>
      <c r="CR41" s="463"/>
      <c r="CS41" s="463"/>
      <c r="CT41" s="463"/>
      <c r="CU41" s="463"/>
      <c r="CV41" s="463"/>
      <c r="CW41" s="463"/>
      <c r="CX41" s="463"/>
      <c r="CY41" s="464"/>
      <c r="CZ41" s="462"/>
      <c r="DA41" s="463"/>
      <c r="DB41" s="463"/>
      <c r="DC41" s="463"/>
      <c r="DD41" s="463"/>
      <c r="DE41" s="463"/>
      <c r="DF41" s="463"/>
      <c r="DG41" s="464"/>
      <c r="DH41" s="462"/>
      <c r="DI41" s="463"/>
      <c r="DJ41" s="463"/>
      <c r="DK41" s="463"/>
      <c r="DL41" s="463"/>
      <c r="DM41" s="463"/>
      <c r="DN41" s="463"/>
      <c r="DO41" s="464"/>
      <c r="DP41" s="465"/>
    </row>
    <row r="42" spans="2:120" s="303" customFormat="1" ht="39.950000000000003" customHeight="1">
      <c r="B42" s="392"/>
      <c r="C42" s="393" t="s">
        <v>1048</v>
      </c>
      <c r="D42" s="828">
        <f t="shared" ref="D42:I42" si="10">SUM(D43:D46)</f>
        <v>69</v>
      </c>
      <c r="E42" s="828">
        <f t="shared" si="10"/>
        <v>51</v>
      </c>
      <c r="F42" s="828">
        <f t="shared" si="10"/>
        <v>51</v>
      </c>
      <c r="G42" s="828">
        <f t="shared" si="10"/>
        <v>66</v>
      </c>
      <c r="H42" s="828">
        <f t="shared" si="10"/>
        <v>69</v>
      </c>
      <c r="I42" s="828">
        <f t="shared" si="10"/>
        <v>63</v>
      </c>
      <c r="J42" s="1351"/>
      <c r="K42" s="1353"/>
      <c r="L42" s="1337"/>
      <c r="M42" s="466"/>
      <c r="N42" s="467"/>
      <c r="O42" s="467"/>
      <c r="P42" s="467"/>
      <c r="Q42" s="467"/>
      <c r="R42" s="467"/>
      <c r="S42" s="467"/>
      <c r="T42" s="467"/>
      <c r="U42" s="467"/>
      <c r="V42" s="468"/>
      <c r="W42" s="466"/>
      <c r="X42" s="467"/>
      <c r="Y42" s="467"/>
      <c r="Z42" s="467"/>
      <c r="AA42" s="467"/>
      <c r="AB42" s="467"/>
      <c r="AC42" s="467"/>
      <c r="AD42" s="468"/>
      <c r="AE42" s="466"/>
      <c r="AF42" s="467"/>
      <c r="AG42" s="467"/>
      <c r="AH42" s="467"/>
      <c r="AI42" s="467"/>
      <c r="AJ42" s="467"/>
      <c r="AK42" s="467"/>
      <c r="AL42" s="468"/>
      <c r="AM42" s="469"/>
      <c r="AN42" s="470"/>
      <c r="AO42" s="471"/>
      <c r="AP42" s="471"/>
      <c r="AQ42" s="471"/>
      <c r="AR42" s="471"/>
      <c r="AS42" s="471"/>
      <c r="AT42" s="471"/>
      <c r="AU42" s="471"/>
      <c r="AV42" s="471"/>
      <c r="AW42" s="472"/>
      <c r="AX42" s="470"/>
      <c r="AY42" s="471"/>
      <c r="AZ42" s="471"/>
      <c r="BA42" s="471"/>
      <c r="BB42" s="471"/>
      <c r="BC42" s="471"/>
      <c r="BD42" s="471"/>
      <c r="BE42" s="472"/>
      <c r="BF42" s="470"/>
      <c r="BG42" s="471"/>
      <c r="BH42" s="471"/>
      <c r="BI42" s="471"/>
      <c r="BJ42" s="471"/>
      <c r="BK42" s="471"/>
      <c r="BL42" s="471"/>
      <c r="BM42" s="472"/>
      <c r="BN42" s="469"/>
      <c r="BO42" s="473"/>
      <c r="BP42" s="474"/>
      <c r="BQ42" s="474"/>
      <c r="BR42" s="474"/>
      <c r="BS42" s="474"/>
      <c r="BT42" s="474"/>
      <c r="BU42" s="474"/>
      <c r="BV42" s="474"/>
      <c r="BW42" s="474"/>
      <c r="BX42" s="475"/>
      <c r="BY42" s="473"/>
      <c r="BZ42" s="474"/>
      <c r="CA42" s="474"/>
      <c r="CB42" s="474"/>
      <c r="CC42" s="474"/>
      <c r="CD42" s="474"/>
      <c r="CE42" s="474"/>
      <c r="CF42" s="475"/>
      <c r="CG42" s="473"/>
      <c r="CH42" s="474"/>
      <c r="CI42" s="474"/>
      <c r="CJ42" s="474"/>
      <c r="CK42" s="474"/>
      <c r="CL42" s="474"/>
      <c r="CM42" s="474"/>
      <c r="CN42" s="475"/>
      <c r="CO42" s="469"/>
      <c r="CP42" s="476"/>
      <c r="CQ42" s="477"/>
      <c r="CR42" s="477"/>
      <c r="CS42" s="477"/>
      <c r="CT42" s="477"/>
      <c r="CU42" s="477"/>
      <c r="CV42" s="477"/>
      <c r="CW42" s="477"/>
      <c r="CX42" s="477"/>
      <c r="CY42" s="478"/>
      <c r="CZ42" s="476"/>
      <c r="DA42" s="477"/>
      <c r="DB42" s="477"/>
      <c r="DC42" s="477"/>
      <c r="DD42" s="477"/>
      <c r="DE42" s="477"/>
      <c r="DF42" s="477"/>
      <c r="DG42" s="478"/>
      <c r="DH42" s="476"/>
      <c r="DI42" s="477"/>
      <c r="DJ42" s="477"/>
      <c r="DK42" s="477"/>
      <c r="DL42" s="477"/>
      <c r="DM42" s="477"/>
      <c r="DN42" s="477"/>
      <c r="DO42" s="478"/>
      <c r="DP42" s="479"/>
    </row>
    <row r="43" spans="2:120" ht="69" customHeight="1">
      <c r="B43" s="411">
        <v>1</v>
      </c>
      <c r="C43" s="829" t="s">
        <v>30</v>
      </c>
      <c r="D43" s="830">
        <v>19</v>
      </c>
      <c r="E43" s="831">
        <v>17</v>
      </c>
      <c r="F43" s="831">
        <v>17</v>
      </c>
      <c r="G43" s="832">
        <v>19</v>
      </c>
      <c r="H43" s="833">
        <v>19</v>
      </c>
      <c r="I43" s="834">
        <v>17</v>
      </c>
      <c r="J43" s="425">
        <f>COUNTA(M43:DO43)</f>
        <v>0</v>
      </c>
      <c r="K43" s="426"/>
      <c r="L43" s="448"/>
      <c r="M43" s="428"/>
      <c r="N43" s="429"/>
      <c r="O43" s="430"/>
      <c r="P43" s="429"/>
      <c r="Q43" s="430"/>
      <c r="R43" s="429"/>
      <c r="S43" s="430"/>
      <c r="T43" s="429"/>
      <c r="U43" s="430"/>
      <c r="V43" s="431"/>
      <c r="W43" s="428"/>
      <c r="X43" s="429"/>
      <c r="Y43" s="430"/>
      <c r="Z43" s="429"/>
      <c r="AA43" s="430"/>
      <c r="AB43" s="429"/>
      <c r="AC43" s="430"/>
      <c r="AD43" s="431"/>
      <c r="AE43" s="428"/>
      <c r="AF43" s="429"/>
      <c r="AG43" s="430"/>
      <c r="AH43" s="429"/>
      <c r="AI43" s="430"/>
      <c r="AJ43" s="429"/>
      <c r="AK43" s="430"/>
      <c r="AL43" s="431"/>
      <c r="AM43" s="272"/>
      <c r="AN43" s="432"/>
      <c r="AO43" s="433"/>
      <c r="AP43" s="434"/>
      <c r="AQ43" s="433"/>
      <c r="AR43" s="434"/>
      <c r="AS43" s="433"/>
      <c r="AT43" s="434"/>
      <c r="AU43" s="433"/>
      <c r="AV43" s="434"/>
      <c r="AW43" s="435"/>
      <c r="AX43" s="432"/>
      <c r="AY43" s="433"/>
      <c r="AZ43" s="434"/>
      <c r="BA43" s="433"/>
      <c r="BB43" s="434"/>
      <c r="BC43" s="433"/>
      <c r="BD43" s="434"/>
      <c r="BE43" s="435"/>
      <c r="BF43" s="432"/>
      <c r="BG43" s="433"/>
      <c r="BH43" s="434"/>
      <c r="BI43" s="433"/>
      <c r="BJ43" s="434"/>
      <c r="BK43" s="433"/>
      <c r="BL43" s="434"/>
      <c r="BM43" s="435"/>
      <c r="BN43" s="272"/>
      <c r="BO43" s="436"/>
      <c r="BP43" s="437"/>
      <c r="BQ43" s="438"/>
      <c r="BR43" s="437"/>
      <c r="BS43" s="438"/>
      <c r="BT43" s="437"/>
      <c r="BU43" s="438"/>
      <c r="BV43" s="437"/>
      <c r="BW43" s="438"/>
      <c r="BX43" s="439"/>
      <c r="BY43" s="436"/>
      <c r="BZ43" s="437"/>
      <c r="CA43" s="438"/>
      <c r="CB43" s="437"/>
      <c r="CC43" s="438"/>
      <c r="CD43" s="437"/>
      <c r="CE43" s="438"/>
      <c r="CF43" s="439"/>
      <c r="CG43" s="436"/>
      <c r="CH43" s="437"/>
      <c r="CI43" s="438"/>
      <c r="CJ43" s="437"/>
      <c r="CK43" s="438"/>
      <c r="CL43" s="437"/>
      <c r="CM43" s="438"/>
      <c r="CN43" s="439"/>
      <c r="CO43" s="272"/>
      <c r="CP43" s="440"/>
      <c r="CQ43" s="441"/>
      <c r="CR43" s="442"/>
      <c r="CS43" s="441"/>
      <c r="CT43" s="442"/>
      <c r="CU43" s="441"/>
      <c r="CV43" s="442"/>
      <c r="CW43" s="441"/>
      <c r="CX43" s="442"/>
      <c r="CY43" s="443"/>
      <c r="CZ43" s="440"/>
      <c r="DA43" s="441"/>
      <c r="DB43" s="442"/>
      <c r="DC43" s="441"/>
      <c r="DD43" s="442"/>
      <c r="DE43" s="441"/>
      <c r="DF43" s="442"/>
      <c r="DG43" s="443"/>
      <c r="DH43" s="440"/>
      <c r="DI43" s="441"/>
      <c r="DJ43" s="442"/>
      <c r="DK43" s="441"/>
      <c r="DL43" s="442"/>
      <c r="DM43" s="441"/>
      <c r="DN43" s="442"/>
      <c r="DO43" s="443"/>
      <c r="DP43" s="272"/>
    </row>
    <row r="44" spans="2:120" ht="40.5" customHeight="1">
      <c r="B44" s="411">
        <f>LARGE(B$43:B43,1)+1</f>
        <v>2</v>
      </c>
      <c r="C44" s="829" t="s">
        <v>371</v>
      </c>
      <c r="D44" s="830">
        <v>7</v>
      </c>
      <c r="E44" s="831">
        <v>5</v>
      </c>
      <c r="F44" s="831">
        <v>5</v>
      </c>
      <c r="G44" s="832">
        <v>6</v>
      </c>
      <c r="H44" s="833">
        <v>7</v>
      </c>
      <c r="I44" s="834">
        <v>5</v>
      </c>
      <c r="J44" s="425">
        <f>COUNTA(M44:DO44)</f>
        <v>0</v>
      </c>
      <c r="K44" s="426"/>
      <c r="L44" s="448"/>
      <c r="M44" s="428"/>
      <c r="N44" s="429"/>
      <c r="O44" s="430"/>
      <c r="P44" s="429"/>
      <c r="Q44" s="430"/>
      <c r="R44" s="429"/>
      <c r="S44" s="430"/>
      <c r="T44" s="429"/>
      <c r="U44" s="430"/>
      <c r="V44" s="431"/>
      <c r="W44" s="428"/>
      <c r="X44" s="429"/>
      <c r="Y44" s="430"/>
      <c r="Z44" s="429"/>
      <c r="AA44" s="430"/>
      <c r="AB44" s="429"/>
      <c r="AC44" s="430"/>
      <c r="AD44" s="431"/>
      <c r="AE44" s="428"/>
      <c r="AF44" s="429"/>
      <c r="AG44" s="430"/>
      <c r="AH44" s="429"/>
      <c r="AI44" s="430"/>
      <c r="AJ44" s="429"/>
      <c r="AK44" s="430"/>
      <c r="AL44" s="431"/>
      <c r="AM44" s="272"/>
      <c r="AN44" s="432"/>
      <c r="AO44" s="433"/>
      <c r="AP44" s="434"/>
      <c r="AQ44" s="433"/>
      <c r="AR44" s="434"/>
      <c r="AS44" s="433"/>
      <c r="AT44" s="434"/>
      <c r="AU44" s="433"/>
      <c r="AV44" s="434"/>
      <c r="AW44" s="435"/>
      <c r="AX44" s="432"/>
      <c r="AY44" s="433"/>
      <c r="AZ44" s="434"/>
      <c r="BA44" s="433"/>
      <c r="BB44" s="434"/>
      <c r="BC44" s="433"/>
      <c r="BD44" s="434"/>
      <c r="BE44" s="435"/>
      <c r="BF44" s="432"/>
      <c r="BG44" s="433"/>
      <c r="BH44" s="434"/>
      <c r="BI44" s="433"/>
      <c r="BJ44" s="434"/>
      <c r="BK44" s="433"/>
      <c r="BL44" s="434"/>
      <c r="BM44" s="435"/>
      <c r="BN44" s="272"/>
      <c r="BO44" s="436"/>
      <c r="BP44" s="437"/>
      <c r="BQ44" s="438"/>
      <c r="BR44" s="437"/>
      <c r="BS44" s="438"/>
      <c r="BT44" s="437"/>
      <c r="BU44" s="438"/>
      <c r="BV44" s="437"/>
      <c r="BW44" s="438"/>
      <c r="BX44" s="439"/>
      <c r="BY44" s="436"/>
      <c r="BZ44" s="437"/>
      <c r="CA44" s="438"/>
      <c r="CB44" s="437"/>
      <c r="CC44" s="438"/>
      <c r="CD44" s="437"/>
      <c r="CE44" s="438"/>
      <c r="CF44" s="439"/>
      <c r="CG44" s="436"/>
      <c r="CH44" s="437"/>
      <c r="CI44" s="438"/>
      <c r="CJ44" s="437"/>
      <c r="CK44" s="438"/>
      <c r="CL44" s="437"/>
      <c r="CM44" s="438"/>
      <c r="CN44" s="439"/>
      <c r="CO44" s="272"/>
      <c r="CP44" s="440"/>
      <c r="CQ44" s="441"/>
      <c r="CR44" s="442"/>
      <c r="CS44" s="441"/>
      <c r="CT44" s="442"/>
      <c r="CU44" s="441"/>
      <c r="CV44" s="442"/>
      <c r="CW44" s="441"/>
      <c r="CX44" s="442"/>
      <c r="CY44" s="443"/>
      <c r="CZ44" s="440"/>
      <c r="DA44" s="441"/>
      <c r="DB44" s="442"/>
      <c r="DC44" s="441"/>
      <c r="DD44" s="442"/>
      <c r="DE44" s="441"/>
      <c r="DF44" s="442"/>
      <c r="DG44" s="443"/>
      <c r="DH44" s="440"/>
      <c r="DI44" s="441"/>
      <c r="DJ44" s="442"/>
      <c r="DK44" s="441"/>
      <c r="DL44" s="442"/>
      <c r="DM44" s="441"/>
      <c r="DN44" s="442"/>
      <c r="DO44" s="443"/>
      <c r="DP44" s="272"/>
    </row>
    <row r="45" spans="2:120" ht="40.5" customHeight="1">
      <c r="B45" s="411">
        <f>LARGE(B$43:B44,1)+1</f>
        <v>3</v>
      </c>
      <c r="C45" s="829" t="s">
        <v>372</v>
      </c>
      <c r="D45" s="830">
        <v>7</v>
      </c>
      <c r="E45" s="831">
        <v>2</v>
      </c>
      <c r="F45" s="831">
        <v>2</v>
      </c>
      <c r="G45" s="832">
        <v>7</v>
      </c>
      <c r="H45" s="833">
        <v>7</v>
      </c>
      <c r="I45" s="834">
        <v>7</v>
      </c>
      <c r="J45" s="425">
        <f>COUNTA(M45:DO45)</f>
        <v>0</v>
      </c>
      <c r="K45" s="426"/>
      <c r="L45" s="448"/>
      <c r="M45" s="428"/>
      <c r="N45" s="429"/>
      <c r="O45" s="430"/>
      <c r="P45" s="429"/>
      <c r="Q45" s="430"/>
      <c r="R45" s="429"/>
      <c r="S45" s="430"/>
      <c r="T45" s="429"/>
      <c r="U45" s="430"/>
      <c r="V45" s="431"/>
      <c r="W45" s="428"/>
      <c r="X45" s="429"/>
      <c r="Y45" s="430"/>
      <c r="Z45" s="429"/>
      <c r="AA45" s="430"/>
      <c r="AB45" s="429"/>
      <c r="AC45" s="430"/>
      <c r="AD45" s="431"/>
      <c r="AE45" s="428"/>
      <c r="AF45" s="429"/>
      <c r="AG45" s="430"/>
      <c r="AH45" s="429"/>
      <c r="AI45" s="430"/>
      <c r="AJ45" s="429"/>
      <c r="AK45" s="430"/>
      <c r="AL45" s="431"/>
      <c r="AM45" s="272"/>
      <c r="AN45" s="432"/>
      <c r="AO45" s="433"/>
      <c r="AP45" s="434"/>
      <c r="AQ45" s="433"/>
      <c r="AR45" s="434"/>
      <c r="AS45" s="433"/>
      <c r="AT45" s="434"/>
      <c r="AU45" s="433"/>
      <c r="AV45" s="434"/>
      <c r="AW45" s="435"/>
      <c r="AX45" s="432"/>
      <c r="AY45" s="433"/>
      <c r="AZ45" s="434"/>
      <c r="BA45" s="433"/>
      <c r="BB45" s="434"/>
      <c r="BC45" s="433"/>
      <c r="BD45" s="434"/>
      <c r="BE45" s="435"/>
      <c r="BF45" s="432"/>
      <c r="BG45" s="433"/>
      <c r="BH45" s="434"/>
      <c r="BI45" s="433"/>
      <c r="BJ45" s="434"/>
      <c r="BK45" s="433"/>
      <c r="BL45" s="434"/>
      <c r="BM45" s="435"/>
      <c r="BN45" s="272"/>
      <c r="BO45" s="436"/>
      <c r="BP45" s="437"/>
      <c r="BQ45" s="438"/>
      <c r="BR45" s="437"/>
      <c r="BS45" s="438"/>
      <c r="BT45" s="437"/>
      <c r="BU45" s="438"/>
      <c r="BV45" s="437"/>
      <c r="BW45" s="438"/>
      <c r="BX45" s="439"/>
      <c r="BY45" s="436"/>
      <c r="BZ45" s="437"/>
      <c r="CA45" s="438"/>
      <c r="CB45" s="437"/>
      <c r="CC45" s="438"/>
      <c r="CD45" s="437"/>
      <c r="CE45" s="438"/>
      <c r="CF45" s="439"/>
      <c r="CG45" s="436"/>
      <c r="CH45" s="437"/>
      <c r="CI45" s="438"/>
      <c r="CJ45" s="437"/>
      <c r="CK45" s="438"/>
      <c r="CL45" s="437"/>
      <c r="CM45" s="438"/>
      <c r="CN45" s="439"/>
      <c r="CO45" s="272"/>
      <c r="CP45" s="440"/>
      <c r="CQ45" s="441"/>
      <c r="CR45" s="442"/>
      <c r="CS45" s="441"/>
      <c r="CT45" s="442"/>
      <c r="CU45" s="441"/>
      <c r="CV45" s="442"/>
      <c r="CW45" s="441"/>
      <c r="CX45" s="442"/>
      <c r="CY45" s="443"/>
      <c r="CZ45" s="440"/>
      <c r="DA45" s="441"/>
      <c r="DB45" s="442"/>
      <c r="DC45" s="441"/>
      <c r="DD45" s="442"/>
      <c r="DE45" s="441"/>
      <c r="DF45" s="442"/>
      <c r="DG45" s="443"/>
      <c r="DH45" s="440"/>
      <c r="DI45" s="441"/>
      <c r="DJ45" s="442"/>
      <c r="DK45" s="441"/>
      <c r="DL45" s="442"/>
      <c r="DM45" s="441"/>
      <c r="DN45" s="442"/>
      <c r="DO45" s="443"/>
      <c r="DP45" s="272"/>
    </row>
    <row r="46" spans="2:120" ht="55.5" customHeight="1">
      <c r="B46" s="411">
        <f>LARGE(B$43:B45,1)+1</f>
        <v>4</v>
      </c>
      <c r="C46" s="829" t="s">
        <v>31</v>
      </c>
      <c r="D46" s="830">
        <v>36</v>
      </c>
      <c r="E46" s="831">
        <v>27</v>
      </c>
      <c r="F46" s="831">
        <v>27</v>
      </c>
      <c r="G46" s="832">
        <v>34</v>
      </c>
      <c r="H46" s="833">
        <v>36</v>
      </c>
      <c r="I46" s="834">
        <v>34</v>
      </c>
      <c r="J46" s="425">
        <f>COUNTA(M46:DO46)</f>
        <v>0</v>
      </c>
      <c r="K46" s="426"/>
      <c r="L46" s="448"/>
      <c r="M46" s="428"/>
      <c r="N46" s="429"/>
      <c r="O46" s="430"/>
      <c r="P46" s="429"/>
      <c r="Q46" s="430"/>
      <c r="R46" s="429"/>
      <c r="S46" s="430"/>
      <c r="T46" s="429"/>
      <c r="U46" s="430"/>
      <c r="V46" s="431"/>
      <c r="W46" s="428"/>
      <c r="X46" s="429"/>
      <c r="Y46" s="430"/>
      <c r="Z46" s="429"/>
      <c r="AA46" s="430"/>
      <c r="AB46" s="429"/>
      <c r="AC46" s="430"/>
      <c r="AD46" s="431"/>
      <c r="AE46" s="428"/>
      <c r="AF46" s="429"/>
      <c r="AG46" s="430"/>
      <c r="AH46" s="429"/>
      <c r="AI46" s="430"/>
      <c r="AJ46" s="429"/>
      <c r="AK46" s="430"/>
      <c r="AL46" s="431"/>
      <c r="AM46" s="272"/>
      <c r="AN46" s="432"/>
      <c r="AO46" s="433"/>
      <c r="AP46" s="434"/>
      <c r="AQ46" s="433"/>
      <c r="AR46" s="434"/>
      <c r="AS46" s="433"/>
      <c r="AT46" s="434"/>
      <c r="AU46" s="433"/>
      <c r="AV46" s="434"/>
      <c r="AW46" s="435"/>
      <c r="AX46" s="432"/>
      <c r="AY46" s="433"/>
      <c r="AZ46" s="434"/>
      <c r="BA46" s="433"/>
      <c r="BB46" s="434"/>
      <c r="BC46" s="433"/>
      <c r="BD46" s="434"/>
      <c r="BE46" s="435"/>
      <c r="BF46" s="432"/>
      <c r="BG46" s="433"/>
      <c r="BH46" s="434"/>
      <c r="BI46" s="433"/>
      <c r="BJ46" s="434"/>
      <c r="BK46" s="433"/>
      <c r="BL46" s="434"/>
      <c r="BM46" s="435"/>
      <c r="BN46" s="272"/>
      <c r="BO46" s="436"/>
      <c r="BP46" s="437"/>
      <c r="BQ46" s="438"/>
      <c r="BR46" s="437"/>
      <c r="BS46" s="438"/>
      <c r="BT46" s="437"/>
      <c r="BU46" s="438"/>
      <c r="BV46" s="437"/>
      <c r="BW46" s="438"/>
      <c r="BX46" s="439"/>
      <c r="BY46" s="436"/>
      <c r="BZ46" s="437"/>
      <c r="CA46" s="438"/>
      <c r="CB46" s="437"/>
      <c r="CC46" s="438"/>
      <c r="CD46" s="437"/>
      <c r="CE46" s="438"/>
      <c r="CF46" s="439"/>
      <c r="CG46" s="436"/>
      <c r="CH46" s="437"/>
      <c r="CI46" s="438"/>
      <c r="CJ46" s="437"/>
      <c r="CK46" s="438"/>
      <c r="CL46" s="437"/>
      <c r="CM46" s="438"/>
      <c r="CN46" s="439"/>
      <c r="CO46" s="272"/>
      <c r="CP46" s="440"/>
      <c r="CQ46" s="441"/>
      <c r="CR46" s="442"/>
      <c r="CS46" s="441"/>
      <c r="CT46" s="442"/>
      <c r="CU46" s="441"/>
      <c r="CV46" s="442"/>
      <c r="CW46" s="441"/>
      <c r="CX46" s="442"/>
      <c r="CY46" s="443"/>
      <c r="CZ46" s="440"/>
      <c r="DA46" s="441"/>
      <c r="DB46" s="442"/>
      <c r="DC46" s="441"/>
      <c r="DD46" s="442"/>
      <c r="DE46" s="441"/>
      <c r="DF46" s="442"/>
      <c r="DG46" s="443"/>
      <c r="DH46" s="440"/>
      <c r="DI46" s="441"/>
      <c r="DJ46" s="442"/>
      <c r="DK46" s="441"/>
      <c r="DL46" s="442"/>
      <c r="DM46" s="441"/>
      <c r="DN46" s="442"/>
      <c r="DO46" s="443"/>
      <c r="DP46" s="272"/>
    </row>
    <row r="47" spans="2:120" s="303" customFormat="1" ht="39.75" customHeight="1">
      <c r="B47" s="371">
        <v>8</v>
      </c>
      <c r="C47" s="372" t="s">
        <v>32</v>
      </c>
      <c r="D47" s="373"/>
      <c r="E47" s="373"/>
      <c r="F47" s="373"/>
      <c r="G47" s="373"/>
      <c r="H47" s="373"/>
      <c r="I47" s="377"/>
      <c r="J47" s="1350" t="s">
        <v>1323</v>
      </c>
      <c r="K47" s="1352" t="s">
        <v>1324</v>
      </c>
      <c r="L47" s="1336" t="s">
        <v>1325</v>
      </c>
      <c r="M47" s="452"/>
      <c r="N47" s="453"/>
      <c r="O47" s="453"/>
      <c r="P47" s="453"/>
      <c r="Q47" s="453"/>
      <c r="R47" s="453"/>
      <c r="S47" s="453"/>
      <c r="T47" s="453"/>
      <c r="U47" s="453"/>
      <c r="V47" s="454"/>
      <c r="W47" s="452"/>
      <c r="X47" s="453"/>
      <c r="Y47" s="453"/>
      <c r="Z47" s="453"/>
      <c r="AA47" s="453"/>
      <c r="AB47" s="453"/>
      <c r="AC47" s="453"/>
      <c r="AD47" s="454"/>
      <c r="AE47" s="452"/>
      <c r="AF47" s="453"/>
      <c r="AG47" s="453"/>
      <c r="AH47" s="453"/>
      <c r="AI47" s="453"/>
      <c r="AJ47" s="453"/>
      <c r="AK47" s="453"/>
      <c r="AL47" s="454"/>
      <c r="AM47" s="455"/>
      <c r="AN47" s="456"/>
      <c r="AO47" s="457"/>
      <c r="AP47" s="457"/>
      <c r="AQ47" s="457"/>
      <c r="AR47" s="457"/>
      <c r="AS47" s="457"/>
      <c r="AT47" s="457"/>
      <c r="AU47" s="457"/>
      <c r="AV47" s="457"/>
      <c r="AW47" s="458"/>
      <c r="AX47" s="456"/>
      <c r="AY47" s="457"/>
      <c r="AZ47" s="457"/>
      <c r="BA47" s="457"/>
      <c r="BB47" s="457"/>
      <c r="BC47" s="457"/>
      <c r="BD47" s="457"/>
      <c r="BE47" s="458"/>
      <c r="BF47" s="456"/>
      <c r="BG47" s="457"/>
      <c r="BH47" s="457"/>
      <c r="BI47" s="457"/>
      <c r="BJ47" s="457"/>
      <c r="BK47" s="457"/>
      <c r="BL47" s="457"/>
      <c r="BM47" s="458"/>
      <c r="BN47" s="455"/>
      <c r="BO47" s="459"/>
      <c r="BP47" s="460"/>
      <c r="BQ47" s="460"/>
      <c r="BR47" s="460"/>
      <c r="BS47" s="460"/>
      <c r="BT47" s="460"/>
      <c r="BU47" s="460"/>
      <c r="BV47" s="460"/>
      <c r="BW47" s="460"/>
      <c r="BX47" s="461"/>
      <c r="BY47" s="459"/>
      <c r="BZ47" s="460"/>
      <c r="CA47" s="460"/>
      <c r="CB47" s="460"/>
      <c r="CC47" s="460"/>
      <c r="CD47" s="460"/>
      <c r="CE47" s="460"/>
      <c r="CF47" s="461"/>
      <c r="CG47" s="459"/>
      <c r="CH47" s="460"/>
      <c r="CI47" s="460"/>
      <c r="CJ47" s="460"/>
      <c r="CK47" s="460"/>
      <c r="CL47" s="460"/>
      <c r="CM47" s="460"/>
      <c r="CN47" s="461"/>
      <c r="CO47" s="455"/>
      <c r="CP47" s="462"/>
      <c r="CQ47" s="463"/>
      <c r="CR47" s="463"/>
      <c r="CS47" s="463"/>
      <c r="CT47" s="463"/>
      <c r="CU47" s="463"/>
      <c r="CV47" s="463"/>
      <c r="CW47" s="463"/>
      <c r="CX47" s="463"/>
      <c r="CY47" s="464"/>
      <c r="CZ47" s="462"/>
      <c r="DA47" s="463"/>
      <c r="DB47" s="463"/>
      <c r="DC47" s="463"/>
      <c r="DD47" s="463"/>
      <c r="DE47" s="463"/>
      <c r="DF47" s="463"/>
      <c r="DG47" s="464"/>
      <c r="DH47" s="462"/>
      <c r="DI47" s="463"/>
      <c r="DJ47" s="463"/>
      <c r="DK47" s="463"/>
      <c r="DL47" s="463"/>
      <c r="DM47" s="463"/>
      <c r="DN47" s="463"/>
      <c r="DO47" s="464"/>
      <c r="DP47" s="465"/>
    </row>
    <row r="48" spans="2:120" s="303" customFormat="1" ht="39.950000000000003" customHeight="1">
      <c r="B48" s="392"/>
      <c r="C48" s="393" t="s">
        <v>1048</v>
      </c>
      <c r="D48" s="828">
        <f t="shared" ref="D48:I48" si="11">SUM(D49:D58)</f>
        <v>77</v>
      </c>
      <c r="E48" s="828">
        <f t="shared" si="11"/>
        <v>45</v>
      </c>
      <c r="F48" s="828">
        <f t="shared" si="11"/>
        <v>45</v>
      </c>
      <c r="G48" s="828">
        <f t="shared" si="11"/>
        <v>72</v>
      </c>
      <c r="H48" s="828">
        <f t="shared" si="11"/>
        <v>73</v>
      </c>
      <c r="I48" s="828">
        <f t="shared" si="11"/>
        <v>72</v>
      </c>
      <c r="J48" s="1351"/>
      <c r="K48" s="1353"/>
      <c r="L48" s="1337"/>
      <c r="M48" s="466"/>
      <c r="N48" s="467"/>
      <c r="O48" s="467"/>
      <c r="P48" s="467"/>
      <c r="Q48" s="467"/>
      <c r="R48" s="467"/>
      <c r="S48" s="467"/>
      <c r="T48" s="467"/>
      <c r="U48" s="467"/>
      <c r="V48" s="468"/>
      <c r="W48" s="466"/>
      <c r="X48" s="467"/>
      <c r="Y48" s="467"/>
      <c r="Z48" s="467"/>
      <c r="AA48" s="467"/>
      <c r="AB48" s="467"/>
      <c r="AC48" s="467"/>
      <c r="AD48" s="468"/>
      <c r="AE48" s="466"/>
      <c r="AF48" s="467"/>
      <c r="AG48" s="467"/>
      <c r="AH48" s="467"/>
      <c r="AI48" s="467"/>
      <c r="AJ48" s="467"/>
      <c r="AK48" s="467"/>
      <c r="AL48" s="468"/>
      <c r="AM48" s="469"/>
      <c r="AN48" s="470"/>
      <c r="AO48" s="471"/>
      <c r="AP48" s="471"/>
      <c r="AQ48" s="471"/>
      <c r="AR48" s="471"/>
      <c r="AS48" s="471"/>
      <c r="AT48" s="471"/>
      <c r="AU48" s="471"/>
      <c r="AV48" s="471"/>
      <c r="AW48" s="472"/>
      <c r="AX48" s="470"/>
      <c r="AY48" s="471"/>
      <c r="AZ48" s="471"/>
      <c r="BA48" s="471"/>
      <c r="BB48" s="471"/>
      <c r="BC48" s="471"/>
      <c r="BD48" s="471"/>
      <c r="BE48" s="472"/>
      <c r="BF48" s="470"/>
      <c r="BG48" s="471"/>
      <c r="BH48" s="471"/>
      <c r="BI48" s="471"/>
      <c r="BJ48" s="471"/>
      <c r="BK48" s="471"/>
      <c r="BL48" s="471"/>
      <c r="BM48" s="472"/>
      <c r="BN48" s="469"/>
      <c r="BO48" s="473"/>
      <c r="BP48" s="474"/>
      <c r="BQ48" s="474"/>
      <c r="BR48" s="474"/>
      <c r="BS48" s="474"/>
      <c r="BT48" s="474"/>
      <c r="BU48" s="474"/>
      <c r="BV48" s="474"/>
      <c r="BW48" s="474"/>
      <c r="BX48" s="475"/>
      <c r="BY48" s="473"/>
      <c r="BZ48" s="474"/>
      <c r="CA48" s="474"/>
      <c r="CB48" s="474"/>
      <c r="CC48" s="474"/>
      <c r="CD48" s="474"/>
      <c r="CE48" s="474"/>
      <c r="CF48" s="475"/>
      <c r="CG48" s="473"/>
      <c r="CH48" s="474"/>
      <c r="CI48" s="474"/>
      <c r="CJ48" s="474"/>
      <c r="CK48" s="474"/>
      <c r="CL48" s="474"/>
      <c r="CM48" s="474"/>
      <c r="CN48" s="475"/>
      <c r="CO48" s="469"/>
      <c r="CP48" s="476"/>
      <c r="CQ48" s="477"/>
      <c r="CR48" s="477"/>
      <c r="CS48" s="477"/>
      <c r="CT48" s="477"/>
      <c r="CU48" s="477"/>
      <c r="CV48" s="477"/>
      <c r="CW48" s="477"/>
      <c r="CX48" s="477"/>
      <c r="CY48" s="478"/>
      <c r="CZ48" s="476"/>
      <c r="DA48" s="477"/>
      <c r="DB48" s="477"/>
      <c r="DC48" s="477"/>
      <c r="DD48" s="477"/>
      <c r="DE48" s="477"/>
      <c r="DF48" s="477"/>
      <c r="DG48" s="478"/>
      <c r="DH48" s="476"/>
      <c r="DI48" s="477"/>
      <c r="DJ48" s="477"/>
      <c r="DK48" s="477"/>
      <c r="DL48" s="477"/>
      <c r="DM48" s="477"/>
      <c r="DN48" s="477"/>
      <c r="DO48" s="478"/>
      <c r="DP48" s="479"/>
    </row>
    <row r="49" spans="2:120" ht="40.5" customHeight="1">
      <c r="B49" s="411">
        <v>1</v>
      </c>
      <c r="C49" s="829" t="s">
        <v>33</v>
      </c>
      <c r="D49" s="830">
        <v>9</v>
      </c>
      <c r="E49" s="831">
        <v>0</v>
      </c>
      <c r="F49" s="831">
        <v>0</v>
      </c>
      <c r="G49" s="832">
        <v>9</v>
      </c>
      <c r="H49" s="833">
        <v>9</v>
      </c>
      <c r="I49" s="834">
        <v>9</v>
      </c>
      <c r="J49" s="425">
        <f>COUNTA(M49:DO49)</f>
        <v>0</v>
      </c>
      <c r="K49" s="426"/>
      <c r="L49" s="448"/>
      <c r="M49" s="428"/>
      <c r="N49" s="429"/>
      <c r="O49" s="430"/>
      <c r="P49" s="429"/>
      <c r="Q49" s="430"/>
      <c r="R49" s="429"/>
      <c r="S49" s="430"/>
      <c r="T49" s="429"/>
      <c r="U49" s="430"/>
      <c r="V49" s="431"/>
      <c r="W49" s="428"/>
      <c r="X49" s="429"/>
      <c r="Y49" s="430"/>
      <c r="Z49" s="429"/>
      <c r="AA49" s="430"/>
      <c r="AB49" s="429"/>
      <c r="AC49" s="430"/>
      <c r="AD49" s="431"/>
      <c r="AE49" s="428"/>
      <c r="AF49" s="429"/>
      <c r="AG49" s="430"/>
      <c r="AH49" s="429"/>
      <c r="AI49" s="430"/>
      <c r="AJ49" s="429"/>
      <c r="AK49" s="430"/>
      <c r="AL49" s="431"/>
      <c r="AM49" s="272"/>
      <c r="AN49" s="432"/>
      <c r="AO49" s="433"/>
      <c r="AP49" s="434"/>
      <c r="AQ49" s="433"/>
      <c r="AR49" s="434"/>
      <c r="AS49" s="433"/>
      <c r="AT49" s="434"/>
      <c r="AU49" s="433"/>
      <c r="AV49" s="434"/>
      <c r="AW49" s="435"/>
      <c r="AX49" s="432"/>
      <c r="AY49" s="433"/>
      <c r="AZ49" s="434"/>
      <c r="BA49" s="433"/>
      <c r="BB49" s="434"/>
      <c r="BC49" s="433"/>
      <c r="BD49" s="434"/>
      <c r="BE49" s="435"/>
      <c r="BF49" s="432"/>
      <c r="BG49" s="433"/>
      <c r="BH49" s="434"/>
      <c r="BI49" s="433"/>
      <c r="BJ49" s="434"/>
      <c r="BK49" s="433"/>
      <c r="BL49" s="434"/>
      <c r="BM49" s="435"/>
      <c r="BN49" s="272"/>
      <c r="BO49" s="436"/>
      <c r="BP49" s="437"/>
      <c r="BQ49" s="438"/>
      <c r="BR49" s="437"/>
      <c r="BS49" s="438"/>
      <c r="BT49" s="437"/>
      <c r="BU49" s="438"/>
      <c r="BV49" s="437"/>
      <c r="BW49" s="438"/>
      <c r="BX49" s="439"/>
      <c r="BY49" s="436"/>
      <c r="BZ49" s="437"/>
      <c r="CA49" s="438"/>
      <c r="CB49" s="437"/>
      <c r="CC49" s="438"/>
      <c r="CD49" s="437"/>
      <c r="CE49" s="438"/>
      <c r="CF49" s="439"/>
      <c r="CG49" s="436"/>
      <c r="CH49" s="437"/>
      <c r="CI49" s="438"/>
      <c r="CJ49" s="437"/>
      <c r="CK49" s="438"/>
      <c r="CL49" s="437"/>
      <c r="CM49" s="438"/>
      <c r="CN49" s="439"/>
      <c r="CO49" s="272"/>
      <c r="CP49" s="440"/>
      <c r="CQ49" s="441"/>
      <c r="CR49" s="442"/>
      <c r="CS49" s="441"/>
      <c r="CT49" s="442"/>
      <c r="CU49" s="441"/>
      <c r="CV49" s="442"/>
      <c r="CW49" s="441"/>
      <c r="CX49" s="442"/>
      <c r="CY49" s="443"/>
      <c r="CZ49" s="440"/>
      <c r="DA49" s="441"/>
      <c r="DB49" s="442"/>
      <c r="DC49" s="441"/>
      <c r="DD49" s="442"/>
      <c r="DE49" s="441"/>
      <c r="DF49" s="442"/>
      <c r="DG49" s="443"/>
      <c r="DH49" s="440"/>
      <c r="DI49" s="441"/>
      <c r="DJ49" s="442"/>
      <c r="DK49" s="441"/>
      <c r="DL49" s="442"/>
      <c r="DM49" s="441"/>
      <c r="DN49" s="442"/>
      <c r="DO49" s="443"/>
      <c r="DP49" s="272"/>
    </row>
    <row r="50" spans="2:120" ht="40.5" customHeight="1">
      <c r="B50" s="411">
        <f>LARGE(B$49:B49,1)+1</f>
        <v>2</v>
      </c>
      <c r="C50" s="829" t="s">
        <v>34</v>
      </c>
      <c r="D50" s="830">
        <v>6</v>
      </c>
      <c r="E50" s="831">
        <v>5</v>
      </c>
      <c r="F50" s="831">
        <v>5</v>
      </c>
      <c r="G50" s="832">
        <v>6</v>
      </c>
      <c r="H50" s="833">
        <v>6</v>
      </c>
      <c r="I50" s="834">
        <v>6</v>
      </c>
      <c r="J50" s="425">
        <f>COUNTA(M50:DO50)</f>
        <v>0</v>
      </c>
      <c r="K50" s="426"/>
      <c r="L50" s="448"/>
      <c r="M50" s="428"/>
      <c r="N50" s="429"/>
      <c r="O50" s="430"/>
      <c r="P50" s="429"/>
      <c r="Q50" s="430"/>
      <c r="R50" s="429"/>
      <c r="S50" s="430"/>
      <c r="T50" s="429"/>
      <c r="U50" s="430"/>
      <c r="V50" s="431"/>
      <c r="W50" s="428"/>
      <c r="X50" s="429"/>
      <c r="Y50" s="430"/>
      <c r="Z50" s="429"/>
      <c r="AA50" s="430"/>
      <c r="AB50" s="429"/>
      <c r="AC50" s="430"/>
      <c r="AD50" s="431"/>
      <c r="AE50" s="428"/>
      <c r="AF50" s="429"/>
      <c r="AG50" s="430"/>
      <c r="AH50" s="429"/>
      <c r="AI50" s="430"/>
      <c r="AJ50" s="429"/>
      <c r="AK50" s="430"/>
      <c r="AL50" s="431"/>
      <c r="AM50" s="272"/>
      <c r="AN50" s="432"/>
      <c r="AO50" s="433"/>
      <c r="AP50" s="434"/>
      <c r="AQ50" s="433"/>
      <c r="AR50" s="434"/>
      <c r="AS50" s="433"/>
      <c r="AT50" s="434"/>
      <c r="AU50" s="433"/>
      <c r="AV50" s="434"/>
      <c r="AW50" s="435"/>
      <c r="AX50" s="432"/>
      <c r="AY50" s="433"/>
      <c r="AZ50" s="434"/>
      <c r="BA50" s="433"/>
      <c r="BB50" s="434"/>
      <c r="BC50" s="433"/>
      <c r="BD50" s="434"/>
      <c r="BE50" s="435"/>
      <c r="BF50" s="432"/>
      <c r="BG50" s="433"/>
      <c r="BH50" s="434"/>
      <c r="BI50" s="433"/>
      <c r="BJ50" s="434"/>
      <c r="BK50" s="433"/>
      <c r="BL50" s="434"/>
      <c r="BM50" s="435"/>
      <c r="BN50" s="272"/>
      <c r="BO50" s="436"/>
      <c r="BP50" s="437"/>
      <c r="BQ50" s="438"/>
      <c r="BR50" s="437"/>
      <c r="BS50" s="438"/>
      <c r="BT50" s="437"/>
      <c r="BU50" s="438"/>
      <c r="BV50" s="437"/>
      <c r="BW50" s="438"/>
      <c r="BX50" s="439"/>
      <c r="BY50" s="436"/>
      <c r="BZ50" s="437"/>
      <c r="CA50" s="438"/>
      <c r="CB50" s="437"/>
      <c r="CC50" s="438"/>
      <c r="CD50" s="437"/>
      <c r="CE50" s="438"/>
      <c r="CF50" s="439"/>
      <c r="CG50" s="436"/>
      <c r="CH50" s="437"/>
      <c r="CI50" s="438"/>
      <c r="CJ50" s="437"/>
      <c r="CK50" s="438"/>
      <c r="CL50" s="437"/>
      <c r="CM50" s="438"/>
      <c r="CN50" s="439"/>
      <c r="CO50" s="272"/>
      <c r="CP50" s="440"/>
      <c r="CQ50" s="441"/>
      <c r="CR50" s="442"/>
      <c r="CS50" s="441"/>
      <c r="CT50" s="442"/>
      <c r="CU50" s="441"/>
      <c r="CV50" s="442"/>
      <c r="CW50" s="441"/>
      <c r="CX50" s="442"/>
      <c r="CY50" s="443"/>
      <c r="CZ50" s="440"/>
      <c r="DA50" s="441"/>
      <c r="DB50" s="442"/>
      <c r="DC50" s="441"/>
      <c r="DD50" s="442"/>
      <c r="DE50" s="441"/>
      <c r="DF50" s="442"/>
      <c r="DG50" s="443"/>
      <c r="DH50" s="440"/>
      <c r="DI50" s="441"/>
      <c r="DJ50" s="442"/>
      <c r="DK50" s="441"/>
      <c r="DL50" s="442"/>
      <c r="DM50" s="441"/>
      <c r="DN50" s="442"/>
      <c r="DO50" s="443"/>
      <c r="DP50" s="272"/>
    </row>
    <row r="51" spans="2:120" ht="40.5" customHeight="1">
      <c r="B51" s="411">
        <f>LARGE(B$49:B50,1)+1</f>
        <v>3</v>
      </c>
      <c r="C51" s="829" t="s">
        <v>35</v>
      </c>
      <c r="D51" s="830">
        <v>7</v>
      </c>
      <c r="E51" s="831">
        <v>7</v>
      </c>
      <c r="F51" s="831">
        <v>7</v>
      </c>
      <c r="G51" s="832">
        <v>5</v>
      </c>
      <c r="H51" s="833">
        <v>5</v>
      </c>
      <c r="I51" s="834">
        <v>5</v>
      </c>
      <c r="J51" s="425">
        <f>COUNTA(M51:DO51)</f>
        <v>0</v>
      </c>
      <c r="K51" s="426"/>
      <c r="L51" s="448"/>
      <c r="M51" s="428"/>
      <c r="N51" s="429"/>
      <c r="O51" s="430"/>
      <c r="P51" s="429"/>
      <c r="Q51" s="430"/>
      <c r="R51" s="429"/>
      <c r="S51" s="430"/>
      <c r="T51" s="429"/>
      <c r="U51" s="430"/>
      <c r="V51" s="431"/>
      <c r="W51" s="428"/>
      <c r="X51" s="429"/>
      <c r="Y51" s="430"/>
      <c r="Z51" s="429"/>
      <c r="AA51" s="430"/>
      <c r="AB51" s="429"/>
      <c r="AC51" s="430"/>
      <c r="AD51" s="431"/>
      <c r="AE51" s="428"/>
      <c r="AF51" s="429"/>
      <c r="AG51" s="430"/>
      <c r="AH51" s="429"/>
      <c r="AI51" s="430"/>
      <c r="AJ51" s="429"/>
      <c r="AK51" s="430"/>
      <c r="AL51" s="431"/>
      <c r="AM51" s="272"/>
      <c r="AN51" s="432"/>
      <c r="AO51" s="433"/>
      <c r="AP51" s="434"/>
      <c r="AQ51" s="433"/>
      <c r="AR51" s="434"/>
      <c r="AS51" s="433"/>
      <c r="AT51" s="434"/>
      <c r="AU51" s="433"/>
      <c r="AV51" s="434"/>
      <c r="AW51" s="435"/>
      <c r="AX51" s="432"/>
      <c r="AY51" s="433"/>
      <c r="AZ51" s="434"/>
      <c r="BA51" s="433"/>
      <c r="BB51" s="434"/>
      <c r="BC51" s="433"/>
      <c r="BD51" s="434"/>
      <c r="BE51" s="435"/>
      <c r="BF51" s="432"/>
      <c r="BG51" s="433"/>
      <c r="BH51" s="434"/>
      <c r="BI51" s="433"/>
      <c r="BJ51" s="434"/>
      <c r="BK51" s="433"/>
      <c r="BL51" s="434"/>
      <c r="BM51" s="435"/>
      <c r="BN51" s="272"/>
      <c r="BO51" s="436"/>
      <c r="BP51" s="437"/>
      <c r="BQ51" s="438"/>
      <c r="BR51" s="437"/>
      <c r="BS51" s="438"/>
      <c r="BT51" s="437"/>
      <c r="BU51" s="438"/>
      <c r="BV51" s="437"/>
      <c r="BW51" s="438"/>
      <c r="BX51" s="439"/>
      <c r="BY51" s="436"/>
      <c r="BZ51" s="437"/>
      <c r="CA51" s="438"/>
      <c r="CB51" s="437"/>
      <c r="CC51" s="438"/>
      <c r="CD51" s="437"/>
      <c r="CE51" s="438"/>
      <c r="CF51" s="439"/>
      <c r="CG51" s="436"/>
      <c r="CH51" s="437"/>
      <c r="CI51" s="438"/>
      <c r="CJ51" s="437"/>
      <c r="CK51" s="438"/>
      <c r="CL51" s="437"/>
      <c r="CM51" s="438"/>
      <c r="CN51" s="439"/>
      <c r="CO51" s="272"/>
      <c r="CP51" s="440"/>
      <c r="CQ51" s="441"/>
      <c r="CR51" s="442"/>
      <c r="CS51" s="441"/>
      <c r="CT51" s="442"/>
      <c r="CU51" s="441"/>
      <c r="CV51" s="442"/>
      <c r="CW51" s="441"/>
      <c r="CX51" s="442"/>
      <c r="CY51" s="443"/>
      <c r="CZ51" s="440"/>
      <c r="DA51" s="441"/>
      <c r="DB51" s="442"/>
      <c r="DC51" s="441"/>
      <c r="DD51" s="442"/>
      <c r="DE51" s="441"/>
      <c r="DF51" s="442"/>
      <c r="DG51" s="443"/>
      <c r="DH51" s="440"/>
      <c r="DI51" s="441"/>
      <c r="DJ51" s="442"/>
      <c r="DK51" s="441"/>
      <c r="DL51" s="442"/>
      <c r="DM51" s="441"/>
      <c r="DN51" s="442"/>
      <c r="DO51" s="443"/>
      <c r="DP51" s="272"/>
    </row>
    <row r="52" spans="2:120" ht="63" customHeight="1">
      <c r="B52" s="411">
        <f>LARGE(B$49:B51,1)+1</f>
        <v>4</v>
      </c>
      <c r="C52" s="829" t="s">
        <v>36</v>
      </c>
      <c r="D52" s="830">
        <v>5</v>
      </c>
      <c r="E52" s="831">
        <v>5</v>
      </c>
      <c r="F52" s="831">
        <v>5</v>
      </c>
      <c r="G52" s="832">
        <v>5</v>
      </c>
      <c r="H52" s="833">
        <v>4</v>
      </c>
      <c r="I52" s="834">
        <v>3</v>
      </c>
      <c r="J52" s="425"/>
      <c r="K52" s="426"/>
      <c r="L52" s="448"/>
      <c r="M52" s="428"/>
      <c r="N52" s="429"/>
      <c r="O52" s="430"/>
      <c r="P52" s="429"/>
      <c r="Q52" s="430"/>
      <c r="R52" s="429"/>
      <c r="S52" s="430"/>
      <c r="T52" s="429"/>
      <c r="U52" s="430"/>
      <c r="V52" s="431"/>
      <c r="W52" s="428"/>
      <c r="X52" s="429"/>
      <c r="Y52" s="430"/>
      <c r="Z52" s="429"/>
      <c r="AA52" s="430"/>
      <c r="AB52" s="429"/>
      <c r="AC52" s="430"/>
      <c r="AD52" s="431"/>
      <c r="AE52" s="428"/>
      <c r="AF52" s="429"/>
      <c r="AG52" s="430"/>
      <c r="AH52" s="429"/>
      <c r="AI52" s="430"/>
      <c r="AJ52" s="429"/>
      <c r="AK52" s="430"/>
      <c r="AL52" s="431"/>
      <c r="AM52" s="272"/>
      <c r="AN52" s="432"/>
      <c r="AO52" s="433"/>
      <c r="AP52" s="434"/>
      <c r="AQ52" s="433"/>
      <c r="AR52" s="434"/>
      <c r="AS52" s="433"/>
      <c r="AT52" s="434"/>
      <c r="AU52" s="433"/>
      <c r="AV52" s="434"/>
      <c r="AW52" s="435"/>
      <c r="AX52" s="432"/>
      <c r="AY52" s="433"/>
      <c r="AZ52" s="434"/>
      <c r="BA52" s="433"/>
      <c r="BB52" s="434"/>
      <c r="BC52" s="433"/>
      <c r="BD52" s="434"/>
      <c r="BE52" s="435"/>
      <c r="BF52" s="432"/>
      <c r="BG52" s="433"/>
      <c r="BH52" s="434"/>
      <c r="BI52" s="433"/>
      <c r="BJ52" s="434"/>
      <c r="BK52" s="433"/>
      <c r="BL52" s="434"/>
      <c r="BM52" s="435"/>
      <c r="BN52" s="272"/>
      <c r="BO52" s="436"/>
      <c r="BP52" s="437"/>
      <c r="BQ52" s="438"/>
      <c r="BR52" s="437"/>
      <c r="BS52" s="438"/>
      <c r="BT52" s="437"/>
      <c r="BU52" s="438"/>
      <c r="BV52" s="437"/>
      <c r="BW52" s="438"/>
      <c r="BX52" s="439"/>
      <c r="BY52" s="436"/>
      <c r="BZ52" s="437"/>
      <c r="CA52" s="438"/>
      <c r="CB52" s="437"/>
      <c r="CC52" s="438"/>
      <c r="CD52" s="437"/>
      <c r="CE52" s="438"/>
      <c r="CF52" s="439"/>
      <c r="CG52" s="436"/>
      <c r="CH52" s="437"/>
      <c r="CI52" s="438"/>
      <c r="CJ52" s="437"/>
      <c r="CK52" s="438"/>
      <c r="CL52" s="437"/>
      <c r="CM52" s="438"/>
      <c r="CN52" s="439"/>
      <c r="CO52" s="272"/>
      <c r="CP52" s="440"/>
      <c r="CQ52" s="441"/>
      <c r="CR52" s="442"/>
      <c r="CS52" s="441"/>
      <c r="CT52" s="442"/>
      <c r="CU52" s="441"/>
      <c r="CV52" s="442"/>
      <c r="CW52" s="441"/>
      <c r="CX52" s="442"/>
      <c r="CY52" s="443"/>
      <c r="CZ52" s="440"/>
      <c r="DA52" s="441"/>
      <c r="DB52" s="442"/>
      <c r="DC52" s="441"/>
      <c r="DD52" s="442"/>
      <c r="DE52" s="441"/>
      <c r="DF52" s="442"/>
      <c r="DG52" s="443"/>
      <c r="DH52" s="440"/>
      <c r="DI52" s="441"/>
      <c r="DJ52" s="442"/>
      <c r="DK52" s="441"/>
      <c r="DL52" s="442"/>
      <c r="DM52" s="441"/>
      <c r="DN52" s="442"/>
      <c r="DO52" s="443"/>
      <c r="DP52" s="272"/>
    </row>
    <row r="53" spans="2:120" ht="40.5" customHeight="1">
      <c r="B53" s="411">
        <f>LARGE(B$49:B52,1)+1</f>
        <v>5</v>
      </c>
      <c r="C53" s="829" t="s">
        <v>37</v>
      </c>
      <c r="D53" s="830">
        <v>2</v>
      </c>
      <c r="E53" s="831">
        <v>2</v>
      </c>
      <c r="F53" s="831">
        <v>2</v>
      </c>
      <c r="G53" s="832">
        <v>2</v>
      </c>
      <c r="H53" s="833">
        <v>2</v>
      </c>
      <c r="I53" s="834">
        <v>2</v>
      </c>
      <c r="J53" s="425"/>
      <c r="K53" s="426"/>
      <c r="L53" s="448"/>
      <c r="M53" s="428"/>
      <c r="N53" s="429"/>
      <c r="O53" s="430"/>
      <c r="P53" s="429"/>
      <c r="Q53" s="430"/>
      <c r="R53" s="429"/>
      <c r="S53" s="430"/>
      <c r="T53" s="429"/>
      <c r="U53" s="430"/>
      <c r="V53" s="431"/>
      <c r="W53" s="428"/>
      <c r="X53" s="429"/>
      <c r="Y53" s="430"/>
      <c r="Z53" s="429"/>
      <c r="AA53" s="430"/>
      <c r="AB53" s="429"/>
      <c r="AC53" s="430"/>
      <c r="AD53" s="431"/>
      <c r="AE53" s="428"/>
      <c r="AF53" s="429"/>
      <c r="AG53" s="430"/>
      <c r="AH53" s="429"/>
      <c r="AI53" s="430"/>
      <c r="AJ53" s="429"/>
      <c r="AK53" s="430"/>
      <c r="AL53" s="431"/>
      <c r="AM53" s="272"/>
      <c r="AN53" s="432"/>
      <c r="AO53" s="433"/>
      <c r="AP53" s="434"/>
      <c r="AQ53" s="433"/>
      <c r="AR53" s="434"/>
      <c r="AS53" s="433"/>
      <c r="AT53" s="434"/>
      <c r="AU53" s="433"/>
      <c r="AV53" s="434"/>
      <c r="AW53" s="435"/>
      <c r="AX53" s="432"/>
      <c r="AY53" s="433"/>
      <c r="AZ53" s="434"/>
      <c r="BA53" s="433"/>
      <c r="BB53" s="434"/>
      <c r="BC53" s="433"/>
      <c r="BD53" s="434"/>
      <c r="BE53" s="435"/>
      <c r="BF53" s="432"/>
      <c r="BG53" s="433"/>
      <c r="BH53" s="434"/>
      <c r="BI53" s="433"/>
      <c r="BJ53" s="434"/>
      <c r="BK53" s="433"/>
      <c r="BL53" s="434"/>
      <c r="BM53" s="435"/>
      <c r="BN53" s="272"/>
      <c r="BO53" s="436"/>
      <c r="BP53" s="437"/>
      <c r="BQ53" s="438"/>
      <c r="BR53" s="437"/>
      <c r="BS53" s="438"/>
      <c r="BT53" s="437"/>
      <c r="BU53" s="438"/>
      <c r="BV53" s="437"/>
      <c r="BW53" s="438"/>
      <c r="BX53" s="439"/>
      <c r="BY53" s="436"/>
      <c r="BZ53" s="437"/>
      <c r="CA53" s="438"/>
      <c r="CB53" s="437"/>
      <c r="CC53" s="438"/>
      <c r="CD53" s="437"/>
      <c r="CE53" s="438"/>
      <c r="CF53" s="439"/>
      <c r="CG53" s="436"/>
      <c r="CH53" s="437"/>
      <c r="CI53" s="438"/>
      <c r="CJ53" s="437"/>
      <c r="CK53" s="438"/>
      <c r="CL53" s="437"/>
      <c r="CM53" s="438"/>
      <c r="CN53" s="439"/>
      <c r="CO53" s="272"/>
      <c r="CP53" s="440"/>
      <c r="CQ53" s="441"/>
      <c r="CR53" s="442"/>
      <c r="CS53" s="441"/>
      <c r="CT53" s="442"/>
      <c r="CU53" s="441"/>
      <c r="CV53" s="442"/>
      <c r="CW53" s="441"/>
      <c r="CX53" s="442"/>
      <c r="CY53" s="443"/>
      <c r="CZ53" s="440"/>
      <c r="DA53" s="441"/>
      <c r="DB53" s="442"/>
      <c r="DC53" s="441"/>
      <c r="DD53" s="442"/>
      <c r="DE53" s="441"/>
      <c r="DF53" s="442"/>
      <c r="DG53" s="443"/>
      <c r="DH53" s="440"/>
      <c r="DI53" s="441"/>
      <c r="DJ53" s="442"/>
      <c r="DK53" s="441"/>
      <c r="DL53" s="442"/>
      <c r="DM53" s="441"/>
      <c r="DN53" s="442"/>
      <c r="DO53" s="443"/>
      <c r="DP53" s="272"/>
    </row>
    <row r="54" spans="2:120" ht="40.5" customHeight="1">
      <c r="B54" s="411">
        <f>LARGE(B$49:B53,1)+1</f>
        <v>6</v>
      </c>
      <c r="C54" s="829" t="s">
        <v>38</v>
      </c>
      <c r="D54" s="830">
        <v>2</v>
      </c>
      <c r="E54" s="831">
        <v>2</v>
      </c>
      <c r="F54" s="831">
        <v>2</v>
      </c>
      <c r="G54" s="832">
        <v>2</v>
      </c>
      <c r="H54" s="833">
        <v>2</v>
      </c>
      <c r="I54" s="834">
        <v>2</v>
      </c>
      <c r="J54" s="425"/>
      <c r="K54" s="426"/>
      <c r="L54" s="448"/>
      <c r="M54" s="428"/>
      <c r="N54" s="429"/>
      <c r="O54" s="430"/>
      <c r="P54" s="429"/>
      <c r="Q54" s="430"/>
      <c r="R54" s="429"/>
      <c r="S54" s="430"/>
      <c r="T54" s="429"/>
      <c r="U54" s="430"/>
      <c r="V54" s="431"/>
      <c r="W54" s="428"/>
      <c r="X54" s="429"/>
      <c r="Y54" s="430"/>
      <c r="Z54" s="429"/>
      <c r="AA54" s="430"/>
      <c r="AB54" s="429"/>
      <c r="AC54" s="430"/>
      <c r="AD54" s="431"/>
      <c r="AE54" s="428"/>
      <c r="AF54" s="429"/>
      <c r="AG54" s="430"/>
      <c r="AH54" s="429"/>
      <c r="AI54" s="430"/>
      <c r="AJ54" s="429"/>
      <c r="AK54" s="430"/>
      <c r="AL54" s="431"/>
      <c r="AM54" s="272"/>
      <c r="AN54" s="432"/>
      <c r="AO54" s="433"/>
      <c r="AP54" s="434"/>
      <c r="AQ54" s="433"/>
      <c r="AR54" s="434"/>
      <c r="AS54" s="433"/>
      <c r="AT54" s="434"/>
      <c r="AU54" s="433"/>
      <c r="AV54" s="434"/>
      <c r="AW54" s="435"/>
      <c r="AX54" s="432"/>
      <c r="AY54" s="433"/>
      <c r="AZ54" s="434"/>
      <c r="BA54" s="433"/>
      <c r="BB54" s="434"/>
      <c r="BC54" s="433"/>
      <c r="BD54" s="434"/>
      <c r="BE54" s="435"/>
      <c r="BF54" s="432"/>
      <c r="BG54" s="433"/>
      <c r="BH54" s="434"/>
      <c r="BI54" s="433"/>
      <c r="BJ54" s="434"/>
      <c r="BK54" s="433"/>
      <c r="BL54" s="434"/>
      <c r="BM54" s="435"/>
      <c r="BN54" s="272"/>
      <c r="BO54" s="436"/>
      <c r="BP54" s="437"/>
      <c r="BQ54" s="438"/>
      <c r="BR54" s="437"/>
      <c r="BS54" s="438"/>
      <c r="BT54" s="437"/>
      <c r="BU54" s="438"/>
      <c r="BV54" s="437"/>
      <c r="BW54" s="438"/>
      <c r="BX54" s="439"/>
      <c r="BY54" s="436"/>
      <c r="BZ54" s="437"/>
      <c r="CA54" s="438"/>
      <c r="CB54" s="437"/>
      <c r="CC54" s="438"/>
      <c r="CD54" s="437"/>
      <c r="CE54" s="438"/>
      <c r="CF54" s="439"/>
      <c r="CG54" s="436"/>
      <c r="CH54" s="437"/>
      <c r="CI54" s="438"/>
      <c r="CJ54" s="437"/>
      <c r="CK54" s="438"/>
      <c r="CL54" s="437"/>
      <c r="CM54" s="438"/>
      <c r="CN54" s="439"/>
      <c r="CO54" s="272"/>
      <c r="CP54" s="440"/>
      <c r="CQ54" s="441"/>
      <c r="CR54" s="442"/>
      <c r="CS54" s="441"/>
      <c r="CT54" s="442"/>
      <c r="CU54" s="441"/>
      <c r="CV54" s="442"/>
      <c r="CW54" s="441"/>
      <c r="CX54" s="442"/>
      <c r="CY54" s="443"/>
      <c r="CZ54" s="440"/>
      <c r="DA54" s="441"/>
      <c r="DB54" s="442"/>
      <c r="DC54" s="441"/>
      <c r="DD54" s="442"/>
      <c r="DE54" s="441"/>
      <c r="DF54" s="442"/>
      <c r="DG54" s="443"/>
      <c r="DH54" s="440"/>
      <c r="DI54" s="441"/>
      <c r="DJ54" s="442"/>
      <c r="DK54" s="441"/>
      <c r="DL54" s="442"/>
      <c r="DM54" s="441"/>
      <c r="DN54" s="442"/>
      <c r="DO54" s="443"/>
      <c r="DP54" s="272"/>
    </row>
    <row r="55" spans="2:120" ht="40.5" customHeight="1">
      <c r="B55" s="411">
        <f>LARGE(B$49:B54,1)+1</f>
        <v>7</v>
      </c>
      <c r="C55" s="829" t="s">
        <v>39</v>
      </c>
      <c r="D55" s="830">
        <v>1</v>
      </c>
      <c r="E55" s="831">
        <v>0</v>
      </c>
      <c r="F55" s="831">
        <v>0</v>
      </c>
      <c r="G55" s="832">
        <v>0</v>
      </c>
      <c r="H55" s="833">
        <v>0</v>
      </c>
      <c r="I55" s="834">
        <v>0</v>
      </c>
      <c r="J55" s="425"/>
      <c r="K55" s="426"/>
      <c r="L55" s="448"/>
      <c r="M55" s="428"/>
      <c r="N55" s="429"/>
      <c r="O55" s="430"/>
      <c r="P55" s="429"/>
      <c r="Q55" s="430"/>
      <c r="R55" s="429"/>
      <c r="S55" s="430"/>
      <c r="T55" s="429"/>
      <c r="U55" s="430"/>
      <c r="V55" s="431"/>
      <c r="W55" s="428"/>
      <c r="X55" s="429"/>
      <c r="Y55" s="430"/>
      <c r="Z55" s="429"/>
      <c r="AA55" s="430"/>
      <c r="AB55" s="429"/>
      <c r="AC55" s="430"/>
      <c r="AD55" s="431"/>
      <c r="AE55" s="428"/>
      <c r="AF55" s="429"/>
      <c r="AG55" s="430"/>
      <c r="AH55" s="429"/>
      <c r="AI55" s="430"/>
      <c r="AJ55" s="429"/>
      <c r="AK55" s="430"/>
      <c r="AL55" s="431"/>
      <c r="AM55" s="272"/>
      <c r="AN55" s="432"/>
      <c r="AO55" s="433"/>
      <c r="AP55" s="434"/>
      <c r="AQ55" s="433"/>
      <c r="AR55" s="434"/>
      <c r="AS55" s="433"/>
      <c r="AT55" s="434"/>
      <c r="AU55" s="433"/>
      <c r="AV55" s="434"/>
      <c r="AW55" s="435"/>
      <c r="AX55" s="432"/>
      <c r="AY55" s="433"/>
      <c r="AZ55" s="434"/>
      <c r="BA55" s="433"/>
      <c r="BB55" s="434"/>
      <c r="BC55" s="433"/>
      <c r="BD55" s="434"/>
      <c r="BE55" s="435"/>
      <c r="BF55" s="432"/>
      <c r="BG55" s="433"/>
      <c r="BH55" s="434"/>
      <c r="BI55" s="433"/>
      <c r="BJ55" s="434"/>
      <c r="BK55" s="433"/>
      <c r="BL55" s="434"/>
      <c r="BM55" s="435"/>
      <c r="BN55" s="272"/>
      <c r="BO55" s="436"/>
      <c r="BP55" s="437"/>
      <c r="BQ55" s="438"/>
      <c r="BR55" s="437"/>
      <c r="BS55" s="438"/>
      <c r="BT55" s="437"/>
      <c r="BU55" s="438"/>
      <c r="BV55" s="437"/>
      <c r="BW55" s="438"/>
      <c r="BX55" s="439"/>
      <c r="BY55" s="436"/>
      <c r="BZ55" s="437"/>
      <c r="CA55" s="438"/>
      <c r="CB55" s="437"/>
      <c r="CC55" s="438"/>
      <c r="CD55" s="437"/>
      <c r="CE55" s="438"/>
      <c r="CF55" s="439"/>
      <c r="CG55" s="436"/>
      <c r="CH55" s="437"/>
      <c r="CI55" s="438"/>
      <c r="CJ55" s="437"/>
      <c r="CK55" s="438"/>
      <c r="CL55" s="437"/>
      <c r="CM55" s="438"/>
      <c r="CN55" s="439"/>
      <c r="CO55" s="272"/>
      <c r="CP55" s="440"/>
      <c r="CQ55" s="441"/>
      <c r="CR55" s="442"/>
      <c r="CS55" s="441"/>
      <c r="CT55" s="442"/>
      <c r="CU55" s="441"/>
      <c r="CV55" s="442"/>
      <c r="CW55" s="441"/>
      <c r="CX55" s="442"/>
      <c r="CY55" s="443"/>
      <c r="CZ55" s="440"/>
      <c r="DA55" s="441"/>
      <c r="DB55" s="442"/>
      <c r="DC55" s="441"/>
      <c r="DD55" s="442"/>
      <c r="DE55" s="441"/>
      <c r="DF55" s="442"/>
      <c r="DG55" s="443"/>
      <c r="DH55" s="440"/>
      <c r="DI55" s="441"/>
      <c r="DJ55" s="442"/>
      <c r="DK55" s="441"/>
      <c r="DL55" s="442"/>
      <c r="DM55" s="441"/>
      <c r="DN55" s="442"/>
      <c r="DO55" s="443"/>
      <c r="DP55" s="272"/>
    </row>
    <row r="56" spans="2:120" ht="40.5" customHeight="1">
      <c r="B56" s="411">
        <f>LARGE(B$49:B55,1)+1</f>
        <v>8</v>
      </c>
      <c r="C56" s="829" t="s">
        <v>367</v>
      </c>
      <c r="D56" s="830">
        <v>2</v>
      </c>
      <c r="E56" s="831">
        <v>0</v>
      </c>
      <c r="F56" s="831">
        <v>0</v>
      </c>
      <c r="G56" s="832">
        <v>2</v>
      </c>
      <c r="H56" s="833">
        <v>2</v>
      </c>
      <c r="I56" s="834">
        <v>2</v>
      </c>
      <c r="J56" s="425"/>
      <c r="K56" s="426"/>
      <c r="L56" s="448"/>
      <c r="M56" s="428"/>
      <c r="N56" s="429"/>
      <c r="O56" s="430"/>
      <c r="P56" s="429"/>
      <c r="Q56" s="430"/>
      <c r="R56" s="429"/>
      <c r="S56" s="430"/>
      <c r="T56" s="429"/>
      <c r="U56" s="430"/>
      <c r="V56" s="431"/>
      <c r="W56" s="428"/>
      <c r="X56" s="429"/>
      <c r="Y56" s="430"/>
      <c r="Z56" s="429"/>
      <c r="AA56" s="430"/>
      <c r="AB56" s="429"/>
      <c r="AC56" s="430"/>
      <c r="AD56" s="431"/>
      <c r="AE56" s="428"/>
      <c r="AF56" s="429"/>
      <c r="AG56" s="430"/>
      <c r="AH56" s="429"/>
      <c r="AI56" s="430"/>
      <c r="AJ56" s="429"/>
      <c r="AK56" s="430"/>
      <c r="AL56" s="431"/>
      <c r="AM56" s="272"/>
      <c r="AN56" s="432"/>
      <c r="AO56" s="433"/>
      <c r="AP56" s="434"/>
      <c r="AQ56" s="433"/>
      <c r="AR56" s="434"/>
      <c r="AS56" s="433"/>
      <c r="AT56" s="434"/>
      <c r="AU56" s="433"/>
      <c r="AV56" s="434"/>
      <c r="AW56" s="435"/>
      <c r="AX56" s="432"/>
      <c r="AY56" s="433"/>
      <c r="AZ56" s="434"/>
      <c r="BA56" s="433"/>
      <c r="BB56" s="434"/>
      <c r="BC56" s="433"/>
      <c r="BD56" s="434"/>
      <c r="BE56" s="435"/>
      <c r="BF56" s="432"/>
      <c r="BG56" s="433"/>
      <c r="BH56" s="434"/>
      <c r="BI56" s="433"/>
      <c r="BJ56" s="434"/>
      <c r="BK56" s="433"/>
      <c r="BL56" s="434"/>
      <c r="BM56" s="435"/>
      <c r="BN56" s="272"/>
      <c r="BO56" s="436"/>
      <c r="BP56" s="437"/>
      <c r="BQ56" s="438"/>
      <c r="BR56" s="437"/>
      <c r="BS56" s="438"/>
      <c r="BT56" s="437"/>
      <c r="BU56" s="438"/>
      <c r="BV56" s="437"/>
      <c r="BW56" s="438"/>
      <c r="BX56" s="439"/>
      <c r="BY56" s="436"/>
      <c r="BZ56" s="437"/>
      <c r="CA56" s="438"/>
      <c r="CB56" s="437"/>
      <c r="CC56" s="438"/>
      <c r="CD56" s="437"/>
      <c r="CE56" s="438"/>
      <c r="CF56" s="439"/>
      <c r="CG56" s="436"/>
      <c r="CH56" s="437"/>
      <c r="CI56" s="438"/>
      <c r="CJ56" s="437"/>
      <c r="CK56" s="438"/>
      <c r="CL56" s="437"/>
      <c r="CM56" s="438"/>
      <c r="CN56" s="439"/>
      <c r="CO56" s="272"/>
      <c r="CP56" s="440"/>
      <c r="CQ56" s="441"/>
      <c r="CR56" s="442"/>
      <c r="CS56" s="441"/>
      <c r="CT56" s="442"/>
      <c r="CU56" s="441"/>
      <c r="CV56" s="442"/>
      <c r="CW56" s="441"/>
      <c r="CX56" s="442"/>
      <c r="CY56" s="443"/>
      <c r="CZ56" s="440"/>
      <c r="DA56" s="441"/>
      <c r="DB56" s="442"/>
      <c r="DC56" s="441"/>
      <c r="DD56" s="442"/>
      <c r="DE56" s="441"/>
      <c r="DF56" s="442"/>
      <c r="DG56" s="443"/>
      <c r="DH56" s="440"/>
      <c r="DI56" s="441"/>
      <c r="DJ56" s="442"/>
      <c r="DK56" s="441"/>
      <c r="DL56" s="442"/>
      <c r="DM56" s="441"/>
      <c r="DN56" s="442"/>
      <c r="DO56" s="443"/>
      <c r="DP56" s="272"/>
    </row>
    <row r="57" spans="2:120" ht="40.5" customHeight="1">
      <c r="B57" s="411">
        <f>LARGE(B$49:B56,1)+1</f>
        <v>9</v>
      </c>
      <c r="C57" s="829" t="s">
        <v>40</v>
      </c>
      <c r="D57" s="830">
        <v>29</v>
      </c>
      <c r="E57" s="831">
        <v>13</v>
      </c>
      <c r="F57" s="831">
        <v>13</v>
      </c>
      <c r="G57" s="832">
        <v>27</v>
      </c>
      <c r="H57" s="833">
        <v>29</v>
      </c>
      <c r="I57" s="834">
        <v>29</v>
      </c>
      <c r="J57" s="425">
        <f>COUNTA(M57:DO57)</f>
        <v>0</v>
      </c>
      <c r="K57" s="426"/>
      <c r="L57" s="448"/>
      <c r="M57" s="428"/>
      <c r="N57" s="429"/>
      <c r="O57" s="430"/>
      <c r="P57" s="429"/>
      <c r="Q57" s="430"/>
      <c r="R57" s="429"/>
      <c r="S57" s="430"/>
      <c r="T57" s="429"/>
      <c r="U57" s="430"/>
      <c r="V57" s="431"/>
      <c r="W57" s="428"/>
      <c r="X57" s="429"/>
      <c r="Y57" s="430"/>
      <c r="Z57" s="429"/>
      <c r="AA57" s="430"/>
      <c r="AB57" s="429"/>
      <c r="AC57" s="430"/>
      <c r="AD57" s="431"/>
      <c r="AE57" s="428"/>
      <c r="AF57" s="429"/>
      <c r="AG57" s="430"/>
      <c r="AH57" s="429"/>
      <c r="AI57" s="430"/>
      <c r="AJ57" s="429"/>
      <c r="AK57" s="430"/>
      <c r="AL57" s="431"/>
      <c r="AM57" s="272"/>
      <c r="AN57" s="432"/>
      <c r="AO57" s="433"/>
      <c r="AP57" s="434"/>
      <c r="AQ57" s="433"/>
      <c r="AR57" s="434"/>
      <c r="AS57" s="433"/>
      <c r="AT57" s="434"/>
      <c r="AU57" s="433"/>
      <c r="AV57" s="434"/>
      <c r="AW57" s="435"/>
      <c r="AX57" s="432"/>
      <c r="AY57" s="433"/>
      <c r="AZ57" s="434"/>
      <c r="BA57" s="433"/>
      <c r="BB57" s="434"/>
      <c r="BC57" s="433"/>
      <c r="BD57" s="434"/>
      <c r="BE57" s="435"/>
      <c r="BF57" s="432"/>
      <c r="BG57" s="433"/>
      <c r="BH57" s="434"/>
      <c r="BI57" s="433"/>
      <c r="BJ57" s="434"/>
      <c r="BK57" s="433"/>
      <c r="BL57" s="434"/>
      <c r="BM57" s="435"/>
      <c r="BN57" s="272"/>
      <c r="BO57" s="436"/>
      <c r="BP57" s="437"/>
      <c r="BQ57" s="438"/>
      <c r="BR57" s="437"/>
      <c r="BS57" s="438"/>
      <c r="BT57" s="437"/>
      <c r="BU57" s="438"/>
      <c r="BV57" s="437"/>
      <c r="BW57" s="438"/>
      <c r="BX57" s="439"/>
      <c r="BY57" s="436"/>
      <c r="BZ57" s="437"/>
      <c r="CA57" s="438"/>
      <c r="CB57" s="437"/>
      <c r="CC57" s="438"/>
      <c r="CD57" s="437"/>
      <c r="CE57" s="438"/>
      <c r="CF57" s="439"/>
      <c r="CG57" s="436"/>
      <c r="CH57" s="437"/>
      <c r="CI57" s="438"/>
      <c r="CJ57" s="437"/>
      <c r="CK57" s="438"/>
      <c r="CL57" s="437"/>
      <c r="CM57" s="438"/>
      <c r="CN57" s="439"/>
      <c r="CO57" s="272"/>
      <c r="CP57" s="440"/>
      <c r="CQ57" s="441"/>
      <c r="CR57" s="442"/>
      <c r="CS57" s="441"/>
      <c r="CT57" s="442"/>
      <c r="CU57" s="441"/>
      <c r="CV57" s="442"/>
      <c r="CW57" s="441"/>
      <c r="CX57" s="442"/>
      <c r="CY57" s="443"/>
      <c r="CZ57" s="440"/>
      <c r="DA57" s="441"/>
      <c r="DB57" s="442"/>
      <c r="DC57" s="441"/>
      <c r="DD57" s="442"/>
      <c r="DE57" s="441"/>
      <c r="DF57" s="442"/>
      <c r="DG57" s="443"/>
      <c r="DH57" s="440"/>
      <c r="DI57" s="441"/>
      <c r="DJ57" s="442"/>
      <c r="DK57" s="441"/>
      <c r="DL57" s="442"/>
      <c r="DM57" s="441"/>
      <c r="DN57" s="442"/>
      <c r="DO57" s="443"/>
      <c r="DP57" s="272"/>
    </row>
    <row r="58" spans="2:120" s="303" customFormat="1" ht="40.5" customHeight="1">
      <c r="B58" s="411">
        <f>LARGE(B$49:B57,1)+1</f>
        <v>10</v>
      </c>
      <c r="C58" s="829" t="s">
        <v>41</v>
      </c>
      <c r="D58" s="830">
        <v>14</v>
      </c>
      <c r="E58" s="831">
        <v>11</v>
      </c>
      <c r="F58" s="831">
        <v>11</v>
      </c>
      <c r="G58" s="832">
        <v>14</v>
      </c>
      <c r="H58" s="833">
        <v>14</v>
      </c>
      <c r="I58" s="834">
        <v>14</v>
      </c>
      <c r="J58" s="425">
        <f>COUNTA(M58:DO58)</f>
        <v>0</v>
      </c>
      <c r="K58" s="426"/>
      <c r="L58" s="448"/>
      <c r="M58" s="428"/>
      <c r="N58" s="429"/>
      <c r="O58" s="430"/>
      <c r="P58" s="429"/>
      <c r="Q58" s="430"/>
      <c r="R58" s="429"/>
      <c r="S58" s="430"/>
      <c r="T58" s="429"/>
      <c r="U58" s="430"/>
      <c r="V58" s="431"/>
      <c r="W58" s="428"/>
      <c r="X58" s="429"/>
      <c r="Y58" s="430"/>
      <c r="Z58" s="429"/>
      <c r="AA58" s="430"/>
      <c r="AB58" s="429"/>
      <c r="AC58" s="430"/>
      <c r="AD58" s="431"/>
      <c r="AE58" s="428"/>
      <c r="AF58" s="429"/>
      <c r="AG58" s="430"/>
      <c r="AH58" s="429"/>
      <c r="AI58" s="430"/>
      <c r="AJ58" s="429"/>
      <c r="AK58" s="430"/>
      <c r="AL58" s="431"/>
      <c r="AM58" s="272"/>
      <c r="AN58" s="432"/>
      <c r="AO58" s="433"/>
      <c r="AP58" s="434"/>
      <c r="AQ58" s="433"/>
      <c r="AR58" s="434"/>
      <c r="AS58" s="433"/>
      <c r="AT58" s="434"/>
      <c r="AU58" s="433"/>
      <c r="AV58" s="434"/>
      <c r="AW58" s="435"/>
      <c r="AX58" s="432"/>
      <c r="AY58" s="433"/>
      <c r="AZ58" s="434"/>
      <c r="BA58" s="433"/>
      <c r="BB58" s="434"/>
      <c r="BC58" s="433"/>
      <c r="BD58" s="434"/>
      <c r="BE58" s="435"/>
      <c r="BF58" s="432"/>
      <c r="BG58" s="433"/>
      <c r="BH58" s="434"/>
      <c r="BI58" s="433"/>
      <c r="BJ58" s="434"/>
      <c r="BK58" s="433"/>
      <c r="BL58" s="434"/>
      <c r="BM58" s="435"/>
      <c r="BN58" s="272"/>
      <c r="BO58" s="436"/>
      <c r="BP58" s="437"/>
      <c r="BQ58" s="438"/>
      <c r="BR58" s="437"/>
      <c r="BS58" s="438"/>
      <c r="BT58" s="437"/>
      <c r="BU58" s="438"/>
      <c r="BV58" s="437"/>
      <c r="BW58" s="438"/>
      <c r="BX58" s="439"/>
      <c r="BY58" s="436"/>
      <c r="BZ58" s="437"/>
      <c r="CA58" s="438"/>
      <c r="CB58" s="437"/>
      <c r="CC58" s="438"/>
      <c r="CD58" s="437"/>
      <c r="CE58" s="438"/>
      <c r="CF58" s="439"/>
      <c r="CG58" s="436"/>
      <c r="CH58" s="437"/>
      <c r="CI58" s="438"/>
      <c r="CJ58" s="437"/>
      <c r="CK58" s="438"/>
      <c r="CL58" s="437"/>
      <c r="CM58" s="438"/>
      <c r="CN58" s="439"/>
      <c r="CO58" s="272"/>
      <c r="CP58" s="440"/>
      <c r="CQ58" s="441"/>
      <c r="CR58" s="442"/>
      <c r="CS58" s="441"/>
      <c r="CT58" s="442"/>
      <c r="CU58" s="441"/>
      <c r="CV58" s="442"/>
      <c r="CW58" s="441"/>
      <c r="CX58" s="442"/>
      <c r="CY58" s="443"/>
      <c r="CZ58" s="440"/>
      <c r="DA58" s="441"/>
      <c r="DB58" s="442"/>
      <c r="DC58" s="441"/>
      <c r="DD58" s="442"/>
      <c r="DE58" s="441"/>
      <c r="DF58" s="442"/>
      <c r="DG58" s="443"/>
      <c r="DH58" s="440"/>
      <c r="DI58" s="441"/>
      <c r="DJ58" s="442"/>
      <c r="DK58" s="441"/>
      <c r="DL58" s="442"/>
      <c r="DM58" s="441"/>
      <c r="DN58" s="442"/>
      <c r="DO58" s="443"/>
      <c r="DP58" s="272"/>
    </row>
    <row r="59" spans="2:120" s="303" customFormat="1" ht="39.950000000000003" customHeight="1">
      <c r="B59" s="371">
        <v>5</v>
      </c>
      <c r="C59" s="372" t="s">
        <v>28</v>
      </c>
      <c r="D59" s="373"/>
      <c r="E59" s="373"/>
      <c r="F59" s="373"/>
      <c r="G59" s="373"/>
      <c r="H59" s="373"/>
      <c r="I59" s="377"/>
      <c r="J59" s="1350" t="s">
        <v>1323</v>
      </c>
      <c r="K59" s="1352" t="s">
        <v>1324</v>
      </c>
      <c r="L59" s="1336" t="s">
        <v>1325</v>
      </c>
      <c r="M59" s="452"/>
      <c r="N59" s="453"/>
      <c r="O59" s="453"/>
      <c r="P59" s="453"/>
      <c r="Q59" s="453"/>
      <c r="R59" s="453"/>
      <c r="S59" s="453"/>
      <c r="T59" s="453"/>
      <c r="U59" s="453"/>
      <c r="V59" s="454"/>
      <c r="W59" s="452"/>
      <c r="X59" s="453"/>
      <c r="Y59" s="453"/>
      <c r="Z59" s="453"/>
      <c r="AA59" s="453"/>
      <c r="AB59" s="453"/>
      <c r="AC59" s="453"/>
      <c r="AD59" s="454"/>
      <c r="AE59" s="452"/>
      <c r="AF59" s="453"/>
      <c r="AG59" s="453"/>
      <c r="AH59" s="453"/>
      <c r="AI59" s="453"/>
      <c r="AJ59" s="453"/>
      <c r="AK59" s="453"/>
      <c r="AL59" s="454"/>
      <c r="AM59" s="455"/>
      <c r="AN59" s="456"/>
      <c r="AO59" s="457"/>
      <c r="AP59" s="457"/>
      <c r="AQ59" s="457"/>
      <c r="AR59" s="457"/>
      <c r="AS59" s="457"/>
      <c r="AT59" s="457"/>
      <c r="AU59" s="457"/>
      <c r="AV59" s="457"/>
      <c r="AW59" s="458"/>
      <c r="AX59" s="456"/>
      <c r="AY59" s="457"/>
      <c r="AZ59" s="457"/>
      <c r="BA59" s="457"/>
      <c r="BB59" s="457"/>
      <c r="BC59" s="457"/>
      <c r="BD59" s="457"/>
      <c r="BE59" s="458"/>
      <c r="BF59" s="456"/>
      <c r="BG59" s="457"/>
      <c r="BH59" s="457"/>
      <c r="BI59" s="457"/>
      <c r="BJ59" s="457"/>
      <c r="BK59" s="457"/>
      <c r="BL59" s="457"/>
      <c r="BM59" s="458"/>
      <c r="BN59" s="455"/>
      <c r="BO59" s="459"/>
      <c r="BP59" s="460"/>
      <c r="BQ59" s="460"/>
      <c r="BR59" s="460"/>
      <c r="BS59" s="460"/>
      <c r="BT59" s="460"/>
      <c r="BU59" s="460"/>
      <c r="BV59" s="460"/>
      <c r="BW59" s="460"/>
      <c r="BX59" s="461"/>
      <c r="BY59" s="459"/>
      <c r="BZ59" s="460"/>
      <c r="CA59" s="460"/>
      <c r="CB59" s="460"/>
      <c r="CC59" s="460"/>
      <c r="CD59" s="460"/>
      <c r="CE59" s="460"/>
      <c r="CF59" s="461"/>
      <c r="CG59" s="459"/>
      <c r="CH59" s="460"/>
      <c r="CI59" s="460"/>
      <c r="CJ59" s="460"/>
      <c r="CK59" s="460"/>
      <c r="CL59" s="460"/>
      <c r="CM59" s="460"/>
      <c r="CN59" s="461"/>
      <c r="CO59" s="455"/>
      <c r="CP59" s="462"/>
      <c r="CQ59" s="463"/>
      <c r="CR59" s="463"/>
      <c r="CS59" s="463"/>
      <c r="CT59" s="463"/>
      <c r="CU59" s="463"/>
      <c r="CV59" s="463"/>
      <c r="CW59" s="463"/>
      <c r="CX59" s="463"/>
      <c r="CY59" s="464"/>
      <c r="CZ59" s="462"/>
      <c r="DA59" s="463"/>
      <c r="DB59" s="463"/>
      <c r="DC59" s="463"/>
      <c r="DD59" s="463"/>
      <c r="DE59" s="463"/>
      <c r="DF59" s="463"/>
      <c r="DG59" s="464"/>
      <c r="DH59" s="462"/>
      <c r="DI59" s="463"/>
      <c r="DJ59" s="463"/>
      <c r="DK59" s="463"/>
      <c r="DL59" s="463"/>
      <c r="DM59" s="463"/>
      <c r="DN59" s="463"/>
      <c r="DO59" s="464"/>
      <c r="DP59" s="465"/>
    </row>
    <row r="60" spans="2:120" s="303" customFormat="1" ht="39.950000000000003" customHeight="1">
      <c r="B60" s="392"/>
      <c r="C60" s="393" t="s">
        <v>1048</v>
      </c>
      <c r="D60" s="828">
        <f t="shared" ref="D60:I60" si="12">SUM(D61:D72)</f>
        <v>152</v>
      </c>
      <c r="E60" s="828">
        <f t="shared" si="12"/>
        <v>0</v>
      </c>
      <c r="F60" s="828">
        <f t="shared" si="12"/>
        <v>0</v>
      </c>
      <c r="G60" s="828">
        <f t="shared" si="12"/>
        <v>0</v>
      </c>
      <c r="H60" s="828">
        <f t="shared" si="12"/>
        <v>0</v>
      </c>
      <c r="I60" s="828">
        <f t="shared" si="12"/>
        <v>0</v>
      </c>
      <c r="J60" s="1351"/>
      <c r="K60" s="1353"/>
      <c r="L60" s="1337"/>
      <c r="M60" s="466"/>
      <c r="N60" s="467"/>
      <c r="O60" s="467"/>
      <c r="P60" s="467"/>
      <c r="Q60" s="467"/>
      <c r="R60" s="467"/>
      <c r="S60" s="467"/>
      <c r="T60" s="467"/>
      <c r="U60" s="467"/>
      <c r="V60" s="468"/>
      <c r="W60" s="466"/>
      <c r="X60" s="467"/>
      <c r="Y60" s="467"/>
      <c r="Z60" s="467"/>
      <c r="AA60" s="467"/>
      <c r="AB60" s="467"/>
      <c r="AC60" s="467"/>
      <c r="AD60" s="468"/>
      <c r="AE60" s="466"/>
      <c r="AF60" s="467"/>
      <c r="AG60" s="467"/>
      <c r="AH60" s="467"/>
      <c r="AI60" s="467"/>
      <c r="AJ60" s="467"/>
      <c r="AK60" s="467"/>
      <c r="AL60" s="468"/>
      <c r="AM60" s="469"/>
      <c r="AN60" s="470"/>
      <c r="AO60" s="471"/>
      <c r="AP60" s="471"/>
      <c r="AQ60" s="471"/>
      <c r="AR60" s="471"/>
      <c r="AS60" s="471"/>
      <c r="AT60" s="471"/>
      <c r="AU60" s="471"/>
      <c r="AV60" s="471"/>
      <c r="AW60" s="472"/>
      <c r="AX60" s="470"/>
      <c r="AY60" s="471"/>
      <c r="AZ60" s="471"/>
      <c r="BA60" s="471"/>
      <c r="BB60" s="471"/>
      <c r="BC60" s="471"/>
      <c r="BD60" s="471"/>
      <c r="BE60" s="472"/>
      <c r="BF60" s="470"/>
      <c r="BG60" s="471"/>
      <c r="BH60" s="471"/>
      <c r="BI60" s="471"/>
      <c r="BJ60" s="471"/>
      <c r="BK60" s="471"/>
      <c r="BL60" s="471"/>
      <c r="BM60" s="472"/>
      <c r="BN60" s="469"/>
      <c r="BO60" s="473"/>
      <c r="BP60" s="474"/>
      <c r="BQ60" s="474"/>
      <c r="BR60" s="474"/>
      <c r="BS60" s="474"/>
      <c r="BT60" s="474"/>
      <c r="BU60" s="474"/>
      <c r="BV60" s="474"/>
      <c r="BW60" s="474"/>
      <c r="BX60" s="475"/>
      <c r="BY60" s="473"/>
      <c r="BZ60" s="474"/>
      <c r="CA60" s="474"/>
      <c r="CB60" s="474"/>
      <c r="CC60" s="474"/>
      <c r="CD60" s="474"/>
      <c r="CE60" s="474"/>
      <c r="CF60" s="475"/>
      <c r="CG60" s="473"/>
      <c r="CH60" s="474"/>
      <c r="CI60" s="474"/>
      <c r="CJ60" s="474"/>
      <c r="CK60" s="474"/>
      <c r="CL60" s="474"/>
      <c r="CM60" s="474"/>
      <c r="CN60" s="475"/>
      <c r="CO60" s="469"/>
      <c r="CP60" s="476"/>
      <c r="CQ60" s="477"/>
      <c r="CR60" s="477"/>
      <c r="CS60" s="477"/>
      <c r="CT60" s="477"/>
      <c r="CU60" s="477"/>
      <c r="CV60" s="477"/>
      <c r="CW60" s="477"/>
      <c r="CX60" s="477"/>
      <c r="CY60" s="478"/>
      <c r="CZ60" s="476"/>
      <c r="DA60" s="477"/>
      <c r="DB60" s="477"/>
      <c r="DC60" s="477"/>
      <c r="DD60" s="477"/>
      <c r="DE60" s="477"/>
      <c r="DF60" s="477"/>
      <c r="DG60" s="478"/>
      <c r="DH60" s="476"/>
      <c r="DI60" s="477"/>
      <c r="DJ60" s="477"/>
      <c r="DK60" s="477"/>
      <c r="DL60" s="477"/>
      <c r="DM60" s="477"/>
      <c r="DN60" s="477"/>
      <c r="DO60" s="478"/>
      <c r="DP60" s="479"/>
    </row>
    <row r="61" spans="2:120" s="303" customFormat="1" ht="40.5" customHeight="1">
      <c r="B61" s="411">
        <v>1</v>
      </c>
      <c r="C61" s="829" t="s">
        <v>661</v>
      </c>
      <c r="D61" s="830">
        <v>31</v>
      </c>
      <c r="E61" s="831"/>
      <c r="F61" s="831"/>
      <c r="G61" s="832"/>
      <c r="H61" s="833"/>
      <c r="I61" s="834"/>
      <c r="J61" s="425">
        <f t="shared" ref="J61:J72" si="13">COUNTA(M61:DO61)</f>
        <v>0</v>
      </c>
      <c r="K61" s="426"/>
      <c r="L61" s="448"/>
      <c r="M61" s="428"/>
      <c r="N61" s="429"/>
      <c r="O61" s="430"/>
      <c r="P61" s="429"/>
      <c r="Q61" s="430"/>
      <c r="R61" s="429"/>
      <c r="S61" s="430"/>
      <c r="T61" s="429"/>
      <c r="U61" s="430"/>
      <c r="V61" s="431"/>
      <c r="W61" s="428"/>
      <c r="X61" s="429"/>
      <c r="Y61" s="430"/>
      <c r="Z61" s="429"/>
      <c r="AA61" s="430"/>
      <c r="AB61" s="429"/>
      <c r="AC61" s="430"/>
      <c r="AD61" s="431"/>
      <c r="AE61" s="428"/>
      <c r="AF61" s="429"/>
      <c r="AG61" s="430"/>
      <c r="AH61" s="429"/>
      <c r="AI61" s="430"/>
      <c r="AJ61" s="429"/>
      <c r="AK61" s="430"/>
      <c r="AL61" s="431"/>
      <c r="AM61" s="272"/>
      <c r="AN61" s="432"/>
      <c r="AO61" s="433"/>
      <c r="AP61" s="434"/>
      <c r="AQ61" s="433"/>
      <c r="AR61" s="434"/>
      <c r="AS61" s="433"/>
      <c r="AT61" s="434"/>
      <c r="AU61" s="433"/>
      <c r="AV61" s="434"/>
      <c r="AW61" s="435"/>
      <c r="AX61" s="432"/>
      <c r="AY61" s="433"/>
      <c r="AZ61" s="434"/>
      <c r="BA61" s="433"/>
      <c r="BB61" s="434"/>
      <c r="BC61" s="433"/>
      <c r="BD61" s="434"/>
      <c r="BE61" s="435"/>
      <c r="BF61" s="432"/>
      <c r="BG61" s="433"/>
      <c r="BH61" s="434"/>
      <c r="BI61" s="433"/>
      <c r="BJ61" s="434"/>
      <c r="BK61" s="433"/>
      <c r="BL61" s="434"/>
      <c r="BM61" s="435"/>
      <c r="BN61" s="272"/>
      <c r="BO61" s="436"/>
      <c r="BP61" s="437"/>
      <c r="BQ61" s="438"/>
      <c r="BR61" s="437"/>
      <c r="BS61" s="438"/>
      <c r="BT61" s="437"/>
      <c r="BU61" s="438"/>
      <c r="BV61" s="437"/>
      <c r="BW61" s="438"/>
      <c r="BX61" s="439"/>
      <c r="BY61" s="436"/>
      <c r="BZ61" s="437"/>
      <c r="CA61" s="438"/>
      <c r="CB61" s="437"/>
      <c r="CC61" s="438"/>
      <c r="CD61" s="437"/>
      <c r="CE61" s="438"/>
      <c r="CF61" s="439"/>
      <c r="CG61" s="436"/>
      <c r="CH61" s="437"/>
      <c r="CI61" s="438"/>
      <c r="CJ61" s="437"/>
      <c r="CK61" s="438"/>
      <c r="CL61" s="437"/>
      <c r="CM61" s="438"/>
      <c r="CN61" s="439"/>
      <c r="CO61" s="272"/>
      <c r="CP61" s="440"/>
      <c r="CQ61" s="441"/>
      <c r="CR61" s="442"/>
      <c r="CS61" s="441"/>
      <c r="CT61" s="442"/>
      <c r="CU61" s="441"/>
      <c r="CV61" s="442"/>
      <c r="CW61" s="441"/>
      <c r="CX61" s="442"/>
      <c r="CY61" s="443"/>
      <c r="CZ61" s="440"/>
      <c r="DA61" s="441"/>
      <c r="DB61" s="442"/>
      <c r="DC61" s="441"/>
      <c r="DD61" s="442"/>
      <c r="DE61" s="441"/>
      <c r="DF61" s="442"/>
      <c r="DG61" s="443"/>
      <c r="DH61" s="440"/>
      <c r="DI61" s="441"/>
      <c r="DJ61" s="442"/>
      <c r="DK61" s="441"/>
      <c r="DL61" s="442"/>
      <c r="DM61" s="441"/>
      <c r="DN61" s="442"/>
      <c r="DO61" s="443"/>
      <c r="DP61" s="272"/>
    </row>
    <row r="62" spans="2:120" s="303" customFormat="1" ht="40.5" customHeight="1">
      <c r="B62" s="411">
        <f>LARGE(B$41:B61,1)+1</f>
        <v>11</v>
      </c>
      <c r="C62" s="829" t="s">
        <v>662</v>
      </c>
      <c r="D62" s="830">
        <v>5</v>
      </c>
      <c r="E62" s="831"/>
      <c r="F62" s="831"/>
      <c r="G62" s="832"/>
      <c r="H62" s="833"/>
      <c r="I62" s="834"/>
      <c r="J62" s="425">
        <f t="shared" si="13"/>
        <v>0</v>
      </c>
      <c r="K62" s="426"/>
      <c r="L62" s="448"/>
      <c r="M62" s="428"/>
      <c r="N62" s="429"/>
      <c r="O62" s="430"/>
      <c r="P62" s="429"/>
      <c r="Q62" s="430"/>
      <c r="R62" s="429"/>
      <c r="S62" s="430"/>
      <c r="T62" s="429"/>
      <c r="U62" s="430"/>
      <c r="V62" s="431"/>
      <c r="W62" s="428"/>
      <c r="X62" s="429"/>
      <c r="Y62" s="430"/>
      <c r="Z62" s="429"/>
      <c r="AA62" s="430"/>
      <c r="AB62" s="429"/>
      <c r="AC62" s="430"/>
      <c r="AD62" s="431"/>
      <c r="AE62" s="428"/>
      <c r="AF62" s="429"/>
      <c r="AG62" s="430"/>
      <c r="AH62" s="429"/>
      <c r="AI62" s="430"/>
      <c r="AJ62" s="429"/>
      <c r="AK62" s="430"/>
      <c r="AL62" s="431"/>
      <c r="AM62" s="272"/>
      <c r="AN62" s="432"/>
      <c r="AO62" s="433"/>
      <c r="AP62" s="434"/>
      <c r="AQ62" s="433"/>
      <c r="AR62" s="434"/>
      <c r="AS62" s="433"/>
      <c r="AT62" s="434"/>
      <c r="AU62" s="433"/>
      <c r="AV62" s="434"/>
      <c r="AW62" s="435"/>
      <c r="AX62" s="432"/>
      <c r="AY62" s="433"/>
      <c r="AZ62" s="434"/>
      <c r="BA62" s="433"/>
      <c r="BB62" s="434"/>
      <c r="BC62" s="433"/>
      <c r="BD62" s="434"/>
      <c r="BE62" s="435"/>
      <c r="BF62" s="432"/>
      <c r="BG62" s="433"/>
      <c r="BH62" s="434"/>
      <c r="BI62" s="433"/>
      <c r="BJ62" s="434"/>
      <c r="BK62" s="433"/>
      <c r="BL62" s="434"/>
      <c r="BM62" s="435"/>
      <c r="BN62" s="272"/>
      <c r="BO62" s="436"/>
      <c r="BP62" s="437"/>
      <c r="BQ62" s="438"/>
      <c r="BR62" s="437"/>
      <c r="BS62" s="438"/>
      <c r="BT62" s="437"/>
      <c r="BU62" s="438"/>
      <c r="BV62" s="437"/>
      <c r="BW62" s="438"/>
      <c r="BX62" s="439"/>
      <c r="BY62" s="436"/>
      <c r="BZ62" s="437"/>
      <c r="CA62" s="438"/>
      <c r="CB62" s="437"/>
      <c r="CC62" s="438"/>
      <c r="CD62" s="437"/>
      <c r="CE62" s="438"/>
      <c r="CF62" s="439"/>
      <c r="CG62" s="436"/>
      <c r="CH62" s="437"/>
      <c r="CI62" s="438"/>
      <c r="CJ62" s="437"/>
      <c r="CK62" s="438"/>
      <c r="CL62" s="437"/>
      <c r="CM62" s="438"/>
      <c r="CN62" s="439"/>
      <c r="CO62" s="272"/>
      <c r="CP62" s="440"/>
      <c r="CQ62" s="441"/>
      <c r="CR62" s="442"/>
      <c r="CS62" s="441"/>
      <c r="CT62" s="442"/>
      <c r="CU62" s="441"/>
      <c r="CV62" s="442"/>
      <c r="CW62" s="441"/>
      <c r="CX62" s="442"/>
      <c r="CY62" s="443"/>
      <c r="CZ62" s="440"/>
      <c r="DA62" s="441"/>
      <c r="DB62" s="442"/>
      <c r="DC62" s="441"/>
      <c r="DD62" s="442"/>
      <c r="DE62" s="441"/>
      <c r="DF62" s="442"/>
      <c r="DG62" s="443"/>
      <c r="DH62" s="440"/>
      <c r="DI62" s="441"/>
      <c r="DJ62" s="442"/>
      <c r="DK62" s="441"/>
      <c r="DL62" s="442"/>
      <c r="DM62" s="441"/>
      <c r="DN62" s="442"/>
      <c r="DO62" s="443"/>
      <c r="DP62" s="272"/>
    </row>
    <row r="63" spans="2:120" s="303" customFormat="1" ht="40.5" customHeight="1">
      <c r="B63" s="411">
        <f>LARGE(B$41:B62,1)+1</f>
        <v>12</v>
      </c>
      <c r="C63" s="829" t="s">
        <v>672</v>
      </c>
      <c r="D63" s="830">
        <v>4</v>
      </c>
      <c r="E63" s="831"/>
      <c r="F63" s="831"/>
      <c r="G63" s="832"/>
      <c r="H63" s="833"/>
      <c r="I63" s="834"/>
      <c r="J63" s="425">
        <f t="shared" si="13"/>
        <v>0</v>
      </c>
      <c r="K63" s="426"/>
      <c r="L63" s="448"/>
      <c r="M63" s="428"/>
      <c r="N63" s="429"/>
      <c r="O63" s="430"/>
      <c r="P63" s="429"/>
      <c r="Q63" s="430"/>
      <c r="R63" s="429"/>
      <c r="S63" s="430"/>
      <c r="T63" s="429"/>
      <c r="U63" s="430"/>
      <c r="V63" s="431"/>
      <c r="W63" s="428"/>
      <c r="X63" s="429"/>
      <c r="Y63" s="430"/>
      <c r="Z63" s="429"/>
      <c r="AA63" s="430"/>
      <c r="AB63" s="429"/>
      <c r="AC63" s="430"/>
      <c r="AD63" s="431"/>
      <c r="AE63" s="428"/>
      <c r="AF63" s="429"/>
      <c r="AG63" s="430"/>
      <c r="AH63" s="429"/>
      <c r="AI63" s="430"/>
      <c r="AJ63" s="429"/>
      <c r="AK63" s="430"/>
      <c r="AL63" s="431"/>
      <c r="AM63" s="272"/>
      <c r="AN63" s="432"/>
      <c r="AO63" s="433"/>
      <c r="AP63" s="434"/>
      <c r="AQ63" s="433"/>
      <c r="AR63" s="434"/>
      <c r="AS63" s="433"/>
      <c r="AT63" s="434"/>
      <c r="AU63" s="433"/>
      <c r="AV63" s="434"/>
      <c r="AW63" s="435"/>
      <c r="AX63" s="432"/>
      <c r="AY63" s="433"/>
      <c r="AZ63" s="434"/>
      <c r="BA63" s="433"/>
      <c r="BB63" s="434"/>
      <c r="BC63" s="433"/>
      <c r="BD63" s="434"/>
      <c r="BE63" s="435"/>
      <c r="BF63" s="432"/>
      <c r="BG63" s="433"/>
      <c r="BH63" s="434"/>
      <c r="BI63" s="433"/>
      <c r="BJ63" s="434"/>
      <c r="BK63" s="433"/>
      <c r="BL63" s="434"/>
      <c r="BM63" s="435"/>
      <c r="BN63" s="272"/>
      <c r="BO63" s="436"/>
      <c r="BP63" s="437"/>
      <c r="BQ63" s="438"/>
      <c r="BR63" s="437"/>
      <c r="BS63" s="438"/>
      <c r="BT63" s="437"/>
      <c r="BU63" s="438"/>
      <c r="BV63" s="437"/>
      <c r="BW63" s="438"/>
      <c r="BX63" s="439"/>
      <c r="BY63" s="436"/>
      <c r="BZ63" s="437"/>
      <c r="CA63" s="438"/>
      <c r="CB63" s="437"/>
      <c r="CC63" s="438"/>
      <c r="CD63" s="437"/>
      <c r="CE63" s="438"/>
      <c r="CF63" s="439"/>
      <c r="CG63" s="436"/>
      <c r="CH63" s="437"/>
      <c r="CI63" s="438"/>
      <c r="CJ63" s="437"/>
      <c r="CK63" s="438"/>
      <c r="CL63" s="437"/>
      <c r="CM63" s="438"/>
      <c r="CN63" s="439"/>
      <c r="CO63" s="272"/>
      <c r="CP63" s="440"/>
      <c r="CQ63" s="441"/>
      <c r="CR63" s="442"/>
      <c r="CS63" s="441"/>
      <c r="CT63" s="442"/>
      <c r="CU63" s="441"/>
      <c r="CV63" s="442"/>
      <c r="CW63" s="441"/>
      <c r="CX63" s="442"/>
      <c r="CY63" s="443"/>
      <c r="CZ63" s="440"/>
      <c r="DA63" s="441"/>
      <c r="DB63" s="442"/>
      <c r="DC63" s="441"/>
      <c r="DD63" s="442"/>
      <c r="DE63" s="441"/>
      <c r="DF63" s="442"/>
      <c r="DG63" s="443"/>
      <c r="DH63" s="440"/>
      <c r="DI63" s="441"/>
      <c r="DJ63" s="442"/>
      <c r="DK63" s="441"/>
      <c r="DL63" s="442"/>
      <c r="DM63" s="441"/>
      <c r="DN63" s="442"/>
      <c r="DO63" s="443"/>
      <c r="DP63" s="272"/>
    </row>
    <row r="64" spans="2:120" s="303" customFormat="1" ht="40.5" customHeight="1">
      <c r="B64" s="411">
        <f>LARGE(B$41:B63,1)+1</f>
        <v>13</v>
      </c>
      <c r="C64" s="829" t="s">
        <v>681</v>
      </c>
      <c r="D64" s="830">
        <v>2</v>
      </c>
      <c r="E64" s="831"/>
      <c r="F64" s="831"/>
      <c r="G64" s="832"/>
      <c r="H64" s="833"/>
      <c r="I64" s="834"/>
      <c r="J64" s="425">
        <f t="shared" si="13"/>
        <v>0</v>
      </c>
      <c r="K64" s="426"/>
      <c r="L64" s="448"/>
      <c r="M64" s="428"/>
      <c r="N64" s="429"/>
      <c r="O64" s="430"/>
      <c r="P64" s="429"/>
      <c r="Q64" s="430"/>
      <c r="R64" s="429"/>
      <c r="S64" s="430"/>
      <c r="T64" s="429"/>
      <c r="U64" s="430"/>
      <c r="V64" s="431"/>
      <c r="W64" s="428"/>
      <c r="X64" s="429"/>
      <c r="Y64" s="430"/>
      <c r="Z64" s="429"/>
      <c r="AA64" s="430"/>
      <c r="AB64" s="429"/>
      <c r="AC64" s="430"/>
      <c r="AD64" s="431"/>
      <c r="AE64" s="428"/>
      <c r="AF64" s="429"/>
      <c r="AG64" s="430"/>
      <c r="AH64" s="429"/>
      <c r="AI64" s="430"/>
      <c r="AJ64" s="429"/>
      <c r="AK64" s="430"/>
      <c r="AL64" s="431"/>
      <c r="AM64" s="272"/>
      <c r="AN64" s="432"/>
      <c r="AO64" s="433"/>
      <c r="AP64" s="434"/>
      <c r="AQ64" s="433"/>
      <c r="AR64" s="434"/>
      <c r="AS64" s="433"/>
      <c r="AT64" s="434"/>
      <c r="AU64" s="433"/>
      <c r="AV64" s="434"/>
      <c r="AW64" s="435"/>
      <c r="AX64" s="432"/>
      <c r="AY64" s="433"/>
      <c r="AZ64" s="434"/>
      <c r="BA64" s="433"/>
      <c r="BB64" s="434"/>
      <c r="BC64" s="433"/>
      <c r="BD64" s="434"/>
      <c r="BE64" s="435"/>
      <c r="BF64" s="432"/>
      <c r="BG64" s="433"/>
      <c r="BH64" s="434"/>
      <c r="BI64" s="433"/>
      <c r="BJ64" s="434"/>
      <c r="BK64" s="433"/>
      <c r="BL64" s="434"/>
      <c r="BM64" s="435"/>
      <c r="BN64" s="272"/>
      <c r="BO64" s="436"/>
      <c r="BP64" s="437"/>
      <c r="BQ64" s="438"/>
      <c r="BR64" s="437"/>
      <c r="BS64" s="438"/>
      <c r="BT64" s="437"/>
      <c r="BU64" s="438"/>
      <c r="BV64" s="437"/>
      <c r="BW64" s="438"/>
      <c r="BX64" s="439"/>
      <c r="BY64" s="436"/>
      <c r="BZ64" s="437"/>
      <c r="CA64" s="438"/>
      <c r="CB64" s="437"/>
      <c r="CC64" s="438"/>
      <c r="CD64" s="437"/>
      <c r="CE64" s="438"/>
      <c r="CF64" s="439"/>
      <c r="CG64" s="436"/>
      <c r="CH64" s="437"/>
      <c r="CI64" s="438"/>
      <c r="CJ64" s="437"/>
      <c r="CK64" s="438"/>
      <c r="CL64" s="437"/>
      <c r="CM64" s="438"/>
      <c r="CN64" s="439"/>
      <c r="CO64" s="272"/>
      <c r="CP64" s="440"/>
      <c r="CQ64" s="441"/>
      <c r="CR64" s="442"/>
      <c r="CS64" s="441"/>
      <c r="CT64" s="442"/>
      <c r="CU64" s="441"/>
      <c r="CV64" s="442"/>
      <c r="CW64" s="441"/>
      <c r="CX64" s="442"/>
      <c r="CY64" s="443"/>
      <c r="CZ64" s="440"/>
      <c r="DA64" s="441"/>
      <c r="DB64" s="442"/>
      <c r="DC64" s="441"/>
      <c r="DD64" s="442"/>
      <c r="DE64" s="441"/>
      <c r="DF64" s="442"/>
      <c r="DG64" s="443"/>
      <c r="DH64" s="440"/>
      <c r="DI64" s="441"/>
      <c r="DJ64" s="442"/>
      <c r="DK64" s="441"/>
      <c r="DL64" s="442"/>
      <c r="DM64" s="441"/>
      <c r="DN64" s="442"/>
      <c r="DO64" s="443"/>
      <c r="DP64" s="272"/>
    </row>
    <row r="65" spans="2:120" s="303" customFormat="1" ht="40.5" customHeight="1">
      <c r="B65" s="411">
        <f>LARGE(B$41:B64,1)+1</f>
        <v>14</v>
      </c>
      <c r="C65" s="829" t="s">
        <v>684</v>
      </c>
      <c r="D65" s="830">
        <v>12</v>
      </c>
      <c r="E65" s="831"/>
      <c r="F65" s="831"/>
      <c r="G65" s="832"/>
      <c r="H65" s="833"/>
      <c r="I65" s="834"/>
      <c r="J65" s="425">
        <f t="shared" si="13"/>
        <v>0</v>
      </c>
      <c r="K65" s="426"/>
      <c r="L65" s="448"/>
      <c r="M65" s="428"/>
      <c r="N65" s="429"/>
      <c r="O65" s="430"/>
      <c r="P65" s="429"/>
      <c r="Q65" s="430"/>
      <c r="R65" s="429"/>
      <c r="S65" s="430"/>
      <c r="T65" s="429"/>
      <c r="U65" s="430"/>
      <c r="V65" s="431"/>
      <c r="W65" s="428"/>
      <c r="X65" s="429"/>
      <c r="Y65" s="430"/>
      <c r="Z65" s="429"/>
      <c r="AA65" s="430"/>
      <c r="AB65" s="429"/>
      <c r="AC65" s="430"/>
      <c r="AD65" s="431"/>
      <c r="AE65" s="428"/>
      <c r="AF65" s="429"/>
      <c r="AG65" s="430"/>
      <c r="AH65" s="429"/>
      <c r="AI65" s="430"/>
      <c r="AJ65" s="429"/>
      <c r="AK65" s="430"/>
      <c r="AL65" s="431"/>
      <c r="AM65" s="272"/>
      <c r="AN65" s="432"/>
      <c r="AO65" s="433"/>
      <c r="AP65" s="434"/>
      <c r="AQ65" s="433"/>
      <c r="AR65" s="434"/>
      <c r="AS65" s="433"/>
      <c r="AT65" s="434"/>
      <c r="AU65" s="433"/>
      <c r="AV65" s="434"/>
      <c r="AW65" s="435"/>
      <c r="AX65" s="432"/>
      <c r="AY65" s="433"/>
      <c r="AZ65" s="434"/>
      <c r="BA65" s="433"/>
      <c r="BB65" s="434"/>
      <c r="BC65" s="433"/>
      <c r="BD65" s="434"/>
      <c r="BE65" s="435"/>
      <c r="BF65" s="432"/>
      <c r="BG65" s="433"/>
      <c r="BH65" s="434"/>
      <c r="BI65" s="433"/>
      <c r="BJ65" s="434"/>
      <c r="BK65" s="433"/>
      <c r="BL65" s="434"/>
      <c r="BM65" s="435"/>
      <c r="BN65" s="272"/>
      <c r="BO65" s="436"/>
      <c r="BP65" s="437"/>
      <c r="BQ65" s="438"/>
      <c r="BR65" s="437"/>
      <c r="BS65" s="438"/>
      <c r="BT65" s="437"/>
      <c r="BU65" s="438"/>
      <c r="BV65" s="437"/>
      <c r="BW65" s="438"/>
      <c r="BX65" s="439"/>
      <c r="BY65" s="436"/>
      <c r="BZ65" s="437"/>
      <c r="CA65" s="438"/>
      <c r="CB65" s="437"/>
      <c r="CC65" s="438"/>
      <c r="CD65" s="437"/>
      <c r="CE65" s="438"/>
      <c r="CF65" s="439"/>
      <c r="CG65" s="436"/>
      <c r="CH65" s="437"/>
      <c r="CI65" s="438"/>
      <c r="CJ65" s="437"/>
      <c r="CK65" s="438"/>
      <c r="CL65" s="437"/>
      <c r="CM65" s="438"/>
      <c r="CN65" s="439"/>
      <c r="CO65" s="272"/>
      <c r="CP65" s="440"/>
      <c r="CQ65" s="441"/>
      <c r="CR65" s="442"/>
      <c r="CS65" s="441"/>
      <c r="CT65" s="442"/>
      <c r="CU65" s="441"/>
      <c r="CV65" s="442"/>
      <c r="CW65" s="441"/>
      <c r="CX65" s="442"/>
      <c r="CY65" s="443"/>
      <c r="CZ65" s="440"/>
      <c r="DA65" s="441"/>
      <c r="DB65" s="442"/>
      <c r="DC65" s="441"/>
      <c r="DD65" s="442"/>
      <c r="DE65" s="441"/>
      <c r="DF65" s="442"/>
      <c r="DG65" s="443"/>
      <c r="DH65" s="440"/>
      <c r="DI65" s="441"/>
      <c r="DJ65" s="442"/>
      <c r="DK65" s="441"/>
      <c r="DL65" s="442"/>
      <c r="DM65" s="441"/>
      <c r="DN65" s="442"/>
      <c r="DO65" s="443"/>
      <c r="DP65" s="272"/>
    </row>
    <row r="66" spans="2:120" s="303" customFormat="1" ht="40.5" customHeight="1">
      <c r="B66" s="411">
        <f>LARGE(B$41:B65,1)+1</f>
        <v>15</v>
      </c>
      <c r="C66" s="829" t="s">
        <v>700</v>
      </c>
      <c r="D66" s="830">
        <v>17</v>
      </c>
      <c r="E66" s="831"/>
      <c r="F66" s="831"/>
      <c r="G66" s="832"/>
      <c r="H66" s="833"/>
      <c r="I66" s="834"/>
      <c r="J66" s="425">
        <f t="shared" si="13"/>
        <v>0</v>
      </c>
      <c r="K66" s="426"/>
      <c r="L66" s="448"/>
      <c r="M66" s="428"/>
      <c r="N66" s="429"/>
      <c r="O66" s="430"/>
      <c r="P66" s="429"/>
      <c r="Q66" s="430"/>
      <c r="R66" s="429"/>
      <c r="S66" s="430"/>
      <c r="T66" s="429"/>
      <c r="U66" s="430"/>
      <c r="V66" s="431"/>
      <c r="W66" s="428"/>
      <c r="X66" s="429"/>
      <c r="Y66" s="430"/>
      <c r="Z66" s="429"/>
      <c r="AA66" s="430"/>
      <c r="AB66" s="429"/>
      <c r="AC66" s="430"/>
      <c r="AD66" s="431"/>
      <c r="AE66" s="428"/>
      <c r="AF66" s="429"/>
      <c r="AG66" s="430"/>
      <c r="AH66" s="429"/>
      <c r="AI66" s="430"/>
      <c r="AJ66" s="429"/>
      <c r="AK66" s="430"/>
      <c r="AL66" s="431"/>
      <c r="AM66" s="272"/>
      <c r="AN66" s="432"/>
      <c r="AO66" s="433"/>
      <c r="AP66" s="434"/>
      <c r="AQ66" s="433"/>
      <c r="AR66" s="434"/>
      <c r="AS66" s="433"/>
      <c r="AT66" s="434"/>
      <c r="AU66" s="433"/>
      <c r="AV66" s="434"/>
      <c r="AW66" s="435"/>
      <c r="AX66" s="432"/>
      <c r="AY66" s="433"/>
      <c r="AZ66" s="434"/>
      <c r="BA66" s="433"/>
      <c r="BB66" s="434"/>
      <c r="BC66" s="433"/>
      <c r="BD66" s="434"/>
      <c r="BE66" s="435"/>
      <c r="BF66" s="432"/>
      <c r="BG66" s="433"/>
      <c r="BH66" s="434"/>
      <c r="BI66" s="433"/>
      <c r="BJ66" s="434"/>
      <c r="BK66" s="433"/>
      <c r="BL66" s="434"/>
      <c r="BM66" s="435"/>
      <c r="BN66" s="272"/>
      <c r="BO66" s="436"/>
      <c r="BP66" s="437"/>
      <c r="BQ66" s="438"/>
      <c r="BR66" s="437"/>
      <c r="BS66" s="438"/>
      <c r="BT66" s="437"/>
      <c r="BU66" s="438"/>
      <c r="BV66" s="437"/>
      <c r="BW66" s="438"/>
      <c r="BX66" s="439"/>
      <c r="BY66" s="436"/>
      <c r="BZ66" s="437"/>
      <c r="CA66" s="438"/>
      <c r="CB66" s="437"/>
      <c r="CC66" s="438"/>
      <c r="CD66" s="437"/>
      <c r="CE66" s="438"/>
      <c r="CF66" s="439"/>
      <c r="CG66" s="436"/>
      <c r="CH66" s="437"/>
      <c r="CI66" s="438"/>
      <c r="CJ66" s="437"/>
      <c r="CK66" s="438"/>
      <c r="CL66" s="437"/>
      <c r="CM66" s="438"/>
      <c r="CN66" s="439"/>
      <c r="CO66" s="272"/>
      <c r="CP66" s="440"/>
      <c r="CQ66" s="441"/>
      <c r="CR66" s="442"/>
      <c r="CS66" s="441"/>
      <c r="CT66" s="442"/>
      <c r="CU66" s="441"/>
      <c r="CV66" s="442"/>
      <c r="CW66" s="441"/>
      <c r="CX66" s="442"/>
      <c r="CY66" s="443"/>
      <c r="CZ66" s="440"/>
      <c r="DA66" s="441"/>
      <c r="DB66" s="442"/>
      <c r="DC66" s="441"/>
      <c r="DD66" s="442"/>
      <c r="DE66" s="441"/>
      <c r="DF66" s="442"/>
      <c r="DG66" s="443"/>
      <c r="DH66" s="440"/>
      <c r="DI66" s="441"/>
      <c r="DJ66" s="442"/>
      <c r="DK66" s="441"/>
      <c r="DL66" s="442"/>
      <c r="DM66" s="441"/>
      <c r="DN66" s="442"/>
      <c r="DO66" s="443"/>
      <c r="DP66" s="272"/>
    </row>
    <row r="67" spans="2:120" s="303" customFormat="1" ht="40.5" customHeight="1">
      <c r="B67" s="411">
        <f>LARGE(B$41:B66,1)+1</f>
        <v>16</v>
      </c>
      <c r="C67" s="829" t="s">
        <v>722</v>
      </c>
      <c r="D67" s="830">
        <v>12</v>
      </c>
      <c r="E67" s="831"/>
      <c r="F67" s="831"/>
      <c r="G67" s="832"/>
      <c r="H67" s="833"/>
      <c r="I67" s="834"/>
      <c r="J67" s="425">
        <f t="shared" si="13"/>
        <v>0</v>
      </c>
      <c r="K67" s="426"/>
      <c r="L67" s="448"/>
      <c r="M67" s="428"/>
      <c r="N67" s="429"/>
      <c r="O67" s="430"/>
      <c r="P67" s="429"/>
      <c r="Q67" s="430"/>
      <c r="R67" s="429"/>
      <c r="S67" s="430"/>
      <c r="T67" s="429"/>
      <c r="U67" s="430"/>
      <c r="V67" s="431"/>
      <c r="W67" s="428"/>
      <c r="X67" s="429"/>
      <c r="Y67" s="430"/>
      <c r="Z67" s="429"/>
      <c r="AA67" s="430"/>
      <c r="AB67" s="429"/>
      <c r="AC67" s="430"/>
      <c r="AD67" s="431"/>
      <c r="AE67" s="428"/>
      <c r="AF67" s="429"/>
      <c r="AG67" s="430"/>
      <c r="AH67" s="429"/>
      <c r="AI67" s="430"/>
      <c r="AJ67" s="429"/>
      <c r="AK67" s="430"/>
      <c r="AL67" s="431"/>
      <c r="AM67" s="272"/>
      <c r="AN67" s="432"/>
      <c r="AO67" s="433"/>
      <c r="AP67" s="434"/>
      <c r="AQ67" s="433"/>
      <c r="AR67" s="434"/>
      <c r="AS67" s="433"/>
      <c r="AT67" s="434"/>
      <c r="AU67" s="433"/>
      <c r="AV67" s="434"/>
      <c r="AW67" s="435"/>
      <c r="AX67" s="432"/>
      <c r="AY67" s="433"/>
      <c r="AZ67" s="434"/>
      <c r="BA67" s="433"/>
      <c r="BB67" s="434"/>
      <c r="BC67" s="433"/>
      <c r="BD67" s="434"/>
      <c r="BE67" s="435"/>
      <c r="BF67" s="432"/>
      <c r="BG67" s="433"/>
      <c r="BH67" s="434"/>
      <c r="BI67" s="433"/>
      <c r="BJ67" s="434"/>
      <c r="BK67" s="433"/>
      <c r="BL67" s="434"/>
      <c r="BM67" s="435"/>
      <c r="BN67" s="272"/>
      <c r="BO67" s="436"/>
      <c r="BP67" s="437"/>
      <c r="BQ67" s="438"/>
      <c r="BR67" s="437"/>
      <c r="BS67" s="438"/>
      <c r="BT67" s="437"/>
      <c r="BU67" s="438"/>
      <c r="BV67" s="437"/>
      <c r="BW67" s="438"/>
      <c r="BX67" s="439"/>
      <c r="BY67" s="436"/>
      <c r="BZ67" s="437"/>
      <c r="CA67" s="438"/>
      <c r="CB67" s="437"/>
      <c r="CC67" s="438"/>
      <c r="CD67" s="437"/>
      <c r="CE67" s="438"/>
      <c r="CF67" s="439"/>
      <c r="CG67" s="436"/>
      <c r="CH67" s="437"/>
      <c r="CI67" s="438"/>
      <c r="CJ67" s="437"/>
      <c r="CK67" s="438"/>
      <c r="CL67" s="437"/>
      <c r="CM67" s="438"/>
      <c r="CN67" s="439"/>
      <c r="CO67" s="272"/>
      <c r="CP67" s="440"/>
      <c r="CQ67" s="441"/>
      <c r="CR67" s="442"/>
      <c r="CS67" s="441"/>
      <c r="CT67" s="442"/>
      <c r="CU67" s="441"/>
      <c r="CV67" s="442"/>
      <c r="CW67" s="441"/>
      <c r="CX67" s="442"/>
      <c r="CY67" s="443"/>
      <c r="CZ67" s="440"/>
      <c r="DA67" s="441"/>
      <c r="DB67" s="442"/>
      <c r="DC67" s="441"/>
      <c r="DD67" s="442"/>
      <c r="DE67" s="441"/>
      <c r="DF67" s="442"/>
      <c r="DG67" s="443"/>
      <c r="DH67" s="440"/>
      <c r="DI67" s="441"/>
      <c r="DJ67" s="442"/>
      <c r="DK67" s="441"/>
      <c r="DL67" s="442"/>
      <c r="DM67" s="441"/>
      <c r="DN67" s="442"/>
      <c r="DO67" s="443"/>
      <c r="DP67" s="272"/>
    </row>
    <row r="68" spans="2:120" s="303" customFormat="1" ht="40.5" customHeight="1">
      <c r="B68" s="411">
        <f>LARGE(B$41:B67,1)+1</f>
        <v>17</v>
      </c>
      <c r="C68" s="829" t="s">
        <v>740</v>
      </c>
      <c r="D68" s="830">
        <v>7</v>
      </c>
      <c r="E68" s="831"/>
      <c r="F68" s="831"/>
      <c r="G68" s="832"/>
      <c r="H68" s="833"/>
      <c r="I68" s="834"/>
      <c r="J68" s="425">
        <f t="shared" si="13"/>
        <v>0</v>
      </c>
      <c r="K68" s="426"/>
      <c r="L68" s="448"/>
      <c r="M68" s="428"/>
      <c r="N68" s="429"/>
      <c r="O68" s="430"/>
      <c r="P68" s="429"/>
      <c r="Q68" s="430"/>
      <c r="R68" s="429"/>
      <c r="S68" s="430"/>
      <c r="T68" s="429"/>
      <c r="U68" s="430"/>
      <c r="V68" s="431"/>
      <c r="W68" s="428"/>
      <c r="X68" s="429"/>
      <c r="Y68" s="430"/>
      <c r="Z68" s="429"/>
      <c r="AA68" s="430"/>
      <c r="AB68" s="429"/>
      <c r="AC68" s="430"/>
      <c r="AD68" s="431"/>
      <c r="AE68" s="428"/>
      <c r="AF68" s="429"/>
      <c r="AG68" s="430"/>
      <c r="AH68" s="429"/>
      <c r="AI68" s="430"/>
      <c r="AJ68" s="429"/>
      <c r="AK68" s="430"/>
      <c r="AL68" s="431"/>
      <c r="AM68" s="272"/>
      <c r="AN68" s="432"/>
      <c r="AO68" s="433"/>
      <c r="AP68" s="434"/>
      <c r="AQ68" s="433"/>
      <c r="AR68" s="434"/>
      <c r="AS68" s="433"/>
      <c r="AT68" s="434"/>
      <c r="AU68" s="433"/>
      <c r="AV68" s="434"/>
      <c r="AW68" s="435"/>
      <c r="AX68" s="432"/>
      <c r="AY68" s="433"/>
      <c r="AZ68" s="434"/>
      <c r="BA68" s="433"/>
      <c r="BB68" s="434"/>
      <c r="BC68" s="433"/>
      <c r="BD68" s="434"/>
      <c r="BE68" s="435"/>
      <c r="BF68" s="432"/>
      <c r="BG68" s="433"/>
      <c r="BH68" s="434"/>
      <c r="BI68" s="433"/>
      <c r="BJ68" s="434"/>
      <c r="BK68" s="433"/>
      <c r="BL68" s="434"/>
      <c r="BM68" s="435"/>
      <c r="BN68" s="272"/>
      <c r="BO68" s="436"/>
      <c r="BP68" s="437"/>
      <c r="BQ68" s="438"/>
      <c r="BR68" s="437"/>
      <c r="BS68" s="438"/>
      <c r="BT68" s="437"/>
      <c r="BU68" s="438"/>
      <c r="BV68" s="437"/>
      <c r="BW68" s="438"/>
      <c r="BX68" s="439"/>
      <c r="BY68" s="436"/>
      <c r="BZ68" s="437"/>
      <c r="CA68" s="438"/>
      <c r="CB68" s="437"/>
      <c r="CC68" s="438"/>
      <c r="CD68" s="437"/>
      <c r="CE68" s="438"/>
      <c r="CF68" s="439"/>
      <c r="CG68" s="436"/>
      <c r="CH68" s="437"/>
      <c r="CI68" s="438"/>
      <c r="CJ68" s="437"/>
      <c r="CK68" s="438"/>
      <c r="CL68" s="437"/>
      <c r="CM68" s="438"/>
      <c r="CN68" s="439"/>
      <c r="CO68" s="272"/>
      <c r="CP68" s="440"/>
      <c r="CQ68" s="441"/>
      <c r="CR68" s="442"/>
      <c r="CS68" s="441"/>
      <c r="CT68" s="442"/>
      <c r="CU68" s="441"/>
      <c r="CV68" s="442"/>
      <c r="CW68" s="441"/>
      <c r="CX68" s="442"/>
      <c r="CY68" s="443"/>
      <c r="CZ68" s="440"/>
      <c r="DA68" s="441"/>
      <c r="DB68" s="442"/>
      <c r="DC68" s="441"/>
      <c r="DD68" s="442"/>
      <c r="DE68" s="441"/>
      <c r="DF68" s="442"/>
      <c r="DG68" s="443"/>
      <c r="DH68" s="440"/>
      <c r="DI68" s="441"/>
      <c r="DJ68" s="442"/>
      <c r="DK68" s="441"/>
      <c r="DL68" s="442"/>
      <c r="DM68" s="441"/>
      <c r="DN68" s="442"/>
      <c r="DO68" s="443"/>
      <c r="DP68" s="272"/>
    </row>
    <row r="69" spans="2:120" s="303" customFormat="1" ht="40.5" customHeight="1">
      <c r="B69" s="411">
        <f>LARGE(B$41:B68,1)+1</f>
        <v>18</v>
      </c>
      <c r="C69" s="829" t="s">
        <v>748</v>
      </c>
      <c r="D69" s="830">
        <v>6</v>
      </c>
      <c r="E69" s="831"/>
      <c r="F69" s="831"/>
      <c r="G69" s="832"/>
      <c r="H69" s="833"/>
      <c r="I69" s="834"/>
      <c r="J69" s="425">
        <f t="shared" si="13"/>
        <v>0</v>
      </c>
      <c r="K69" s="426"/>
      <c r="L69" s="448"/>
      <c r="M69" s="428"/>
      <c r="N69" s="429"/>
      <c r="O69" s="430"/>
      <c r="P69" s="429"/>
      <c r="Q69" s="430"/>
      <c r="R69" s="429"/>
      <c r="S69" s="430"/>
      <c r="T69" s="429"/>
      <c r="U69" s="430"/>
      <c r="V69" s="431"/>
      <c r="W69" s="428"/>
      <c r="X69" s="429"/>
      <c r="Y69" s="430"/>
      <c r="Z69" s="429"/>
      <c r="AA69" s="430"/>
      <c r="AB69" s="429"/>
      <c r="AC69" s="430"/>
      <c r="AD69" s="431"/>
      <c r="AE69" s="428"/>
      <c r="AF69" s="429"/>
      <c r="AG69" s="430"/>
      <c r="AH69" s="429"/>
      <c r="AI69" s="430"/>
      <c r="AJ69" s="429"/>
      <c r="AK69" s="430"/>
      <c r="AL69" s="431"/>
      <c r="AM69" s="272"/>
      <c r="AN69" s="432"/>
      <c r="AO69" s="433"/>
      <c r="AP69" s="434"/>
      <c r="AQ69" s="433"/>
      <c r="AR69" s="434"/>
      <c r="AS69" s="433"/>
      <c r="AT69" s="434"/>
      <c r="AU69" s="433"/>
      <c r="AV69" s="434"/>
      <c r="AW69" s="435"/>
      <c r="AX69" s="432"/>
      <c r="AY69" s="433"/>
      <c r="AZ69" s="434"/>
      <c r="BA69" s="433"/>
      <c r="BB69" s="434"/>
      <c r="BC69" s="433"/>
      <c r="BD69" s="434"/>
      <c r="BE69" s="435"/>
      <c r="BF69" s="432"/>
      <c r="BG69" s="433"/>
      <c r="BH69" s="434"/>
      <c r="BI69" s="433"/>
      <c r="BJ69" s="434"/>
      <c r="BK69" s="433"/>
      <c r="BL69" s="434"/>
      <c r="BM69" s="435"/>
      <c r="BN69" s="272"/>
      <c r="BO69" s="436"/>
      <c r="BP69" s="437"/>
      <c r="BQ69" s="438"/>
      <c r="BR69" s="437"/>
      <c r="BS69" s="438"/>
      <c r="BT69" s="437"/>
      <c r="BU69" s="438"/>
      <c r="BV69" s="437"/>
      <c r="BW69" s="438"/>
      <c r="BX69" s="439"/>
      <c r="BY69" s="436"/>
      <c r="BZ69" s="437"/>
      <c r="CA69" s="438"/>
      <c r="CB69" s="437"/>
      <c r="CC69" s="438"/>
      <c r="CD69" s="437"/>
      <c r="CE69" s="438"/>
      <c r="CF69" s="439"/>
      <c r="CG69" s="436"/>
      <c r="CH69" s="437"/>
      <c r="CI69" s="438"/>
      <c r="CJ69" s="437"/>
      <c r="CK69" s="438"/>
      <c r="CL69" s="437"/>
      <c r="CM69" s="438"/>
      <c r="CN69" s="439"/>
      <c r="CO69" s="272"/>
      <c r="CP69" s="440"/>
      <c r="CQ69" s="441"/>
      <c r="CR69" s="442"/>
      <c r="CS69" s="441"/>
      <c r="CT69" s="442"/>
      <c r="CU69" s="441"/>
      <c r="CV69" s="442"/>
      <c r="CW69" s="441"/>
      <c r="CX69" s="442"/>
      <c r="CY69" s="443"/>
      <c r="CZ69" s="440"/>
      <c r="DA69" s="441"/>
      <c r="DB69" s="442"/>
      <c r="DC69" s="441"/>
      <c r="DD69" s="442"/>
      <c r="DE69" s="441"/>
      <c r="DF69" s="442"/>
      <c r="DG69" s="443"/>
      <c r="DH69" s="440"/>
      <c r="DI69" s="441"/>
      <c r="DJ69" s="442"/>
      <c r="DK69" s="441"/>
      <c r="DL69" s="442"/>
      <c r="DM69" s="441"/>
      <c r="DN69" s="442"/>
      <c r="DO69" s="443"/>
      <c r="DP69" s="272"/>
    </row>
    <row r="70" spans="2:120" s="303" customFormat="1" ht="40.5" customHeight="1">
      <c r="B70" s="411">
        <f>LARGE(B$41:B69,1)+1</f>
        <v>19</v>
      </c>
      <c r="C70" s="829" t="s">
        <v>756</v>
      </c>
      <c r="D70" s="830">
        <v>32</v>
      </c>
      <c r="E70" s="831"/>
      <c r="F70" s="831"/>
      <c r="G70" s="832"/>
      <c r="H70" s="833"/>
      <c r="I70" s="834"/>
      <c r="J70" s="425">
        <f t="shared" si="13"/>
        <v>0</v>
      </c>
      <c r="K70" s="426"/>
      <c r="L70" s="448"/>
      <c r="M70" s="428"/>
      <c r="N70" s="429"/>
      <c r="O70" s="430"/>
      <c r="P70" s="429"/>
      <c r="Q70" s="430"/>
      <c r="R70" s="429"/>
      <c r="S70" s="430"/>
      <c r="T70" s="429"/>
      <c r="U70" s="430"/>
      <c r="V70" s="431"/>
      <c r="W70" s="428"/>
      <c r="X70" s="429"/>
      <c r="Y70" s="430"/>
      <c r="Z70" s="429"/>
      <c r="AA70" s="430"/>
      <c r="AB70" s="429"/>
      <c r="AC70" s="430"/>
      <c r="AD70" s="431"/>
      <c r="AE70" s="428"/>
      <c r="AF70" s="429"/>
      <c r="AG70" s="430"/>
      <c r="AH70" s="429"/>
      <c r="AI70" s="430"/>
      <c r="AJ70" s="429"/>
      <c r="AK70" s="430"/>
      <c r="AL70" s="431"/>
      <c r="AM70" s="272"/>
      <c r="AN70" s="432"/>
      <c r="AO70" s="433"/>
      <c r="AP70" s="434"/>
      <c r="AQ70" s="433"/>
      <c r="AR70" s="434"/>
      <c r="AS70" s="433"/>
      <c r="AT70" s="434"/>
      <c r="AU70" s="433"/>
      <c r="AV70" s="434"/>
      <c r="AW70" s="435"/>
      <c r="AX70" s="432"/>
      <c r="AY70" s="433"/>
      <c r="AZ70" s="434"/>
      <c r="BA70" s="433"/>
      <c r="BB70" s="434"/>
      <c r="BC70" s="433"/>
      <c r="BD70" s="434"/>
      <c r="BE70" s="435"/>
      <c r="BF70" s="432"/>
      <c r="BG70" s="433"/>
      <c r="BH70" s="434"/>
      <c r="BI70" s="433"/>
      <c r="BJ70" s="434"/>
      <c r="BK70" s="433"/>
      <c r="BL70" s="434"/>
      <c r="BM70" s="435"/>
      <c r="BN70" s="272"/>
      <c r="BO70" s="436"/>
      <c r="BP70" s="437"/>
      <c r="BQ70" s="438"/>
      <c r="BR70" s="437"/>
      <c r="BS70" s="438"/>
      <c r="BT70" s="437"/>
      <c r="BU70" s="438"/>
      <c r="BV70" s="437"/>
      <c r="BW70" s="438"/>
      <c r="BX70" s="439"/>
      <c r="BY70" s="436"/>
      <c r="BZ70" s="437"/>
      <c r="CA70" s="438"/>
      <c r="CB70" s="437"/>
      <c r="CC70" s="438"/>
      <c r="CD70" s="437"/>
      <c r="CE70" s="438"/>
      <c r="CF70" s="439"/>
      <c r="CG70" s="436"/>
      <c r="CH70" s="437"/>
      <c r="CI70" s="438"/>
      <c r="CJ70" s="437"/>
      <c r="CK70" s="438"/>
      <c r="CL70" s="437"/>
      <c r="CM70" s="438"/>
      <c r="CN70" s="439"/>
      <c r="CO70" s="272"/>
      <c r="CP70" s="440"/>
      <c r="CQ70" s="441"/>
      <c r="CR70" s="442"/>
      <c r="CS70" s="441"/>
      <c r="CT70" s="442"/>
      <c r="CU70" s="441"/>
      <c r="CV70" s="442"/>
      <c r="CW70" s="441"/>
      <c r="CX70" s="442"/>
      <c r="CY70" s="443"/>
      <c r="CZ70" s="440"/>
      <c r="DA70" s="441"/>
      <c r="DB70" s="442"/>
      <c r="DC70" s="441"/>
      <c r="DD70" s="442"/>
      <c r="DE70" s="441"/>
      <c r="DF70" s="442"/>
      <c r="DG70" s="443"/>
      <c r="DH70" s="440"/>
      <c r="DI70" s="441"/>
      <c r="DJ70" s="442"/>
      <c r="DK70" s="441"/>
      <c r="DL70" s="442"/>
      <c r="DM70" s="441"/>
      <c r="DN70" s="442"/>
      <c r="DO70" s="443"/>
      <c r="DP70" s="272"/>
    </row>
    <row r="71" spans="2:120" s="303" customFormat="1" ht="40.5" customHeight="1">
      <c r="B71" s="411">
        <f>LARGE(B$41:B70,1)+1</f>
        <v>20</v>
      </c>
      <c r="C71" s="829" t="s">
        <v>1169</v>
      </c>
      <c r="D71" s="830">
        <v>5</v>
      </c>
      <c r="E71" s="831"/>
      <c r="F71" s="831"/>
      <c r="G71" s="832"/>
      <c r="H71" s="833"/>
      <c r="I71" s="834"/>
      <c r="J71" s="425">
        <f t="shared" si="13"/>
        <v>0</v>
      </c>
      <c r="K71" s="426"/>
      <c r="L71" s="448"/>
      <c r="M71" s="428"/>
      <c r="N71" s="429"/>
      <c r="O71" s="430"/>
      <c r="P71" s="429"/>
      <c r="Q71" s="430"/>
      <c r="R71" s="429"/>
      <c r="S71" s="430"/>
      <c r="T71" s="429"/>
      <c r="U71" s="430"/>
      <c r="V71" s="431"/>
      <c r="W71" s="428"/>
      <c r="X71" s="429"/>
      <c r="Y71" s="430"/>
      <c r="Z71" s="429"/>
      <c r="AA71" s="430"/>
      <c r="AB71" s="429"/>
      <c r="AC71" s="430"/>
      <c r="AD71" s="431"/>
      <c r="AE71" s="428"/>
      <c r="AF71" s="429"/>
      <c r="AG71" s="430"/>
      <c r="AH71" s="429"/>
      <c r="AI71" s="430"/>
      <c r="AJ71" s="429"/>
      <c r="AK71" s="430"/>
      <c r="AL71" s="431"/>
      <c r="AM71" s="272"/>
      <c r="AN71" s="432"/>
      <c r="AO71" s="433"/>
      <c r="AP71" s="434"/>
      <c r="AQ71" s="433"/>
      <c r="AR71" s="434"/>
      <c r="AS71" s="433"/>
      <c r="AT71" s="434"/>
      <c r="AU71" s="433"/>
      <c r="AV71" s="434"/>
      <c r="AW71" s="435"/>
      <c r="AX71" s="432"/>
      <c r="AY71" s="433"/>
      <c r="AZ71" s="434"/>
      <c r="BA71" s="433"/>
      <c r="BB71" s="434"/>
      <c r="BC71" s="433"/>
      <c r="BD71" s="434"/>
      <c r="BE71" s="435"/>
      <c r="BF71" s="432"/>
      <c r="BG71" s="433"/>
      <c r="BH71" s="434"/>
      <c r="BI71" s="433"/>
      <c r="BJ71" s="434"/>
      <c r="BK71" s="433"/>
      <c r="BL71" s="434"/>
      <c r="BM71" s="435"/>
      <c r="BN71" s="272"/>
      <c r="BO71" s="436"/>
      <c r="BP71" s="437"/>
      <c r="BQ71" s="438"/>
      <c r="BR71" s="437"/>
      <c r="BS71" s="438"/>
      <c r="BT71" s="437"/>
      <c r="BU71" s="438"/>
      <c r="BV71" s="437"/>
      <c r="BW71" s="438"/>
      <c r="BX71" s="439"/>
      <c r="BY71" s="436"/>
      <c r="BZ71" s="437"/>
      <c r="CA71" s="438"/>
      <c r="CB71" s="437"/>
      <c r="CC71" s="438"/>
      <c r="CD71" s="437"/>
      <c r="CE71" s="438"/>
      <c r="CF71" s="439"/>
      <c r="CG71" s="436"/>
      <c r="CH71" s="437"/>
      <c r="CI71" s="438"/>
      <c r="CJ71" s="437"/>
      <c r="CK71" s="438"/>
      <c r="CL71" s="437"/>
      <c r="CM71" s="438"/>
      <c r="CN71" s="439"/>
      <c r="CO71" s="272"/>
      <c r="CP71" s="440"/>
      <c r="CQ71" s="441"/>
      <c r="CR71" s="442"/>
      <c r="CS71" s="441"/>
      <c r="CT71" s="442"/>
      <c r="CU71" s="441"/>
      <c r="CV71" s="442"/>
      <c r="CW71" s="441"/>
      <c r="CX71" s="442"/>
      <c r="CY71" s="443"/>
      <c r="CZ71" s="440"/>
      <c r="DA71" s="441"/>
      <c r="DB71" s="442"/>
      <c r="DC71" s="441"/>
      <c r="DD71" s="442"/>
      <c r="DE71" s="441"/>
      <c r="DF71" s="442"/>
      <c r="DG71" s="443"/>
      <c r="DH71" s="440"/>
      <c r="DI71" s="441"/>
      <c r="DJ71" s="442"/>
      <c r="DK71" s="441"/>
      <c r="DL71" s="442"/>
      <c r="DM71" s="441"/>
      <c r="DN71" s="442"/>
      <c r="DO71" s="443"/>
      <c r="DP71" s="272"/>
    </row>
    <row r="72" spans="2:120" s="303" customFormat="1" ht="40.5" customHeight="1">
      <c r="B72" s="411">
        <f>LARGE(B$41:B71,1)+1</f>
        <v>21</v>
      </c>
      <c r="C72" s="829" t="s">
        <v>761</v>
      </c>
      <c r="D72" s="830">
        <v>19</v>
      </c>
      <c r="E72" s="831"/>
      <c r="F72" s="831"/>
      <c r="G72" s="832"/>
      <c r="H72" s="833"/>
      <c r="I72" s="834"/>
      <c r="J72" s="425">
        <f t="shared" si="13"/>
        <v>0</v>
      </c>
      <c r="K72" s="426"/>
      <c r="L72" s="448"/>
      <c r="M72" s="428"/>
      <c r="N72" s="429"/>
      <c r="O72" s="430"/>
      <c r="P72" s="429"/>
      <c r="Q72" s="430"/>
      <c r="R72" s="429"/>
      <c r="S72" s="430"/>
      <c r="T72" s="429"/>
      <c r="U72" s="430"/>
      <c r="V72" s="431"/>
      <c r="W72" s="428"/>
      <c r="X72" s="429"/>
      <c r="Y72" s="430"/>
      <c r="Z72" s="429"/>
      <c r="AA72" s="430"/>
      <c r="AB72" s="429"/>
      <c r="AC72" s="430"/>
      <c r="AD72" s="431"/>
      <c r="AE72" s="428"/>
      <c r="AF72" s="429"/>
      <c r="AG72" s="430"/>
      <c r="AH72" s="429"/>
      <c r="AI72" s="430"/>
      <c r="AJ72" s="429"/>
      <c r="AK72" s="430"/>
      <c r="AL72" s="431"/>
      <c r="AM72" s="272"/>
      <c r="AN72" s="432"/>
      <c r="AO72" s="433"/>
      <c r="AP72" s="434"/>
      <c r="AQ72" s="433"/>
      <c r="AR72" s="434"/>
      <c r="AS72" s="433"/>
      <c r="AT72" s="434"/>
      <c r="AU72" s="433"/>
      <c r="AV72" s="434"/>
      <c r="AW72" s="435"/>
      <c r="AX72" s="432"/>
      <c r="AY72" s="433"/>
      <c r="AZ72" s="434"/>
      <c r="BA72" s="433"/>
      <c r="BB72" s="434"/>
      <c r="BC72" s="433"/>
      <c r="BD72" s="434"/>
      <c r="BE72" s="435"/>
      <c r="BF72" s="432"/>
      <c r="BG72" s="433"/>
      <c r="BH72" s="434"/>
      <c r="BI72" s="433"/>
      <c r="BJ72" s="434"/>
      <c r="BK72" s="433"/>
      <c r="BL72" s="434"/>
      <c r="BM72" s="435"/>
      <c r="BN72" s="272"/>
      <c r="BO72" s="436"/>
      <c r="BP72" s="437"/>
      <c r="BQ72" s="438"/>
      <c r="BR72" s="437"/>
      <c r="BS72" s="438"/>
      <c r="BT72" s="437"/>
      <c r="BU72" s="438"/>
      <c r="BV72" s="437"/>
      <c r="BW72" s="438"/>
      <c r="BX72" s="439"/>
      <c r="BY72" s="436"/>
      <c r="BZ72" s="437"/>
      <c r="CA72" s="438"/>
      <c r="CB72" s="437"/>
      <c r="CC72" s="438"/>
      <c r="CD72" s="437"/>
      <c r="CE72" s="438"/>
      <c r="CF72" s="439"/>
      <c r="CG72" s="436"/>
      <c r="CH72" s="437"/>
      <c r="CI72" s="438"/>
      <c r="CJ72" s="437"/>
      <c r="CK72" s="438"/>
      <c r="CL72" s="437"/>
      <c r="CM72" s="438"/>
      <c r="CN72" s="439"/>
      <c r="CO72" s="272"/>
      <c r="CP72" s="440"/>
      <c r="CQ72" s="441"/>
      <c r="CR72" s="442"/>
      <c r="CS72" s="441"/>
      <c r="CT72" s="442"/>
      <c r="CU72" s="441"/>
      <c r="CV72" s="442"/>
      <c r="CW72" s="441"/>
      <c r="CX72" s="442"/>
      <c r="CY72" s="443"/>
      <c r="CZ72" s="440"/>
      <c r="DA72" s="441"/>
      <c r="DB72" s="442"/>
      <c r="DC72" s="441"/>
      <c r="DD72" s="442"/>
      <c r="DE72" s="441"/>
      <c r="DF72" s="442"/>
      <c r="DG72" s="443"/>
      <c r="DH72" s="440"/>
      <c r="DI72" s="441"/>
      <c r="DJ72" s="442"/>
      <c r="DK72" s="441"/>
      <c r="DL72" s="442"/>
      <c r="DM72" s="441"/>
      <c r="DN72" s="442"/>
      <c r="DO72" s="443"/>
      <c r="DP72" s="272"/>
    </row>
    <row r="73" spans="2:120" ht="30" customHeight="1">
      <c r="B73" s="543"/>
      <c r="C73" s="544">
        <v>164.43</v>
      </c>
      <c r="D73" s="548">
        <v>23.86</v>
      </c>
      <c r="E73" s="549">
        <v>18</v>
      </c>
      <c r="F73" s="549">
        <v>18</v>
      </c>
      <c r="G73" s="549">
        <v>18</v>
      </c>
      <c r="H73" s="549">
        <v>18</v>
      </c>
      <c r="I73" s="549">
        <v>18</v>
      </c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550"/>
      <c r="AX73" s="550"/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550"/>
      <c r="CG73" s="550"/>
      <c r="CH73" s="550"/>
      <c r="CI73" s="550"/>
      <c r="CJ73" s="550"/>
      <c r="CK73" s="550"/>
      <c r="CL73" s="550"/>
      <c r="CM73" s="550"/>
      <c r="CN73" s="550"/>
      <c r="CO73" s="550"/>
      <c r="CP73" s="550"/>
      <c r="CQ73" s="550"/>
      <c r="CR73" s="550"/>
      <c r="CS73" s="550"/>
      <c r="CT73" s="550"/>
      <c r="CU73" s="550"/>
      <c r="CV73" s="550"/>
      <c r="CW73" s="550"/>
      <c r="CX73" s="550"/>
      <c r="CY73" s="550"/>
      <c r="CZ73" s="550"/>
      <c r="DA73" s="550"/>
      <c r="DB73" s="550"/>
      <c r="DC73" s="550"/>
      <c r="DD73" s="550"/>
      <c r="DE73" s="550"/>
      <c r="DF73" s="550"/>
      <c r="DG73" s="550"/>
      <c r="DH73" s="550"/>
      <c r="DI73" s="550"/>
      <c r="DJ73" s="550"/>
      <c r="DK73" s="550"/>
      <c r="DL73" s="550"/>
      <c r="DM73" s="550"/>
      <c r="DN73" s="550"/>
      <c r="DO73" s="550"/>
      <c r="DP73" s="391"/>
    </row>
    <row r="74" spans="2:120" ht="30" customHeight="1">
      <c r="J74" s="551"/>
      <c r="K74" s="551"/>
      <c r="L74" s="551"/>
      <c r="M74" s="551"/>
      <c r="N74" s="551"/>
      <c r="O74" s="551"/>
      <c r="P74" s="551"/>
      <c r="Q74" s="551"/>
      <c r="R74" s="551"/>
      <c r="S74" s="551"/>
    </row>
    <row r="75" spans="2:120" ht="30" customHeight="1">
      <c r="J75" s="551"/>
      <c r="K75" s="551"/>
      <c r="L75" s="551"/>
      <c r="M75" s="551"/>
      <c r="N75" s="551"/>
      <c r="O75" s="551"/>
      <c r="P75" s="551"/>
      <c r="Q75" s="551"/>
      <c r="R75" s="551"/>
      <c r="S75" s="551"/>
    </row>
    <row r="76" spans="2:120" ht="30" customHeight="1">
      <c r="J76" s="551"/>
      <c r="K76" s="551"/>
      <c r="L76" s="551"/>
      <c r="M76" s="551"/>
      <c r="N76" s="551"/>
      <c r="O76" s="551"/>
      <c r="P76" s="551"/>
      <c r="Q76" s="551"/>
      <c r="R76" s="551"/>
      <c r="S76" s="551"/>
    </row>
    <row r="77" spans="2:120" ht="30" customHeight="1">
      <c r="J77" s="551"/>
      <c r="K77" s="551"/>
      <c r="L77" s="551"/>
      <c r="M77" s="551"/>
      <c r="N77" s="551"/>
      <c r="O77" s="551"/>
      <c r="P77" s="551"/>
      <c r="Q77" s="551"/>
      <c r="R77" s="551"/>
      <c r="S77" s="551"/>
    </row>
    <row r="78" spans="2:120" ht="30" customHeight="1">
      <c r="J78" s="551"/>
      <c r="K78" s="551"/>
      <c r="L78" s="551"/>
      <c r="M78" s="551"/>
      <c r="N78" s="551"/>
      <c r="O78" s="551"/>
      <c r="P78" s="551"/>
      <c r="Q78" s="551"/>
      <c r="R78" s="551"/>
      <c r="S78" s="551"/>
    </row>
  </sheetData>
  <mergeCells count="26">
    <mergeCell ref="J41:J42"/>
    <mergeCell ref="K41:K42"/>
    <mergeCell ref="L41:L42"/>
    <mergeCell ref="J17:J18"/>
    <mergeCell ref="K17:K18"/>
    <mergeCell ref="L17:L18"/>
    <mergeCell ref="J37:J38"/>
    <mergeCell ref="K37:K38"/>
    <mergeCell ref="L37:L38"/>
    <mergeCell ref="J31:J32"/>
    <mergeCell ref="L31:L32"/>
    <mergeCell ref="J59:J60"/>
    <mergeCell ref="K59:K60"/>
    <mergeCell ref="L59:L60"/>
    <mergeCell ref="J47:J48"/>
    <mergeCell ref="K47:K48"/>
    <mergeCell ref="L47:L48"/>
    <mergeCell ref="B5:B6"/>
    <mergeCell ref="B3:D4"/>
    <mergeCell ref="J5:J6"/>
    <mergeCell ref="K5:K6"/>
    <mergeCell ref="K31:K32"/>
    <mergeCell ref="E3:L3"/>
    <mergeCell ref="E4:K4"/>
    <mergeCell ref="L5:L6"/>
    <mergeCell ref="J7:L8"/>
  </mergeCells>
  <phoneticPr fontId="2" type="noConversion"/>
  <printOptions horizontalCentered="1"/>
  <pageMargins left="0.19685039370078741" right="0" top="0.19685039370078741" bottom="0" header="0" footer="0"/>
  <pageSetup paperSize="9" scale="30" orientation="landscape" r:id="rId1"/>
  <headerFooter alignWithMargins="0"/>
  <rowBreaks count="1" manualBreakCount="1">
    <brk id="46" max="119" man="1"/>
  </rowBreaks>
  <colBreaks count="3" manualBreakCount="3">
    <brk id="39" max="72" man="1"/>
    <brk id="66" max="72" man="1"/>
    <brk id="93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316"/>
  <sheetViews>
    <sheetView showZeros="0" zoomScale="35" zoomScaleNormal="35" zoomScaleSheetLayoutView="25" workbookViewId="0">
      <selection activeCell="G15" sqref="G15"/>
    </sheetView>
  </sheetViews>
  <sheetFormatPr baseColWidth="10" defaultRowHeight="12.75"/>
  <cols>
    <col min="1" max="1" width="10.5703125" style="1260" customWidth="1"/>
    <col min="2" max="2" width="2.28515625" style="1260" customWidth="1"/>
    <col min="3" max="3" width="14.28515625" style="1261" customWidth="1"/>
    <col min="4" max="4" width="10.5703125" style="1261" customWidth="1"/>
    <col min="5" max="5" width="165.28515625" style="1261" customWidth="1"/>
    <col min="6" max="6" width="22.5703125" style="1261" customWidth="1"/>
    <col min="7" max="7" width="23.5703125" style="836" customWidth="1"/>
    <col min="8" max="8" width="24.7109375" style="836" customWidth="1"/>
    <col min="9" max="9" width="28.140625" style="836" customWidth="1"/>
    <col min="10" max="10" width="24.7109375" style="836" customWidth="1"/>
    <col min="11" max="11" width="40.7109375" style="836" customWidth="1"/>
    <col min="12" max="13" width="21.140625" style="836" customWidth="1"/>
    <col min="14" max="14" width="40.7109375" style="836" customWidth="1"/>
    <col min="15" max="15" width="25.140625" style="836" customWidth="1"/>
    <col min="16" max="16" width="24.5703125" style="836" customWidth="1"/>
    <col min="17" max="22" width="18.7109375" style="836" customWidth="1"/>
    <col min="23" max="23" width="18.7109375" style="891" customWidth="1"/>
    <col min="24" max="26" width="18.7109375" style="836" customWidth="1"/>
    <col min="27" max="27" width="6" style="836" customWidth="1"/>
    <col min="28" max="28" width="11.42578125" style="836"/>
    <col min="29" max="29" width="33.140625" style="836" customWidth="1"/>
    <col min="30" max="35" width="11.42578125" style="836"/>
    <col min="36" max="36" width="29.140625" style="836" customWidth="1"/>
    <col min="37" max="16384" width="11.42578125" style="836"/>
  </cols>
  <sheetData>
    <row r="1" spans="1:254" ht="50.1" customHeight="1" thickBot="1">
      <c r="A1" s="248" t="s">
        <v>457</v>
      </c>
      <c r="B1" s="249"/>
      <c r="C1" s="249"/>
      <c r="D1" s="249"/>
      <c r="E1" s="249"/>
      <c r="F1" s="249"/>
      <c r="G1" s="249"/>
      <c r="H1" s="249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835">
        <v>1</v>
      </c>
    </row>
    <row r="2" spans="1:254" ht="129" customHeight="1" thickTop="1" thickBot="1">
      <c r="A2" s="1398" t="s">
        <v>458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451" t="s">
        <v>459</v>
      </c>
      <c r="S2" s="1452"/>
      <c r="T2" s="1452"/>
      <c r="U2" s="1452"/>
      <c r="V2" s="1452"/>
      <c r="W2" s="1452"/>
      <c r="X2" s="1452"/>
      <c r="Y2" s="1452"/>
      <c r="Z2" s="1453"/>
      <c r="AA2" s="835">
        <v>1</v>
      </c>
    </row>
    <row r="3" spans="1:254" s="848" customFormat="1" ht="31.5" customHeight="1" thickTop="1" thickBot="1">
      <c r="A3" s="837"/>
      <c r="B3" s="838"/>
      <c r="C3" s="839" t="str">
        <f ca="1">CELL("nomfichier")</f>
        <v>E:\Joël Leboucher\Téléchargements\[me-cycles_produits_marches.xlsx]Cycle trimesriel sauces</v>
      </c>
      <c r="D3" s="840"/>
      <c r="E3" s="839"/>
      <c r="F3" s="841"/>
      <c r="G3" s="842"/>
      <c r="H3" s="843"/>
      <c r="I3" s="844" t="s">
        <v>460</v>
      </c>
      <c r="J3" s="845"/>
      <c r="K3" s="846" t="s">
        <v>461</v>
      </c>
      <c r="L3" s="1400">
        <f ca="1">NOW()</f>
        <v>44422.675105555558</v>
      </c>
      <c r="M3" s="1400"/>
      <c r="N3" s="1400"/>
      <c r="O3" s="1400"/>
      <c r="P3" s="1400"/>
      <c r="Q3" s="1400"/>
      <c r="R3" s="1400"/>
      <c r="S3" s="1400"/>
      <c r="T3" s="847"/>
      <c r="U3" s="847"/>
      <c r="V3" s="847"/>
      <c r="W3" s="847"/>
      <c r="AA3" s="835">
        <v>1</v>
      </c>
    </row>
    <row r="4" spans="1:254" s="854" customFormat="1" ht="115.5" customHeight="1" thickTop="1" thickBot="1">
      <c r="A4" s="849"/>
      <c r="B4" s="850"/>
      <c r="C4" s="851"/>
      <c r="D4" s="1401" t="s">
        <v>462</v>
      </c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3"/>
      <c r="AA4" s="835">
        <v>1</v>
      </c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3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3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2"/>
      <c r="CO4" s="852"/>
      <c r="CP4" s="853"/>
      <c r="CQ4" s="852"/>
      <c r="CR4" s="852"/>
      <c r="CS4" s="852"/>
      <c r="CT4" s="852"/>
      <c r="CU4" s="852"/>
      <c r="CV4" s="852"/>
      <c r="CW4" s="852"/>
      <c r="CX4" s="852"/>
      <c r="CY4" s="852"/>
      <c r="CZ4" s="852"/>
      <c r="DA4" s="852"/>
      <c r="DB4" s="852"/>
      <c r="DC4" s="852"/>
      <c r="DD4" s="852"/>
      <c r="DE4" s="852"/>
      <c r="DF4" s="852"/>
      <c r="DG4" s="852"/>
      <c r="DH4" s="852"/>
      <c r="DI4" s="852"/>
      <c r="DJ4" s="852"/>
      <c r="DK4" s="852"/>
      <c r="DL4" s="853"/>
      <c r="DM4" s="852"/>
      <c r="DN4" s="852"/>
      <c r="DO4" s="852"/>
      <c r="DP4" s="852"/>
      <c r="DQ4" s="852"/>
      <c r="DR4" s="852"/>
      <c r="DS4" s="852"/>
      <c r="DT4" s="852"/>
      <c r="DU4" s="852"/>
      <c r="DV4" s="852"/>
      <c r="DW4" s="852"/>
      <c r="DX4" s="852"/>
      <c r="DY4" s="852"/>
      <c r="DZ4" s="852"/>
      <c r="EA4" s="852"/>
      <c r="EB4" s="852"/>
      <c r="EC4" s="852"/>
      <c r="ED4" s="852"/>
      <c r="EE4" s="852"/>
      <c r="EF4" s="852"/>
      <c r="EG4" s="852"/>
      <c r="EH4" s="853"/>
      <c r="EI4" s="852"/>
      <c r="EJ4" s="852"/>
      <c r="EK4" s="852"/>
      <c r="EL4" s="852"/>
      <c r="EM4" s="852"/>
      <c r="EN4" s="852"/>
      <c r="EO4" s="852"/>
      <c r="EP4" s="852"/>
      <c r="EQ4" s="852"/>
      <c r="ER4" s="852"/>
      <c r="ES4" s="852"/>
      <c r="ET4" s="852"/>
      <c r="EU4" s="852"/>
      <c r="EV4" s="852"/>
      <c r="EW4" s="852"/>
      <c r="EX4" s="852"/>
      <c r="EY4" s="852"/>
      <c r="EZ4" s="852"/>
      <c r="FA4" s="852"/>
      <c r="FB4" s="852"/>
      <c r="FC4" s="852"/>
      <c r="FD4" s="853"/>
      <c r="FE4" s="852"/>
      <c r="FF4" s="852"/>
      <c r="FG4" s="852"/>
      <c r="FH4" s="852"/>
      <c r="FI4" s="852"/>
      <c r="FJ4" s="852"/>
      <c r="FK4" s="852"/>
      <c r="FL4" s="852"/>
      <c r="FM4" s="852"/>
      <c r="FN4" s="852"/>
      <c r="FO4" s="852"/>
      <c r="FP4" s="852"/>
      <c r="FQ4" s="852"/>
      <c r="FR4" s="852"/>
      <c r="FS4" s="852"/>
      <c r="FT4" s="852"/>
      <c r="FU4" s="852"/>
      <c r="FV4" s="852"/>
      <c r="FW4" s="852"/>
      <c r="FX4" s="852"/>
      <c r="FY4" s="852"/>
      <c r="FZ4" s="853"/>
      <c r="GA4" s="852"/>
      <c r="GB4" s="852"/>
      <c r="GC4" s="852"/>
      <c r="GD4" s="852"/>
      <c r="GE4" s="852"/>
      <c r="GF4" s="852"/>
      <c r="GG4" s="852"/>
      <c r="GH4" s="852"/>
      <c r="GI4" s="852"/>
      <c r="GJ4" s="852"/>
      <c r="GK4" s="852"/>
      <c r="GL4" s="852"/>
      <c r="GM4" s="852"/>
      <c r="GN4" s="852"/>
      <c r="GO4" s="852"/>
      <c r="GP4" s="852"/>
      <c r="GQ4" s="852"/>
      <c r="GR4" s="852"/>
      <c r="GS4" s="852"/>
      <c r="GT4" s="852"/>
      <c r="GU4" s="852"/>
      <c r="GV4" s="853"/>
      <c r="GW4" s="852"/>
      <c r="GX4" s="852"/>
      <c r="GY4" s="852"/>
      <c r="GZ4" s="852"/>
      <c r="HA4" s="852"/>
      <c r="HB4" s="852"/>
      <c r="HC4" s="852"/>
      <c r="HD4" s="852"/>
      <c r="HE4" s="852"/>
      <c r="HF4" s="852"/>
      <c r="HG4" s="852"/>
      <c r="HH4" s="852"/>
      <c r="HI4" s="852"/>
      <c r="HJ4" s="852"/>
      <c r="HK4" s="852"/>
      <c r="HL4" s="852"/>
      <c r="HM4" s="852"/>
      <c r="HN4" s="852"/>
      <c r="HO4" s="852"/>
      <c r="HP4" s="852"/>
      <c r="HQ4" s="852"/>
      <c r="HR4" s="853"/>
      <c r="HS4" s="852"/>
      <c r="HT4" s="852"/>
      <c r="HU4" s="852"/>
      <c r="HV4" s="852"/>
      <c r="HW4" s="852"/>
      <c r="HX4" s="852"/>
      <c r="HY4" s="852"/>
      <c r="HZ4" s="852"/>
      <c r="IA4" s="852"/>
      <c r="IB4" s="852"/>
      <c r="IC4" s="852"/>
      <c r="ID4" s="852"/>
      <c r="IE4" s="852"/>
      <c r="IF4" s="852"/>
      <c r="IG4" s="852"/>
      <c r="IH4" s="852"/>
      <c r="II4" s="852"/>
      <c r="IJ4" s="852"/>
      <c r="IK4" s="852"/>
      <c r="IL4" s="852"/>
      <c r="IM4" s="852"/>
      <c r="IN4" s="853"/>
      <c r="IO4" s="852"/>
      <c r="IP4" s="852"/>
      <c r="IQ4" s="852"/>
      <c r="IR4" s="852"/>
      <c r="IS4" s="852"/>
      <c r="IT4" s="852"/>
    </row>
    <row r="5" spans="1:254" ht="33.75" customHeight="1" thickTop="1">
      <c r="A5" s="1410" t="s">
        <v>463</v>
      </c>
      <c r="B5" s="1411" t="s">
        <v>464</v>
      </c>
      <c r="C5" s="1412"/>
      <c r="D5" s="1415" t="s">
        <v>465</v>
      </c>
      <c r="E5" s="1425" t="s">
        <v>466</v>
      </c>
      <c r="F5" s="1427" t="s">
        <v>985</v>
      </c>
      <c r="G5" s="1429" t="s">
        <v>986</v>
      </c>
      <c r="H5" s="1431" t="s">
        <v>467</v>
      </c>
      <c r="I5" s="1423" t="s">
        <v>468</v>
      </c>
      <c r="J5" s="1404" t="s">
        <v>987</v>
      </c>
      <c r="K5" s="1419" t="s">
        <v>988</v>
      </c>
      <c r="L5" s="1389" t="s">
        <v>469</v>
      </c>
      <c r="M5" s="1449" t="s">
        <v>989</v>
      </c>
      <c r="N5" s="1447" t="s">
        <v>990</v>
      </c>
      <c r="O5" s="1445" t="s">
        <v>991</v>
      </c>
      <c r="P5" s="1443" t="s">
        <v>992</v>
      </c>
      <c r="Q5" s="855" t="s">
        <v>470</v>
      </c>
      <c r="R5" s="856"/>
      <c r="S5" s="856"/>
      <c r="T5" s="857"/>
      <c r="U5" s="858"/>
      <c r="V5" s="859" t="s">
        <v>471</v>
      </c>
      <c r="W5" s="856"/>
      <c r="X5" s="856"/>
      <c r="Y5" s="856"/>
      <c r="Z5" s="860"/>
      <c r="AA5" s="835">
        <v>1</v>
      </c>
      <c r="AC5" s="852"/>
      <c r="AD5" s="852"/>
      <c r="AE5" s="852"/>
      <c r="AF5" s="852"/>
    </row>
    <row r="6" spans="1:254" ht="68.25" customHeight="1">
      <c r="A6" s="1410"/>
      <c r="B6" s="1413"/>
      <c r="C6" s="1414"/>
      <c r="D6" s="1416"/>
      <c r="E6" s="1426"/>
      <c r="F6" s="1428"/>
      <c r="G6" s="1430"/>
      <c r="H6" s="1432"/>
      <c r="I6" s="1424"/>
      <c r="J6" s="1405"/>
      <c r="K6" s="1420"/>
      <c r="L6" s="1390"/>
      <c r="M6" s="1450"/>
      <c r="N6" s="1448"/>
      <c r="O6" s="1446"/>
      <c r="P6" s="1444"/>
      <c r="Q6" s="861" t="s">
        <v>472</v>
      </c>
      <c r="R6" s="861" t="s">
        <v>473</v>
      </c>
      <c r="S6" s="862" t="s">
        <v>1040</v>
      </c>
      <c r="T6" s="863" t="s">
        <v>1041</v>
      </c>
      <c r="U6" s="864" t="s">
        <v>1042</v>
      </c>
      <c r="V6" s="865" t="s">
        <v>1038</v>
      </c>
      <c r="W6" s="866" t="s">
        <v>1039</v>
      </c>
      <c r="X6" s="867" t="s">
        <v>1040</v>
      </c>
      <c r="Y6" s="868" t="s">
        <v>1041</v>
      </c>
      <c r="Z6" s="869" t="s">
        <v>1042</v>
      </c>
      <c r="AA6" s="835">
        <v>1</v>
      </c>
      <c r="AD6" s="852"/>
      <c r="AE6" s="852"/>
      <c r="AF6" s="852"/>
    </row>
    <row r="7" spans="1:254" ht="35.25" customHeight="1" thickBot="1">
      <c r="A7" s="870"/>
      <c r="B7" s="657"/>
      <c r="C7" s="871"/>
      <c r="D7" s="872"/>
      <c r="E7" s="871"/>
      <c r="F7" s="657"/>
      <c r="G7" s="873"/>
      <c r="H7" s="873"/>
      <c r="I7" s="873"/>
      <c r="J7" s="873"/>
      <c r="K7" s="873"/>
      <c r="L7" s="873"/>
      <c r="M7" s="873"/>
      <c r="N7" s="873"/>
      <c r="O7" s="873"/>
      <c r="P7" s="873"/>
      <c r="Q7" s="873"/>
      <c r="R7" s="873"/>
      <c r="S7" s="873"/>
      <c r="T7" s="874"/>
      <c r="U7" s="874"/>
      <c r="V7" s="873"/>
      <c r="W7" s="875"/>
      <c r="X7" s="874"/>
      <c r="Y7" s="874"/>
      <c r="Z7" s="874"/>
      <c r="AA7" s="835">
        <v>1</v>
      </c>
      <c r="AB7" s="852"/>
      <c r="AD7" s="852"/>
      <c r="AE7" s="852"/>
      <c r="AF7" s="852"/>
    </row>
    <row r="8" spans="1:254" ht="116.25" customHeight="1" thickTop="1">
      <c r="A8" s="1417">
        <f>Y15</f>
        <v>117</v>
      </c>
      <c r="B8" s="1418"/>
      <c r="C8" s="1418"/>
      <c r="D8" s="1418"/>
      <c r="E8" s="876" t="s">
        <v>474</v>
      </c>
      <c r="F8" s="877"/>
      <c r="G8" s="877"/>
      <c r="H8" s="877"/>
      <c r="I8" s="878"/>
      <c r="J8" s="879"/>
      <c r="K8" s="879"/>
      <c r="L8" s="879"/>
      <c r="M8" s="879"/>
      <c r="N8" s="879"/>
      <c r="O8" s="879"/>
      <c r="P8" s="879"/>
      <c r="Q8" s="879"/>
      <c r="R8" s="879"/>
      <c r="S8" s="880"/>
      <c r="T8" s="881"/>
      <c r="U8" s="881"/>
      <c r="V8" s="881"/>
      <c r="W8" s="881"/>
      <c r="X8" s="882"/>
      <c r="Y8" s="883"/>
      <c r="Z8" s="884" t="s">
        <v>984</v>
      </c>
      <c r="AA8" s="835">
        <v>1</v>
      </c>
    </row>
    <row r="9" spans="1:254" ht="60" customHeight="1">
      <c r="A9" s="885"/>
      <c r="B9" s="886"/>
      <c r="C9" s="1391">
        <f>C10+C11</f>
        <v>23</v>
      </c>
      <c r="D9" s="1391"/>
      <c r="E9" s="887" t="s">
        <v>475</v>
      </c>
      <c r="F9" s="888"/>
      <c r="G9" s="889"/>
      <c r="H9" s="889"/>
      <c r="I9" s="890" t="s">
        <v>476</v>
      </c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X9" s="848"/>
      <c r="Y9" s="848"/>
      <c r="Z9" s="892"/>
      <c r="AA9" s="835">
        <v>1</v>
      </c>
      <c r="AB9" s="852"/>
    </row>
    <row r="10" spans="1:254" ht="66" customHeight="1">
      <c r="A10" s="893"/>
      <c r="B10" s="894"/>
      <c r="C10" s="1391">
        <v>18</v>
      </c>
      <c r="D10" s="1391"/>
      <c r="E10" s="887" t="s">
        <v>477</v>
      </c>
      <c r="F10" s="888"/>
      <c r="G10" s="889"/>
      <c r="H10" s="889"/>
      <c r="I10" s="890" t="s">
        <v>478</v>
      </c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90"/>
      <c r="W10" s="890" t="s">
        <v>479</v>
      </c>
      <c r="X10" s="848"/>
      <c r="Y10" s="848"/>
      <c r="Z10" s="892"/>
      <c r="AA10" s="835">
        <v>1</v>
      </c>
      <c r="AB10" s="852"/>
    </row>
    <row r="11" spans="1:254" ht="66" customHeight="1">
      <c r="A11" s="895"/>
      <c r="B11" s="896"/>
      <c r="C11" s="1393">
        <v>5</v>
      </c>
      <c r="D11" s="1393"/>
      <c r="E11" s="897" t="s">
        <v>480</v>
      </c>
      <c r="F11" s="898"/>
      <c r="G11" s="899"/>
      <c r="H11" s="899"/>
      <c r="I11" s="900" t="s">
        <v>481</v>
      </c>
      <c r="J11" s="897"/>
      <c r="K11" s="901"/>
      <c r="L11" s="901"/>
      <c r="M11" s="901"/>
      <c r="N11" s="901"/>
      <c r="O11" s="901"/>
      <c r="P11" s="901"/>
      <c r="Q11" s="898"/>
      <c r="R11" s="898"/>
      <c r="S11" s="901"/>
      <c r="T11" s="902"/>
      <c r="U11" s="903"/>
      <c r="V11" s="903"/>
      <c r="W11" s="898"/>
      <c r="X11" s="898"/>
      <c r="Y11" s="904"/>
      <c r="Z11" s="905"/>
      <c r="AA11" s="835">
        <v>1</v>
      </c>
      <c r="AB11" s="852"/>
    </row>
    <row r="12" spans="1:254" ht="66" customHeight="1" thickBot="1">
      <c r="A12" s="888"/>
      <c r="B12" s="894"/>
      <c r="C12" s="906"/>
      <c r="D12" s="906"/>
      <c r="E12" s="887"/>
      <c r="F12" s="888"/>
      <c r="G12" s="907"/>
      <c r="H12" s="907"/>
      <c r="I12" s="890"/>
      <c r="J12" s="887"/>
      <c r="K12" s="908"/>
      <c r="L12" s="908"/>
      <c r="M12" s="908"/>
      <c r="N12" s="908"/>
      <c r="O12" s="908"/>
      <c r="P12" s="908"/>
      <c r="Q12" s="909" t="s">
        <v>472</v>
      </c>
      <c r="R12" s="910" t="s">
        <v>473</v>
      </c>
      <c r="S12" s="911" t="s">
        <v>1040</v>
      </c>
      <c r="T12" s="912" t="s">
        <v>1041</v>
      </c>
      <c r="U12" s="913" t="s">
        <v>1042</v>
      </c>
      <c r="V12" s="914" t="s">
        <v>1038</v>
      </c>
      <c r="W12" s="914" t="s">
        <v>1039</v>
      </c>
      <c r="X12" s="915" t="s">
        <v>1040</v>
      </c>
      <c r="Y12" s="916" t="s">
        <v>1041</v>
      </c>
      <c r="Z12" s="917" t="s">
        <v>1042</v>
      </c>
      <c r="AA12" s="835">
        <v>1</v>
      </c>
      <c r="AB12" s="852"/>
    </row>
    <row r="13" spans="1:254" ht="99" customHeight="1">
      <c r="A13" s="918"/>
      <c r="B13" s="919"/>
      <c r="C13" s="920" t="s">
        <v>466</v>
      </c>
      <c r="D13" s="921"/>
      <c r="E13" s="922"/>
      <c r="F13" s="920"/>
      <c r="G13" s="921"/>
      <c r="H13" s="921"/>
      <c r="I13" s="920"/>
      <c r="J13" s="922"/>
      <c r="K13" s="922"/>
      <c r="L13" s="922"/>
      <c r="M13" s="922"/>
      <c r="N13" s="922"/>
      <c r="O13" s="922"/>
      <c r="P13" s="922"/>
      <c r="Q13" s="923"/>
      <c r="R13" s="923"/>
      <c r="S13" s="924"/>
      <c r="T13" s="925"/>
      <c r="U13" s="924"/>
      <c r="V13" s="924"/>
      <c r="W13" s="923"/>
      <c r="X13" s="923"/>
      <c r="Y13" s="926"/>
      <c r="Z13" s="927"/>
      <c r="AA13" s="835">
        <v>1</v>
      </c>
      <c r="AB13" s="852"/>
    </row>
    <row r="14" spans="1:254" ht="63" customHeight="1">
      <c r="A14" s="928"/>
      <c r="B14" s="929"/>
      <c r="C14" s="930"/>
      <c r="D14" s="931"/>
      <c r="E14" s="932"/>
      <c r="F14" s="930"/>
      <c r="G14" s="931"/>
      <c r="H14" s="931"/>
      <c r="I14" s="930"/>
      <c r="J14" s="932"/>
      <c r="K14" s="932"/>
      <c r="L14" s="932"/>
      <c r="M14" s="932"/>
      <c r="N14" s="932"/>
      <c r="O14" s="932"/>
      <c r="P14" s="932"/>
      <c r="Q14" s="930"/>
      <c r="R14" s="930"/>
      <c r="S14" s="932"/>
      <c r="T14" s="931"/>
      <c r="U14" s="932"/>
      <c r="V14" s="932"/>
      <c r="W14" s="1435" t="s">
        <v>482</v>
      </c>
      <c r="X14" s="1436"/>
      <c r="Y14" s="1437" t="s">
        <v>483</v>
      </c>
      <c r="Z14" s="1438"/>
      <c r="AA14" s="835">
        <v>1</v>
      </c>
      <c r="AB14" s="852"/>
    </row>
    <row r="15" spans="1:254" ht="66" customHeight="1">
      <c r="A15" s="928"/>
      <c r="B15" s="894"/>
      <c r="C15" s="933"/>
      <c r="D15" s="933"/>
      <c r="E15" s="934"/>
      <c r="F15" s="888"/>
      <c r="G15" s="907"/>
      <c r="H15" s="907"/>
      <c r="K15" s="935"/>
      <c r="L15" s="935"/>
      <c r="M15" s="935"/>
      <c r="N15" s="935"/>
      <c r="O15" s="934" t="s">
        <v>484</v>
      </c>
      <c r="P15" s="935"/>
      <c r="Q15" s="936" t="s">
        <v>472</v>
      </c>
      <c r="R15" s="936" t="s">
        <v>473</v>
      </c>
      <c r="S15" s="937" t="s">
        <v>1040</v>
      </c>
      <c r="T15" s="938" t="s">
        <v>1041</v>
      </c>
      <c r="U15" s="938" t="s">
        <v>1042</v>
      </c>
      <c r="V15" s="939"/>
      <c r="W15" s="1439">
        <f>Y27+Y35+Y43+Y51+Y59+Y67+Y75+Y83+Y91</f>
        <v>53</v>
      </c>
      <c r="X15" s="1439"/>
      <c r="Y15" s="1440">
        <f>Z27+Z35+Z43+Z51+Z59+Z67+Z75+Z83+Z91</f>
        <v>117</v>
      </c>
      <c r="Z15" s="1441"/>
      <c r="AA15" s="835">
        <v>1</v>
      </c>
      <c r="AB15" s="852"/>
    </row>
    <row r="16" spans="1:254" ht="66" customHeight="1">
      <c r="A16" s="928"/>
      <c r="B16" s="894"/>
      <c r="C16" s="933"/>
      <c r="D16" s="933"/>
      <c r="E16" s="940"/>
      <c r="F16" s="888"/>
      <c r="G16" s="907"/>
      <c r="H16" s="907"/>
      <c r="K16" s="935"/>
      <c r="L16" s="935"/>
      <c r="M16" s="935"/>
      <c r="N16" s="935"/>
      <c r="O16" s="940" t="s">
        <v>485</v>
      </c>
      <c r="P16" s="935"/>
      <c r="Q16" s="941">
        <v>236</v>
      </c>
      <c r="R16" s="941">
        <v>236</v>
      </c>
      <c r="S16" s="941">
        <v>252</v>
      </c>
      <c r="T16" s="941">
        <v>730</v>
      </c>
      <c r="U16" s="941">
        <v>730</v>
      </c>
      <c r="V16" s="942" t="s">
        <v>486</v>
      </c>
      <c r="AA16" s="835">
        <v>1</v>
      </c>
      <c r="AB16" s="852"/>
    </row>
    <row r="17" spans="1:28" ht="66" customHeight="1">
      <c r="A17" s="928"/>
      <c r="B17" s="894"/>
      <c r="C17" s="943"/>
      <c r="D17" s="943"/>
      <c r="E17" s="940"/>
      <c r="F17" s="888"/>
      <c r="G17" s="907"/>
      <c r="H17" s="907"/>
      <c r="K17" s="935"/>
      <c r="L17" s="935"/>
      <c r="M17" s="935"/>
      <c r="N17" s="935"/>
      <c r="O17" s="940" t="s">
        <v>487</v>
      </c>
      <c r="P17" s="935"/>
      <c r="Q17" s="944">
        <f>Q26+Q34+Q42+Q50+Q58+Q66+Q74+Q82+Q90</f>
        <v>38</v>
      </c>
      <c r="R17" s="944">
        <f>R26+R34+R42+R50+R58+R66+R74+R82+R90</f>
        <v>41</v>
      </c>
      <c r="S17" s="944">
        <f>S26+S34+S42+S50+S58+S66+S74+S82+S90</f>
        <v>63</v>
      </c>
      <c r="T17" s="944">
        <f>T26+T34+T42+T50+T58+T66+T74+T82+T90</f>
        <v>64</v>
      </c>
      <c r="U17" s="944">
        <f>U26+U34+U42+U50+U58+U66+U74+U82+U90</f>
        <v>63</v>
      </c>
      <c r="V17" s="942" t="s">
        <v>7</v>
      </c>
      <c r="W17" s="888"/>
      <c r="Y17" s="945"/>
      <c r="Z17" s="946"/>
      <c r="AA17" s="835">
        <v>1</v>
      </c>
      <c r="AB17" s="852"/>
    </row>
    <row r="18" spans="1:28" ht="66" customHeight="1">
      <c r="A18" s="928"/>
      <c r="B18" s="894"/>
      <c r="C18" s="943"/>
      <c r="D18" s="943"/>
      <c r="E18" s="940"/>
      <c r="F18" s="888"/>
      <c r="G18" s="907"/>
      <c r="H18" s="907"/>
      <c r="K18" s="947"/>
      <c r="L18" s="947"/>
      <c r="M18" s="947"/>
      <c r="N18" s="947"/>
      <c r="O18" s="940" t="s">
        <v>488</v>
      </c>
      <c r="P18" s="947"/>
      <c r="Q18" s="948">
        <f>Q16/Q17</f>
        <v>6.2105263157894735</v>
      </c>
      <c r="R18" s="948">
        <f>R16/R17</f>
        <v>5.7560975609756095</v>
      </c>
      <c r="S18" s="949">
        <f>S16/S17</f>
        <v>4</v>
      </c>
      <c r="T18" s="950">
        <f>T16/T17</f>
        <v>11.40625</v>
      </c>
      <c r="U18" s="950">
        <f>U16/U17</f>
        <v>11.587301587301587</v>
      </c>
      <c r="V18" s="942" t="s">
        <v>489</v>
      </c>
      <c r="W18" s="888"/>
      <c r="Y18" s="945"/>
      <c r="Z18" s="946"/>
      <c r="AA18" s="835">
        <v>1</v>
      </c>
      <c r="AB18" s="852"/>
    </row>
    <row r="19" spans="1:28" ht="57" customHeight="1">
      <c r="A19" s="928"/>
      <c r="B19" s="951"/>
      <c r="C19" s="923"/>
      <c r="D19" s="925"/>
      <c r="E19" s="952"/>
      <c r="F19" s="953"/>
      <c r="G19" s="954"/>
      <c r="H19" s="954"/>
      <c r="K19" s="955"/>
      <c r="L19" s="955"/>
      <c r="M19" s="955"/>
      <c r="N19" s="955"/>
      <c r="O19" s="952" t="s">
        <v>490</v>
      </c>
      <c r="P19" s="955"/>
      <c r="Q19" s="956">
        <f t="shared" ref="Q19:U20" si="0">Q28+Q36+Q44+Q52+Q60+Q68+Q76+Q84+Q92</f>
        <v>235.99999999999997</v>
      </c>
      <c r="R19" s="956">
        <f t="shared" si="0"/>
        <v>235.99999999999994</v>
      </c>
      <c r="S19" s="956">
        <f t="shared" si="0"/>
        <v>252</v>
      </c>
      <c r="T19" s="956">
        <f t="shared" si="0"/>
        <v>674.59821428571422</v>
      </c>
      <c r="U19" s="956">
        <f t="shared" si="0"/>
        <v>729.99999999999989</v>
      </c>
      <c r="V19" s="924"/>
      <c r="W19" s="923"/>
      <c r="X19" s="923"/>
      <c r="Y19" s="926"/>
      <c r="Z19" s="927"/>
      <c r="AA19" s="835">
        <v>1</v>
      </c>
      <c r="AB19" s="852"/>
    </row>
    <row r="20" spans="1:28" ht="57" hidden="1" customHeight="1">
      <c r="A20" s="957"/>
      <c r="B20" s="951"/>
      <c r="C20" s="923"/>
      <c r="D20" s="925"/>
      <c r="E20" s="958"/>
      <c r="F20" s="888"/>
      <c r="G20" s="907"/>
      <c r="H20" s="907"/>
      <c r="J20" s="959">
        <f>R29+R37+R45+R53+R61+R69+R77+R85+R93</f>
        <v>0</v>
      </c>
      <c r="K20" s="955"/>
      <c r="L20" s="955"/>
      <c r="M20" s="955"/>
      <c r="N20" s="955"/>
      <c r="O20" s="958" t="s">
        <v>491</v>
      </c>
      <c r="P20" s="955"/>
      <c r="Q20" s="960">
        <f t="shared" si="0"/>
        <v>12</v>
      </c>
      <c r="R20" s="960">
        <f t="shared" si="0"/>
        <v>0</v>
      </c>
      <c r="S20" s="960">
        <f t="shared" si="0"/>
        <v>55</v>
      </c>
      <c r="T20" s="960">
        <f t="shared" si="0"/>
        <v>0</v>
      </c>
      <c r="U20" s="960">
        <f t="shared" si="0"/>
        <v>0</v>
      </c>
      <c r="V20" s="924"/>
      <c r="W20" s="923"/>
      <c r="X20" s="923"/>
      <c r="Y20" s="926"/>
      <c r="Z20" s="927"/>
      <c r="AA20" s="835">
        <v>2</v>
      </c>
      <c r="AB20" s="852"/>
    </row>
    <row r="21" spans="1:28" ht="57" hidden="1" customHeight="1">
      <c r="A21" s="957"/>
      <c r="B21" s="951"/>
      <c r="C21" s="923"/>
      <c r="D21" s="925"/>
      <c r="E21" s="961"/>
      <c r="F21" s="888"/>
      <c r="G21" s="907"/>
      <c r="H21" s="907"/>
      <c r="J21" s="836">
        <f>IF(OR(J20=0,ISBLANK(J20)),0,IF(R16&gt;J20,R16-J20,0))</f>
        <v>0</v>
      </c>
      <c r="K21" s="935"/>
      <c r="L21" s="935"/>
      <c r="M21" s="935"/>
      <c r="N21" s="935"/>
      <c r="O21" s="961" t="s">
        <v>492</v>
      </c>
      <c r="P21" s="935"/>
      <c r="Q21" s="962">
        <f>IF(OR(Q20=0,ISBLANK(Q20)),0,IF(Q16&gt;Q20,Q16-Q20,0))</f>
        <v>224</v>
      </c>
      <c r="R21" s="962">
        <f>IF(OR(R20=0,ISBLANK(R20)),0,IF(R16&gt;R20,R16-R20,0))</f>
        <v>0</v>
      </c>
      <c r="S21" s="962">
        <f>IF(OR(S20=0,ISBLANK(S20)),0,IF(S16&gt;S20,S16-S20,0))</f>
        <v>197</v>
      </c>
      <c r="T21" s="962">
        <f>IF(OR(T20=0,ISBLANK(T20)),0,IF(T16&gt;T20,T16-T20,0))</f>
        <v>0</v>
      </c>
      <c r="U21" s="962">
        <f>IF(OR(U20=0,ISBLANK(U20)),0,IF(U16&gt;U20,U16-U20,0))</f>
        <v>0</v>
      </c>
      <c r="V21" s="963" t="s">
        <v>493</v>
      </c>
      <c r="W21" s="964"/>
      <c r="X21" s="964"/>
      <c r="Y21" s="926"/>
      <c r="Z21" s="927"/>
      <c r="AA21" s="835">
        <v>2</v>
      </c>
      <c r="AB21" s="852"/>
    </row>
    <row r="22" spans="1:28" ht="57" hidden="1" customHeight="1">
      <c r="A22" s="957"/>
      <c r="B22" s="951"/>
      <c r="C22" s="923"/>
      <c r="D22" s="925"/>
      <c r="E22" s="965"/>
      <c r="F22" s="888"/>
      <c r="G22" s="907"/>
      <c r="H22" s="907"/>
      <c r="J22" s="836">
        <f>IF(OR(J20=0,ISBLANK(J20)),0,IF(J20&gt;R16,J20-R16,0))</f>
        <v>0</v>
      </c>
      <c r="K22" s="935"/>
      <c r="L22" s="935"/>
      <c r="M22" s="935"/>
      <c r="N22" s="935"/>
      <c r="O22" s="965" t="s">
        <v>494</v>
      </c>
      <c r="P22" s="935"/>
      <c r="Q22" s="966">
        <f>IF(OR(Q20=0,ISBLANK(Q20)),0,IF(Q20&gt;Q16,Q20-Q16,0))</f>
        <v>0</v>
      </c>
      <c r="R22" s="966">
        <f>IF(OR(R20=0,ISBLANK(R20)),0,IF(R20&gt;R16,R20-R16,0))</f>
        <v>0</v>
      </c>
      <c r="S22" s="966">
        <f>IF(OR(S20=0,ISBLANK(S20)),0,IF(S20&gt;S16,S20-S16,0))</f>
        <v>0</v>
      </c>
      <c r="T22" s="966">
        <f>IF(OR(T20=0,ISBLANK(T20)),0,IF(T20&gt;T16,T20-T16,0))</f>
        <v>0</v>
      </c>
      <c r="U22" s="966">
        <f>IF(OR(U20=0,ISBLANK(U20)),0,IF(U20&gt;U16,U20-U16,0))</f>
        <v>0</v>
      </c>
      <c r="V22" s="967" t="s">
        <v>495</v>
      </c>
      <c r="W22" s="964"/>
      <c r="X22" s="964"/>
      <c r="Y22" s="926"/>
      <c r="Z22" s="927"/>
      <c r="AA22" s="835">
        <v>2</v>
      </c>
      <c r="AB22" s="852"/>
    </row>
    <row r="23" spans="1:28" ht="57" customHeight="1">
      <c r="A23" s="928"/>
      <c r="B23" s="951"/>
      <c r="C23" s="923"/>
      <c r="D23" s="925"/>
      <c r="E23" s="952"/>
      <c r="F23" s="953"/>
      <c r="G23" s="954"/>
      <c r="H23" s="954"/>
      <c r="I23" s="956"/>
      <c r="J23" s="956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24"/>
      <c r="W23" s="923"/>
      <c r="X23" s="923"/>
      <c r="Y23" s="926"/>
      <c r="Z23" s="927"/>
      <c r="AA23" s="835">
        <v>1</v>
      </c>
      <c r="AB23" s="852"/>
    </row>
    <row r="24" spans="1:28" ht="36" customHeight="1">
      <c r="A24" s="928"/>
      <c r="B24" s="894"/>
      <c r="C24" s="943"/>
      <c r="D24" s="943"/>
      <c r="E24" s="968"/>
      <c r="F24" s="968"/>
      <c r="G24" s="968"/>
      <c r="H24" s="968"/>
      <c r="I24" s="968"/>
      <c r="J24" s="968"/>
      <c r="K24" s="969"/>
      <c r="L24" s="969"/>
      <c r="M24" s="969"/>
      <c r="N24" s="969"/>
      <c r="O24" s="969"/>
      <c r="P24" s="969"/>
      <c r="Q24" s="970"/>
      <c r="R24" s="971"/>
      <c r="S24" s="971"/>
      <c r="T24" s="971"/>
      <c r="U24" s="971"/>
      <c r="V24" s="971"/>
      <c r="W24" s="971"/>
      <c r="X24" s="971"/>
      <c r="Y24" s="972"/>
      <c r="Z24" s="973"/>
      <c r="AA24" s="835">
        <v>1</v>
      </c>
      <c r="AB24" s="852"/>
    </row>
    <row r="25" spans="1:28" ht="36" customHeight="1">
      <c r="A25" s="928"/>
      <c r="B25" s="894"/>
      <c r="C25" s="943"/>
      <c r="D25" s="939"/>
      <c r="E25" s="939"/>
      <c r="F25" s="939"/>
      <c r="G25" s="939"/>
      <c r="H25" s="939"/>
      <c r="I25" s="939"/>
      <c r="J25" s="939"/>
      <c r="K25" s="935"/>
      <c r="L25" s="935"/>
      <c r="M25" s="935"/>
      <c r="N25" s="935"/>
      <c r="O25" s="935"/>
      <c r="P25" s="935"/>
      <c r="Q25" s="939"/>
      <c r="R25" s="939"/>
      <c r="S25" s="939"/>
      <c r="T25" s="939"/>
      <c r="U25" s="939"/>
      <c r="V25" s="939"/>
      <c r="X25" s="964"/>
      <c r="AA25" s="835">
        <v>1</v>
      </c>
      <c r="AB25" s="852"/>
    </row>
    <row r="26" spans="1:28" ht="50.1" customHeight="1">
      <c r="A26" s="928"/>
      <c r="B26" s="894"/>
      <c r="C26" s="974"/>
      <c r="D26" s="974"/>
      <c r="E26" s="958"/>
      <c r="F26" s="888"/>
      <c r="G26" s="907"/>
      <c r="H26" s="907"/>
      <c r="K26" s="935"/>
      <c r="L26" s="935"/>
      <c r="M26" s="935"/>
      <c r="N26" s="935"/>
      <c r="O26" s="958" t="s">
        <v>9</v>
      </c>
      <c r="P26" s="958"/>
      <c r="Q26" s="975">
        <f>C102</f>
        <v>4</v>
      </c>
      <c r="R26" s="975">
        <f>C103</f>
        <v>6</v>
      </c>
      <c r="S26" s="976">
        <f>C104</f>
        <v>11</v>
      </c>
      <c r="T26" s="977">
        <f>C105</f>
        <v>11</v>
      </c>
      <c r="U26" s="977">
        <f>C106</f>
        <v>10</v>
      </c>
      <c r="V26" s="978" t="s">
        <v>496</v>
      </c>
      <c r="Y26" s="979" t="s">
        <v>1049</v>
      </c>
      <c r="Z26" s="980" t="s">
        <v>17</v>
      </c>
      <c r="AA26" s="835">
        <v>1</v>
      </c>
      <c r="AB26" s="852"/>
    </row>
    <row r="27" spans="1:28" ht="50.1" customHeight="1">
      <c r="A27" s="928"/>
      <c r="B27" s="894"/>
      <c r="C27" s="974"/>
      <c r="D27" s="974"/>
      <c r="E27" s="981"/>
      <c r="F27" s="982"/>
      <c r="G27" s="983"/>
      <c r="H27" s="983"/>
      <c r="K27" s="935"/>
      <c r="L27" s="935"/>
      <c r="M27" s="935"/>
      <c r="N27" s="935"/>
      <c r="O27" s="981" t="s">
        <v>497</v>
      </c>
      <c r="P27" s="981"/>
      <c r="Q27" s="984">
        <f>$Q$18</f>
        <v>6.2105263157894735</v>
      </c>
      <c r="R27" s="984">
        <f>$R$18</f>
        <v>5.7560975609756095</v>
      </c>
      <c r="S27" s="984">
        <f>$S$18</f>
        <v>4</v>
      </c>
      <c r="T27" s="984">
        <f>$T$18</f>
        <v>11.40625</v>
      </c>
      <c r="U27" s="984">
        <f>$U$18</f>
        <v>11.587301587301587</v>
      </c>
      <c r="V27" s="985" t="s">
        <v>489</v>
      </c>
      <c r="W27" s="964"/>
      <c r="X27" s="964"/>
      <c r="Y27" s="986">
        <f>Z102</f>
        <v>3</v>
      </c>
      <c r="Z27" s="987">
        <f>A101</f>
        <v>14</v>
      </c>
      <c r="AA27" s="835">
        <v>1</v>
      </c>
      <c r="AB27" s="852"/>
    </row>
    <row r="28" spans="1:28" ht="50.1" customHeight="1">
      <c r="A28" s="928"/>
      <c r="B28" s="894"/>
      <c r="C28" s="974"/>
      <c r="D28" s="974"/>
      <c r="E28" s="934"/>
      <c r="F28" s="888"/>
      <c r="G28" s="988"/>
      <c r="H28" s="988"/>
      <c r="K28" s="935"/>
      <c r="L28" s="935"/>
      <c r="M28" s="935"/>
      <c r="N28" s="935"/>
      <c r="O28" s="934" t="s">
        <v>498</v>
      </c>
      <c r="P28" s="934"/>
      <c r="Q28" s="989">
        <f>Q102</f>
        <v>24.842105263157894</v>
      </c>
      <c r="R28" s="989">
        <f>Q103</f>
        <v>34.536585365853654</v>
      </c>
      <c r="S28" s="990">
        <f>Q104</f>
        <v>44</v>
      </c>
      <c r="T28" s="991">
        <f>Q105</f>
        <v>125.46875</v>
      </c>
      <c r="U28" s="991">
        <f>Q106</f>
        <v>115.87301587301587</v>
      </c>
      <c r="V28" s="942" t="s">
        <v>486</v>
      </c>
      <c r="W28" s="964"/>
      <c r="X28" s="964"/>
      <c r="Y28" s="992"/>
      <c r="Z28" s="993"/>
      <c r="AA28" s="835">
        <v>1</v>
      </c>
      <c r="AB28" s="852"/>
    </row>
    <row r="29" spans="1:28" ht="50.1" hidden="1" customHeight="1">
      <c r="A29" s="957"/>
      <c r="B29" s="894"/>
      <c r="C29" s="994" t="s">
        <v>499</v>
      </c>
      <c r="D29" s="974"/>
      <c r="E29" s="995"/>
      <c r="F29" s="888"/>
      <c r="G29" s="907"/>
      <c r="H29" s="907"/>
      <c r="K29" s="935"/>
      <c r="L29" s="935"/>
      <c r="M29" s="935"/>
      <c r="N29" s="935"/>
      <c r="O29" s="995" t="s">
        <v>500</v>
      </c>
      <c r="P29" s="995"/>
      <c r="Q29" s="996">
        <v>12</v>
      </c>
      <c r="R29" s="996"/>
      <c r="S29" s="996">
        <v>55</v>
      </c>
      <c r="T29" s="996"/>
      <c r="U29" s="996"/>
      <c r="V29" s="997"/>
      <c r="W29" s="964"/>
      <c r="X29" s="964"/>
      <c r="Y29" s="998"/>
      <c r="Z29" s="999"/>
      <c r="AA29" s="957">
        <v>2</v>
      </c>
      <c r="AB29" s="852"/>
    </row>
    <row r="30" spans="1:28" ht="50.1" hidden="1" customHeight="1">
      <c r="A30" s="957"/>
      <c r="B30" s="894"/>
      <c r="C30" s="994" t="s">
        <v>499</v>
      </c>
      <c r="D30" s="974"/>
      <c r="E30" s="934"/>
      <c r="F30" s="888"/>
      <c r="G30" s="907"/>
      <c r="H30" s="907"/>
      <c r="K30" s="935"/>
      <c r="L30" s="935"/>
      <c r="M30" s="935"/>
      <c r="N30" s="935"/>
      <c r="O30" s="934" t="s">
        <v>501</v>
      </c>
      <c r="P30" s="934"/>
      <c r="Q30" s="1000">
        <f>IF(OR(Q27=0,(Q28=0)),0,(Q27/Q28)*Q29)</f>
        <v>3</v>
      </c>
      <c r="R30" s="1000">
        <f>IF(OR(R27=0,(R28=0)),0,(R27/R28)*R29)</f>
        <v>0</v>
      </c>
      <c r="S30" s="1000">
        <f>IF(OR(S27=0,(S28=0)),0,(S27/S28)*S29)</f>
        <v>5</v>
      </c>
      <c r="T30" s="1000">
        <f>IF(OR(T27=0,(T28=0)),0,(T27/T28)*T29)</f>
        <v>0</v>
      </c>
      <c r="U30" s="1000">
        <f>IF(OR(U27=0,(U28=0)),0,(U27/U28)*U29)</f>
        <v>0</v>
      </c>
      <c r="V30" s="942" t="s">
        <v>489</v>
      </c>
      <c r="W30" s="964"/>
      <c r="X30" s="964"/>
      <c r="Y30" s="998"/>
      <c r="Z30" s="999"/>
      <c r="AA30" s="957">
        <v>2</v>
      </c>
      <c r="AB30" s="852"/>
    </row>
    <row r="31" spans="1:28" ht="50.1" hidden="1" customHeight="1">
      <c r="A31" s="957"/>
      <c r="B31" s="894"/>
      <c r="C31" s="994" t="s">
        <v>499</v>
      </c>
      <c r="D31" s="974"/>
      <c r="E31" s="961"/>
      <c r="F31" s="888"/>
      <c r="G31" s="907"/>
      <c r="H31" s="907"/>
      <c r="K31" s="935"/>
      <c r="L31" s="935"/>
      <c r="M31" s="935"/>
      <c r="N31" s="935"/>
      <c r="O31" s="961" t="s">
        <v>492</v>
      </c>
      <c r="P31" s="961"/>
      <c r="Q31" s="962">
        <f>IF(OR(Q29=0,ISBLANK(Q29)),0,IF(Q29&gt;Q28,0,Q$16-(Q$16-(Q28-Q29))))</f>
        <v>12.84210526315789</v>
      </c>
      <c r="R31" s="962">
        <f>IF(OR(R29=0,ISBLANK(R29)),0,IF(R29&gt;R28,0,R$16-(R$16-(R28-R29))))</f>
        <v>0</v>
      </c>
      <c r="S31" s="962">
        <f>IF(OR(S29=0,ISBLANK(S29)),0,IF(S29&gt;S28,0,S$16-(S$16-(S28-S29))))</f>
        <v>0</v>
      </c>
      <c r="T31" s="962">
        <f>IF(OR(T29=0,ISBLANK(T29)),0,IF(T29&gt;T28,0,T$16-(T$16-(T28-T29))))</f>
        <v>0</v>
      </c>
      <c r="U31" s="962">
        <f>IF(OR(U29=0,ISBLANK(U29)),0,IF(U29&gt;U28,0,U$16-(U$16-(U28-U29))))</f>
        <v>0</v>
      </c>
      <c r="V31" s="963" t="s">
        <v>493</v>
      </c>
      <c r="W31" s="964"/>
      <c r="X31" s="964"/>
      <c r="Y31" s="998"/>
      <c r="Z31" s="999"/>
      <c r="AA31" s="957">
        <v>2</v>
      </c>
      <c r="AB31" s="852"/>
    </row>
    <row r="32" spans="1:28" ht="50.1" hidden="1" customHeight="1">
      <c r="A32" s="957"/>
      <c r="B32" s="894"/>
      <c r="C32" s="994" t="s">
        <v>499</v>
      </c>
      <c r="D32" s="974"/>
      <c r="E32" s="965"/>
      <c r="F32" s="888"/>
      <c r="G32" s="907"/>
      <c r="H32" s="907"/>
      <c r="K32" s="935"/>
      <c r="L32" s="935"/>
      <c r="M32" s="935"/>
      <c r="N32" s="935"/>
      <c r="O32" s="965" t="s">
        <v>494</v>
      </c>
      <c r="P32" s="965"/>
      <c r="Q32" s="966">
        <f>IF(OR(Q29=0,ISBLANK(Q29)),0,IF(Q28&gt;Q29,0,Q$16-(Q$16-(Q29-Q28))))</f>
        <v>0</v>
      </c>
      <c r="R32" s="966">
        <f>IF(OR(R29=0,ISBLANK(R29)),0,IF(R28&gt;R29,0,R$16-(R$16-(R29-R28))))</f>
        <v>0</v>
      </c>
      <c r="S32" s="966">
        <f>IF(OR(S29=0,ISBLANK(S29)),0,IF(S28&gt;S29,0,S$16-(S$16-(S29-S28))))</f>
        <v>11</v>
      </c>
      <c r="T32" s="966">
        <f>IF(OR(T29=0,ISBLANK(T29)),0,IF(T28&gt;T29,0,T$16-(T$16-(T29-T28))))</f>
        <v>0</v>
      </c>
      <c r="U32" s="966">
        <f>IF(OR(U29=0,ISBLANK(U29)),0,IF(U28&gt;U29,0,U$16-(U$16-(U29-U28))))</f>
        <v>0</v>
      </c>
      <c r="V32" s="967" t="s">
        <v>495</v>
      </c>
      <c r="W32" s="964"/>
      <c r="X32" s="964"/>
      <c r="Y32" s="998"/>
      <c r="Z32" s="999"/>
      <c r="AA32" s="957">
        <v>2</v>
      </c>
      <c r="AB32" s="852"/>
    </row>
    <row r="33" spans="1:28" ht="50.1" customHeight="1">
      <c r="A33" s="928"/>
      <c r="B33" s="894"/>
      <c r="C33" s="974"/>
      <c r="D33" s="974"/>
      <c r="E33" s="1001"/>
      <c r="F33" s="898"/>
      <c r="G33" s="899"/>
      <c r="H33" s="899"/>
      <c r="I33" s="1002"/>
      <c r="J33" s="1002"/>
      <c r="K33" s="1003"/>
      <c r="L33" s="1003"/>
      <c r="M33" s="1003"/>
      <c r="N33" s="1003"/>
      <c r="O33" s="1003"/>
      <c r="P33" s="1001"/>
      <c r="Q33" s="1004" t="s">
        <v>472</v>
      </c>
      <c r="R33" s="1004" t="s">
        <v>473</v>
      </c>
      <c r="S33" s="1005" t="s">
        <v>1040</v>
      </c>
      <c r="T33" s="1006" t="s">
        <v>1041</v>
      </c>
      <c r="U33" s="1006" t="s">
        <v>1042</v>
      </c>
      <c r="V33" s="903"/>
      <c r="W33" s="964"/>
      <c r="X33" s="964"/>
      <c r="Y33" s="972"/>
      <c r="Z33" s="973"/>
      <c r="AA33" s="835">
        <v>1</v>
      </c>
      <c r="AB33" s="852"/>
    </row>
    <row r="34" spans="1:28" ht="50.1" customHeight="1">
      <c r="A34" s="928"/>
      <c r="B34" s="894"/>
      <c r="C34" s="974"/>
      <c r="D34" s="974"/>
      <c r="E34" s="958"/>
      <c r="F34" s="888"/>
      <c r="G34" s="907"/>
      <c r="H34" s="907"/>
      <c r="K34" s="935"/>
      <c r="L34" s="935"/>
      <c r="M34" s="935"/>
      <c r="N34" s="935"/>
      <c r="O34" s="958" t="s">
        <v>10</v>
      </c>
      <c r="P34" s="935"/>
      <c r="Q34" s="975">
        <f>C125</f>
        <v>7</v>
      </c>
      <c r="R34" s="975">
        <f>C126</f>
        <v>7</v>
      </c>
      <c r="S34" s="976">
        <f>C127</f>
        <v>9</v>
      </c>
      <c r="T34" s="977">
        <f>C128</f>
        <v>9</v>
      </c>
      <c r="U34" s="977">
        <f>C129</f>
        <v>9</v>
      </c>
      <c r="V34" s="978" t="s">
        <v>502</v>
      </c>
      <c r="X34" s="964"/>
      <c r="Y34" s="979" t="s">
        <v>1049</v>
      </c>
      <c r="Z34" s="980" t="s">
        <v>17</v>
      </c>
      <c r="AA34" s="835">
        <v>1</v>
      </c>
      <c r="AB34" s="852"/>
    </row>
    <row r="35" spans="1:28" ht="50.1" customHeight="1">
      <c r="A35" s="928"/>
      <c r="B35" s="894"/>
      <c r="C35" s="974"/>
      <c r="D35" s="974"/>
      <c r="E35" s="981"/>
      <c r="F35" s="982"/>
      <c r="G35" s="983"/>
      <c r="H35" s="983"/>
      <c r="K35" s="935"/>
      <c r="L35" s="935"/>
      <c r="M35" s="935"/>
      <c r="N35" s="935"/>
      <c r="O35" s="981" t="s">
        <v>503</v>
      </c>
      <c r="P35" s="935"/>
      <c r="Q35" s="984">
        <f>$Q$18</f>
        <v>6.2105263157894735</v>
      </c>
      <c r="R35" s="984">
        <f>$R$18</f>
        <v>5.7560975609756095</v>
      </c>
      <c r="S35" s="984">
        <f>$S$18</f>
        <v>4</v>
      </c>
      <c r="T35" s="984">
        <f>$T$18</f>
        <v>11.40625</v>
      </c>
      <c r="U35" s="984">
        <f>$U$18</f>
        <v>11.587301587301587</v>
      </c>
      <c r="V35" s="985" t="s">
        <v>489</v>
      </c>
      <c r="W35" s="964"/>
      <c r="X35" s="964"/>
      <c r="Y35" s="986">
        <f>Z125</f>
        <v>12</v>
      </c>
      <c r="Z35" s="987">
        <f>A124</f>
        <v>21</v>
      </c>
      <c r="AA35" s="835">
        <v>1</v>
      </c>
      <c r="AB35" s="852"/>
    </row>
    <row r="36" spans="1:28" ht="50.1" customHeight="1">
      <c r="A36" s="928"/>
      <c r="B36" s="894"/>
      <c r="C36" s="978"/>
      <c r="D36" s="974"/>
      <c r="E36" s="934"/>
      <c r="F36" s="888"/>
      <c r="G36" s="988"/>
      <c r="H36" s="988"/>
      <c r="K36" s="935"/>
      <c r="L36" s="935"/>
      <c r="M36" s="935"/>
      <c r="N36" s="935"/>
      <c r="O36" s="934" t="s">
        <v>498</v>
      </c>
      <c r="P36" s="935"/>
      <c r="Q36" s="989">
        <f>Q125</f>
        <v>43.473684210526315</v>
      </c>
      <c r="R36" s="989">
        <f>Q126</f>
        <v>40.292682926829265</v>
      </c>
      <c r="S36" s="990">
        <f>Q127</f>
        <v>36</v>
      </c>
      <c r="T36" s="991">
        <f>Q128</f>
        <v>102.65625</v>
      </c>
      <c r="U36" s="991">
        <f>Q129</f>
        <v>104.28571428571428</v>
      </c>
      <c r="V36" s="942" t="s">
        <v>486</v>
      </c>
      <c r="W36" s="964"/>
      <c r="X36" s="964"/>
      <c r="Y36" s="992"/>
      <c r="Z36" s="993"/>
      <c r="AA36" s="835">
        <v>1</v>
      </c>
      <c r="AB36" s="852"/>
    </row>
    <row r="37" spans="1:28" ht="50.1" hidden="1" customHeight="1">
      <c r="A37" s="957"/>
      <c r="B37" s="894"/>
      <c r="C37" s="994" t="s">
        <v>499</v>
      </c>
      <c r="D37" s="974"/>
      <c r="E37" s="995"/>
      <c r="F37" s="888"/>
      <c r="G37" s="907"/>
      <c r="H37" s="907"/>
      <c r="K37" s="935"/>
      <c r="L37" s="935"/>
      <c r="M37" s="935"/>
      <c r="N37" s="935"/>
      <c r="O37" s="995" t="s">
        <v>500</v>
      </c>
      <c r="P37" s="935"/>
      <c r="Q37" s="996"/>
      <c r="R37" s="996"/>
      <c r="S37" s="996"/>
      <c r="T37" s="996"/>
      <c r="U37" s="996"/>
      <c r="V37" s="997"/>
      <c r="W37" s="964"/>
      <c r="X37" s="964"/>
      <c r="Y37" s="998"/>
      <c r="Z37" s="999"/>
      <c r="AA37" s="957">
        <v>2</v>
      </c>
      <c r="AB37" s="852"/>
    </row>
    <row r="38" spans="1:28" ht="50.1" hidden="1" customHeight="1">
      <c r="A38" s="957"/>
      <c r="B38" s="894"/>
      <c r="C38" s="994" t="s">
        <v>499</v>
      </c>
      <c r="D38" s="974"/>
      <c r="E38" s="934"/>
      <c r="F38" s="888"/>
      <c r="G38" s="907"/>
      <c r="H38" s="907"/>
      <c r="K38" s="935"/>
      <c r="L38" s="935"/>
      <c r="M38" s="935"/>
      <c r="N38" s="935"/>
      <c r="O38" s="934" t="s">
        <v>501</v>
      </c>
      <c r="P38" s="935"/>
      <c r="Q38" s="1000">
        <f>IF(OR(Q35=0,(Q36=0)),0,(Q35/Q36)*Q37)</f>
        <v>0</v>
      </c>
      <c r="R38" s="1000">
        <f>IF(OR(R35=0,(R36=0)),0,(R35/R36)*R37)</f>
        <v>0</v>
      </c>
      <c r="S38" s="1000">
        <f>IF(OR(S35=0,(S36=0)),0,(S35/S36)*S37)</f>
        <v>0</v>
      </c>
      <c r="T38" s="1000">
        <f>IF(OR(T35=0,(T36=0)),0,(T35/T36)*T37)</f>
        <v>0</v>
      </c>
      <c r="U38" s="1000">
        <f>IF(OR(U35=0,(U36=0)),0,(U35/U36)*U37)</f>
        <v>0</v>
      </c>
      <c r="V38" s="942" t="s">
        <v>489</v>
      </c>
      <c r="W38" s="964"/>
      <c r="X38" s="964"/>
      <c r="Y38" s="998"/>
      <c r="Z38" s="999"/>
      <c r="AA38" s="957">
        <v>2</v>
      </c>
      <c r="AB38" s="852"/>
    </row>
    <row r="39" spans="1:28" ht="50.1" hidden="1" customHeight="1">
      <c r="A39" s="957"/>
      <c r="B39" s="894"/>
      <c r="C39" s="994" t="s">
        <v>499</v>
      </c>
      <c r="D39" s="974"/>
      <c r="E39" s="961"/>
      <c r="F39" s="888"/>
      <c r="G39" s="907"/>
      <c r="H39" s="907"/>
      <c r="K39" s="935"/>
      <c r="L39" s="935"/>
      <c r="M39" s="935"/>
      <c r="N39" s="935"/>
      <c r="O39" s="961" t="s">
        <v>492</v>
      </c>
      <c r="P39" s="935"/>
      <c r="Q39" s="962">
        <f>IF(OR(Q37=0,ISBLANK(Q37)),0,IF(Q37&gt;Q36,0,Q$16-(Q$16-(Q36-Q37))))</f>
        <v>0</v>
      </c>
      <c r="R39" s="962">
        <f>IF(OR(R37=0,ISBLANK(R37)),0,IF(R37&gt;R36,0,R$16-(R$16-(R36-R37))))</f>
        <v>0</v>
      </c>
      <c r="S39" s="962">
        <f>IF(OR(S37=0,ISBLANK(S37)),0,IF(S37&gt;S36,0,S$16-(S$16-(S36-S37))))</f>
        <v>0</v>
      </c>
      <c r="T39" s="962">
        <f>IF(OR(T37=0,ISBLANK(T37)),0,IF(T37&gt;T36,0,T$16-(T$16-(T36-T37))))</f>
        <v>0</v>
      </c>
      <c r="U39" s="962">
        <f>IF(OR(U37=0,ISBLANK(U37)),0,IF(U37&gt;U36,0,U$16-(U$16-(U36-U37))))</f>
        <v>0</v>
      </c>
      <c r="V39" s="963" t="s">
        <v>493</v>
      </c>
      <c r="W39" s="964"/>
      <c r="X39" s="964"/>
      <c r="Y39" s="998"/>
      <c r="Z39" s="999"/>
      <c r="AA39" s="957">
        <v>2</v>
      </c>
      <c r="AB39" s="852"/>
    </row>
    <row r="40" spans="1:28" ht="50.1" hidden="1" customHeight="1">
      <c r="A40" s="957"/>
      <c r="B40" s="894"/>
      <c r="C40" s="994" t="s">
        <v>499</v>
      </c>
      <c r="D40" s="974"/>
      <c r="E40" s="965"/>
      <c r="F40" s="888"/>
      <c r="G40" s="907"/>
      <c r="H40" s="907"/>
      <c r="K40" s="935"/>
      <c r="L40" s="935"/>
      <c r="M40" s="935"/>
      <c r="N40" s="935"/>
      <c r="O40" s="965" t="s">
        <v>494</v>
      </c>
      <c r="P40" s="935"/>
      <c r="Q40" s="966">
        <f>IF(OR(Q37=0,ISBLANK(Q37)),0,IF(Q36&gt;Q37,0,Q$16-(Q$16-(Q37-Q36))))</f>
        <v>0</v>
      </c>
      <c r="R40" s="966">
        <f>IF(OR(R37=0,ISBLANK(R37)),0,IF(R36&gt;R37,0,R$16-(R$16-(R37-R36))))</f>
        <v>0</v>
      </c>
      <c r="S40" s="966">
        <f>IF(OR(S37=0,ISBLANK(S37)),0,IF(S36&gt;S37,0,S$16-(S$16-(S37-S36))))</f>
        <v>0</v>
      </c>
      <c r="T40" s="966">
        <f>IF(OR(T37=0,ISBLANK(T37)),0,IF(T36&gt;T37,0,T$16-(T$16-(T37-T36))))</f>
        <v>0</v>
      </c>
      <c r="U40" s="966">
        <f>IF(OR(U37=0,ISBLANK(U37)),0,IF(U36&gt;U37,0,U$16-(U$16-(U37-U36))))</f>
        <v>0</v>
      </c>
      <c r="V40" s="967" t="s">
        <v>495</v>
      </c>
      <c r="W40" s="964"/>
      <c r="X40" s="964"/>
      <c r="Y40" s="998"/>
      <c r="Z40" s="999"/>
      <c r="AA40" s="957">
        <v>2</v>
      </c>
      <c r="AB40" s="852"/>
    </row>
    <row r="41" spans="1:28" ht="50.1" customHeight="1">
      <c r="A41" s="928"/>
      <c r="B41" s="894"/>
      <c r="C41" s="974"/>
      <c r="D41" s="974"/>
      <c r="E41" s="1001"/>
      <c r="F41" s="898"/>
      <c r="G41" s="899"/>
      <c r="H41" s="899"/>
      <c r="I41" s="1002"/>
      <c r="J41" s="1002"/>
      <c r="K41" s="1003"/>
      <c r="L41" s="1003"/>
      <c r="M41" s="1003"/>
      <c r="N41" s="1003"/>
      <c r="O41" s="1003"/>
      <c r="P41" s="1001"/>
      <c r="Q41" s="1004" t="s">
        <v>472</v>
      </c>
      <c r="R41" s="1004" t="s">
        <v>473</v>
      </c>
      <c r="S41" s="1005" t="s">
        <v>1040</v>
      </c>
      <c r="T41" s="1006" t="s">
        <v>1041</v>
      </c>
      <c r="U41" s="1006" t="s">
        <v>1042</v>
      </c>
      <c r="V41" s="903"/>
      <c r="W41" s="964"/>
      <c r="X41" s="964"/>
      <c r="Y41" s="972"/>
      <c r="Z41" s="973"/>
      <c r="AA41" s="835">
        <v>1</v>
      </c>
      <c r="AB41" s="852"/>
    </row>
    <row r="42" spans="1:28" ht="50.1" customHeight="1">
      <c r="A42" s="928"/>
      <c r="B42" s="894"/>
      <c r="C42" s="974"/>
      <c r="D42" s="974"/>
      <c r="E42" s="1007"/>
      <c r="F42" s="1008"/>
      <c r="G42" s="1009"/>
      <c r="H42" s="1009"/>
      <c r="K42" s="935"/>
      <c r="L42" s="935"/>
      <c r="M42" s="935"/>
      <c r="N42" s="935"/>
      <c r="O42" s="1007" t="s">
        <v>11</v>
      </c>
      <c r="P42" s="935"/>
      <c r="Q42" s="975">
        <f>C155</f>
        <v>4</v>
      </c>
      <c r="R42" s="975">
        <f>C156</f>
        <v>4</v>
      </c>
      <c r="S42" s="976">
        <f>C157</f>
        <v>6</v>
      </c>
      <c r="T42" s="977">
        <f>C158</f>
        <v>6</v>
      </c>
      <c r="U42" s="977">
        <f>C159</f>
        <v>6</v>
      </c>
      <c r="V42" s="1010" t="s">
        <v>504</v>
      </c>
      <c r="X42" s="964"/>
      <c r="Y42" s="979" t="s">
        <v>1049</v>
      </c>
      <c r="Z42" s="980" t="s">
        <v>17</v>
      </c>
      <c r="AA42" s="835">
        <v>1</v>
      </c>
      <c r="AB42" s="852"/>
    </row>
    <row r="43" spans="1:28" ht="50.1" customHeight="1">
      <c r="A43" s="928"/>
      <c r="B43" s="894"/>
      <c r="C43" s="974"/>
      <c r="D43" s="974"/>
      <c r="E43" s="981"/>
      <c r="F43" s="982"/>
      <c r="G43" s="983"/>
      <c r="H43" s="983"/>
      <c r="K43" s="935"/>
      <c r="L43" s="935"/>
      <c r="M43" s="935"/>
      <c r="N43" s="935"/>
      <c r="O43" s="981" t="s">
        <v>505</v>
      </c>
      <c r="P43" s="935"/>
      <c r="Q43" s="984">
        <f>$Q$18</f>
        <v>6.2105263157894735</v>
      </c>
      <c r="R43" s="984">
        <f>$R$18</f>
        <v>5.7560975609756095</v>
      </c>
      <c r="S43" s="984">
        <f>$S$18</f>
        <v>4</v>
      </c>
      <c r="T43" s="984">
        <f>$T$18</f>
        <v>11.40625</v>
      </c>
      <c r="U43" s="984">
        <f>$U$18</f>
        <v>11.587301587301587</v>
      </c>
      <c r="V43" s="985" t="s">
        <v>489</v>
      </c>
      <c r="W43" s="964"/>
      <c r="X43" s="964"/>
      <c r="Y43" s="986">
        <f>Z155</f>
        <v>9</v>
      </c>
      <c r="Z43" s="987">
        <f>A154</f>
        <v>15</v>
      </c>
      <c r="AA43" s="835">
        <v>1</v>
      </c>
      <c r="AB43" s="852"/>
    </row>
    <row r="44" spans="1:28" ht="50.1" customHeight="1">
      <c r="A44" s="928"/>
      <c r="B44" s="894"/>
      <c r="C44" s="974"/>
      <c r="D44" s="974"/>
      <c r="E44" s="934"/>
      <c r="F44" s="888"/>
      <c r="G44" s="988"/>
      <c r="H44" s="988"/>
      <c r="K44" s="935"/>
      <c r="L44" s="935"/>
      <c r="M44" s="935"/>
      <c r="N44" s="935"/>
      <c r="O44" s="934" t="s">
        <v>498</v>
      </c>
      <c r="P44" s="935"/>
      <c r="Q44" s="989">
        <f>Q155</f>
        <v>24.842105263157894</v>
      </c>
      <c r="R44" s="989">
        <f>Q156</f>
        <v>23.024390243902438</v>
      </c>
      <c r="S44" s="990">
        <f>Q157</f>
        <v>24</v>
      </c>
      <c r="T44" s="991">
        <f>Q158</f>
        <v>68.4375</v>
      </c>
      <c r="U44" s="991">
        <f>Q159</f>
        <v>69.523809523809518</v>
      </c>
      <c r="V44" s="942" t="s">
        <v>486</v>
      </c>
      <c r="W44" s="964"/>
      <c r="X44" s="964"/>
      <c r="Y44" s="992"/>
      <c r="Z44" s="993"/>
      <c r="AA44" s="835">
        <v>1</v>
      </c>
      <c r="AB44" s="852"/>
    </row>
    <row r="45" spans="1:28" ht="50.1" hidden="1" customHeight="1">
      <c r="A45" s="957"/>
      <c r="B45" s="894"/>
      <c r="C45" s="994" t="s">
        <v>499</v>
      </c>
      <c r="D45" s="974"/>
      <c r="E45" s="995"/>
      <c r="F45" s="888"/>
      <c r="G45" s="907"/>
      <c r="H45" s="907"/>
      <c r="K45" s="935"/>
      <c r="L45" s="935"/>
      <c r="M45" s="935"/>
      <c r="N45" s="935"/>
      <c r="O45" s="995" t="s">
        <v>500</v>
      </c>
      <c r="P45" s="935"/>
      <c r="Q45" s="996"/>
      <c r="R45" s="996"/>
      <c r="S45" s="996"/>
      <c r="T45" s="996"/>
      <c r="U45" s="996"/>
      <c r="V45" s="997"/>
      <c r="W45" s="964"/>
      <c r="X45" s="964"/>
      <c r="Y45" s="998"/>
      <c r="Z45" s="999"/>
      <c r="AA45" s="957">
        <v>2</v>
      </c>
      <c r="AB45" s="852"/>
    </row>
    <row r="46" spans="1:28" ht="50.1" hidden="1" customHeight="1">
      <c r="A46" s="957"/>
      <c r="B46" s="894"/>
      <c r="C46" s="994" t="s">
        <v>499</v>
      </c>
      <c r="D46" s="974"/>
      <c r="E46" s="934"/>
      <c r="F46" s="888"/>
      <c r="G46" s="907"/>
      <c r="H46" s="907"/>
      <c r="K46" s="935"/>
      <c r="L46" s="935"/>
      <c r="M46" s="935"/>
      <c r="N46" s="935"/>
      <c r="O46" s="934" t="s">
        <v>501</v>
      </c>
      <c r="P46" s="935"/>
      <c r="Q46" s="1000">
        <f>IF(OR(Q43=0,(Q44=0)),0,(Q43/Q44)*Q45)</f>
        <v>0</v>
      </c>
      <c r="R46" s="1000">
        <f>IF(OR(R43=0,(R44=0)),0,(R43/R44)*R45)</f>
        <v>0</v>
      </c>
      <c r="S46" s="1000">
        <f>IF(OR(S43=0,(S44=0)),0,(S43/S44)*S45)</f>
        <v>0</v>
      </c>
      <c r="T46" s="1000">
        <f>IF(OR(T43=0,(T44=0)),0,(T43/T44)*T45)</f>
        <v>0</v>
      </c>
      <c r="U46" s="1000">
        <f>IF(OR(U43=0,(U44=0)),0,(U43/U44)*U45)</f>
        <v>0</v>
      </c>
      <c r="V46" s="942" t="s">
        <v>489</v>
      </c>
      <c r="W46" s="964"/>
      <c r="X46" s="964"/>
      <c r="Y46" s="998"/>
      <c r="Z46" s="999"/>
      <c r="AA46" s="957">
        <v>2</v>
      </c>
      <c r="AB46" s="852"/>
    </row>
    <row r="47" spans="1:28" ht="50.1" hidden="1" customHeight="1">
      <c r="A47" s="957"/>
      <c r="B47" s="894"/>
      <c r="C47" s="994" t="s">
        <v>499</v>
      </c>
      <c r="D47" s="974"/>
      <c r="E47" s="961"/>
      <c r="F47" s="888"/>
      <c r="G47" s="907"/>
      <c r="H47" s="907"/>
      <c r="K47" s="935"/>
      <c r="L47" s="935"/>
      <c r="M47" s="935"/>
      <c r="N47" s="935"/>
      <c r="O47" s="961" t="s">
        <v>492</v>
      </c>
      <c r="P47" s="935"/>
      <c r="Q47" s="962">
        <f>IF(OR(Q45=0,ISBLANK(Q45)),0,IF(Q45&gt;Q44,0,Q$16-(Q$16-(Q44-Q45))))</f>
        <v>0</v>
      </c>
      <c r="R47" s="962">
        <f>IF(OR(R45=0,ISBLANK(R45)),0,IF(R45&gt;R44,0,R$16-(R$16-(R44-R45))))</f>
        <v>0</v>
      </c>
      <c r="S47" s="962">
        <f>IF(OR(S45=0,ISBLANK(S45)),0,IF(S45&gt;S44,0,S$16-(S$16-(S44-S45))))</f>
        <v>0</v>
      </c>
      <c r="T47" s="962">
        <f>IF(OR(T45=0,ISBLANK(T45)),0,IF(T45&gt;T44,0,T$16-(T$16-(T44-T45))))</f>
        <v>0</v>
      </c>
      <c r="U47" s="962">
        <f>IF(OR(U45=0,ISBLANK(U45)),0,IF(U45&gt;U44,0,U$16-(U$16-(U44-U45))))</f>
        <v>0</v>
      </c>
      <c r="V47" s="963" t="s">
        <v>493</v>
      </c>
      <c r="W47" s="964"/>
      <c r="X47" s="964"/>
      <c r="Y47" s="998"/>
      <c r="Z47" s="999"/>
      <c r="AA47" s="957">
        <v>2</v>
      </c>
      <c r="AB47" s="852"/>
    </row>
    <row r="48" spans="1:28" ht="50.1" hidden="1" customHeight="1">
      <c r="A48" s="957"/>
      <c r="B48" s="894"/>
      <c r="C48" s="994" t="s">
        <v>499</v>
      </c>
      <c r="D48" s="974"/>
      <c r="E48" s="965"/>
      <c r="F48" s="888"/>
      <c r="G48" s="907"/>
      <c r="H48" s="907"/>
      <c r="K48" s="935"/>
      <c r="L48" s="935"/>
      <c r="M48" s="935"/>
      <c r="N48" s="935"/>
      <c r="O48" s="965" t="s">
        <v>494</v>
      </c>
      <c r="P48" s="935"/>
      <c r="Q48" s="966">
        <f>IF(OR(Q45=0,ISBLANK(Q45)),0,IF(Q44&gt;Q45,0,Q$16-(Q$16-(Q45-Q44))))</f>
        <v>0</v>
      </c>
      <c r="R48" s="966">
        <f>IF(OR(R45=0,ISBLANK(R45)),0,IF(R44&gt;R45,0,R$16-(R$16-(R45-R44))))</f>
        <v>0</v>
      </c>
      <c r="S48" s="966">
        <f>IF(OR(S45=0,ISBLANK(S45)),0,IF(S44&gt;S45,0,S$16-(S$16-(S45-S44))))</f>
        <v>0</v>
      </c>
      <c r="T48" s="966">
        <f>IF(OR(T45=0,ISBLANK(T45)),0,IF(T44&gt;T45,0,T$16-(T$16-(T45-T44))))</f>
        <v>0</v>
      </c>
      <c r="U48" s="966">
        <f>IF(OR(U45=0,ISBLANK(U45)),0,IF(U44&gt;U45,0,U$16-(U$16-(U45-U44))))</f>
        <v>0</v>
      </c>
      <c r="V48" s="967" t="s">
        <v>495</v>
      </c>
      <c r="W48" s="964"/>
      <c r="X48" s="964"/>
      <c r="Y48" s="998"/>
      <c r="Z48" s="999"/>
      <c r="AA48" s="957">
        <v>2</v>
      </c>
      <c r="AB48" s="852"/>
    </row>
    <row r="49" spans="1:28" ht="49.5" customHeight="1">
      <c r="A49" s="928"/>
      <c r="B49" s="894"/>
      <c r="C49" s="974"/>
      <c r="D49" s="974"/>
      <c r="E49" s="1001"/>
      <c r="F49" s="898"/>
      <c r="G49" s="899"/>
      <c r="H49" s="899"/>
      <c r="I49" s="1002"/>
      <c r="J49" s="1002"/>
      <c r="K49" s="1003"/>
      <c r="L49" s="1003"/>
      <c r="M49" s="1003"/>
      <c r="N49" s="1003"/>
      <c r="O49" s="1003"/>
      <c r="P49" s="1001"/>
      <c r="Q49" s="1004" t="s">
        <v>472</v>
      </c>
      <c r="R49" s="1004" t="s">
        <v>473</v>
      </c>
      <c r="S49" s="1005" t="s">
        <v>1040</v>
      </c>
      <c r="T49" s="1006" t="s">
        <v>1041</v>
      </c>
      <c r="U49" s="1006" t="s">
        <v>1042</v>
      </c>
      <c r="V49" s="903"/>
      <c r="W49" s="964"/>
      <c r="X49" s="964"/>
      <c r="Y49" s="972"/>
      <c r="Z49" s="973"/>
      <c r="AA49" s="835">
        <v>1</v>
      </c>
      <c r="AB49" s="852"/>
    </row>
    <row r="50" spans="1:28" ht="50.1" customHeight="1">
      <c r="A50" s="928"/>
      <c r="B50" s="894"/>
      <c r="C50" s="974"/>
      <c r="D50" s="974"/>
      <c r="E50" s="1007"/>
      <c r="F50" s="1008"/>
      <c r="G50" s="1009"/>
      <c r="H50" s="1009"/>
      <c r="K50" s="935"/>
      <c r="L50" s="935"/>
      <c r="M50" s="935"/>
      <c r="N50" s="935"/>
      <c r="O50" s="1007" t="s">
        <v>12</v>
      </c>
      <c r="P50" s="935"/>
      <c r="Q50" s="975">
        <f>C181</f>
        <v>9</v>
      </c>
      <c r="R50" s="975">
        <f>C182</f>
        <v>9</v>
      </c>
      <c r="S50" s="976">
        <f>C183</f>
        <v>9</v>
      </c>
      <c r="T50" s="977">
        <f>C184</f>
        <v>9</v>
      </c>
      <c r="U50" s="977">
        <f>C185</f>
        <v>9</v>
      </c>
      <c r="V50" s="1010" t="s">
        <v>506</v>
      </c>
      <c r="X50" s="964"/>
      <c r="Y50" s="979" t="s">
        <v>1049</v>
      </c>
      <c r="Z50" s="980" t="s">
        <v>17</v>
      </c>
      <c r="AA50" s="835">
        <v>1</v>
      </c>
      <c r="AB50" s="852"/>
    </row>
    <row r="51" spans="1:28" ht="50.1" customHeight="1">
      <c r="A51" s="928"/>
      <c r="B51" s="894"/>
      <c r="C51" s="974"/>
      <c r="D51" s="974"/>
      <c r="E51" s="981"/>
      <c r="F51" s="982"/>
      <c r="G51" s="983"/>
      <c r="H51" s="983"/>
      <c r="K51" s="935"/>
      <c r="L51" s="935"/>
      <c r="M51" s="935"/>
      <c r="N51" s="935"/>
      <c r="O51" s="981" t="s">
        <v>507</v>
      </c>
      <c r="P51" s="935"/>
      <c r="Q51" s="984">
        <f>$Q$18</f>
        <v>6.2105263157894735</v>
      </c>
      <c r="R51" s="984">
        <f>$R$18</f>
        <v>5.7560975609756095</v>
      </c>
      <c r="S51" s="984">
        <f>$S$18</f>
        <v>4</v>
      </c>
      <c r="T51" s="984">
        <f>$T$18</f>
        <v>11.40625</v>
      </c>
      <c r="U51" s="984">
        <f>$U$18</f>
        <v>11.587301587301587</v>
      </c>
      <c r="V51" s="985" t="s">
        <v>489</v>
      </c>
      <c r="W51" s="964"/>
      <c r="X51" s="964"/>
      <c r="Y51" s="986">
        <f>Z181</f>
        <v>4</v>
      </c>
      <c r="Z51" s="987">
        <f>A180</f>
        <v>13</v>
      </c>
      <c r="AA51" s="835">
        <v>1</v>
      </c>
      <c r="AB51" s="852"/>
    </row>
    <row r="52" spans="1:28" ht="50.1" customHeight="1">
      <c r="A52" s="928"/>
      <c r="B52" s="894"/>
      <c r="C52" s="974"/>
      <c r="D52" s="974"/>
      <c r="E52" s="934"/>
      <c r="F52" s="888"/>
      <c r="G52" s="988"/>
      <c r="H52" s="988"/>
      <c r="K52" s="935"/>
      <c r="L52" s="935"/>
      <c r="M52" s="935"/>
      <c r="N52" s="935"/>
      <c r="O52" s="934" t="s">
        <v>498</v>
      </c>
      <c r="P52" s="935"/>
      <c r="Q52" s="989">
        <f>Q181</f>
        <v>55.89473684210526</v>
      </c>
      <c r="R52" s="989">
        <f>Q182</f>
        <v>51.804878048780488</v>
      </c>
      <c r="S52" s="990">
        <f>Q183</f>
        <v>36</v>
      </c>
      <c r="T52" s="991">
        <f>Q184</f>
        <v>102.65625</v>
      </c>
      <c r="U52" s="991">
        <f>Q185</f>
        <v>104.28571428571428</v>
      </c>
      <c r="V52" s="942" t="s">
        <v>486</v>
      </c>
      <c r="W52" s="964"/>
      <c r="X52" s="964"/>
      <c r="Y52" s="992"/>
      <c r="Z52" s="993"/>
      <c r="AA52" s="835">
        <v>1</v>
      </c>
      <c r="AB52" s="852"/>
    </row>
    <row r="53" spans="1:28" ht="50.1" hidden="1" customHeight="1">
      <c r="A53" s="957"/>
      <c r="B53" s="894"/>
      <c r="C53" s="994" t="s">
        <v>499</v>
      </c>
      <c r="D53" s="974"/>
      <c r="E53" s="995"/>
      <c r="F53" s="888"/>
      <c r="G53" s="907"/>
      <c r="H53" s="907"/>
      <c r="K53" s="935"/>
      <c r="L53" s="935"/>
      <c r="M53" s="935"/>
      <c r="N53" s="935"/>
      <c r="O53" s="995" t="s">
        <v>500</v>
      </c>
      <c r="P53" s="935"/>
      <c r="Q53" s="996"/>
      <c r="R53" s="996"/>
      <c r="S53" s="996"/>
      <c r="T53" s="996"/>
      <c r="U53" s="996"/>
      <c r="V53" s="997"/>
      <c r="W53" s="964"/>
      <c r="X53" s="964"/>
      <c r="Y53" s="998"/>
      <c r="Z53" s="999"/>
      <c r="AA53" s="957">
        <v>2</v>
      </c>
      <c r="AB53" s="852"/>
    </row>
    <row r="54" spans="1:28" ht="50.1" hidden="1" customHeight="1">
      <c r="A54" s="957"/>
      <c r="B54" s="894"/>
      <c r="C54" s="994" t="s">
        <v>499</v>
      </c>
      <c r="D54" s="974"/>
      <c r="E54" s="934"/>
      <c r="F54" s="888"/>
      <c r="G54" s="907"/>
      <c r="H54" s="907"/>
      <c r="K54" s="935"/>
      <c r="L54" s="935"/>
      <c r="M54" s="935"/>
      <c r="N54" s="935"/>
      <c r="O54" s="934" t="s">
        <v>501</v>
      </c>
      <c r="P54" s="935"/>
      <c r="Q54" s="1000">
        <f>IF(OR(Q51=0,(Q52=0)),0,(Q51/Q52)*Q53)</f>
        <v>0</v>
      </c>
      <c r="R54" s="1000">
        <f>IF(OR(R51=0,(R52=0)),0,(R51/R52)*R53)</f>
        <v>0</v>
      </c>
      <c r="S54" s="1000">
        <f>IF(OR(S51=0,(S52=0)),0,(S51/S52)*S53)</f>
        <v>0</v>
      </c>
      <c r="T54" s="1000">
        <f>IF(OR(T51=0,(T52=0)),0,(T51/T52)*T53)</f>
        <v>0</v>
      </c>
      <c r="U54" s="1000">
        <f>IF(OR(U51=0,(U52=0)),0,(U51/U52)*U53)</f>
        <v>0</v>
      </c>
      <c r="V54" s="942" t="s">
        <v>489</v>
      </c>
      <c r="W54" s="964"/>
      <c r="X54" s="964"/>
      <c r="Y54" s="998"/>
      <c r="Z54" s="999"/>
      <c r="AA54" s="957">
        <v>2</v>
      </c>
      <c r="AB54" s="852"/>
    </row>
    <row r="55" spans="1:28" ht="50.1" hidden="1" customHeight="1">
      <c r="A55" s="957"/>
      <c r="B55" s="894"/>
      <c r="C55" s="994" t="s">
        <v>499</v>
      </c>
      <c r="D55" s="974"/>
      <c r="E55" s="961"/>
      <c r="F55" s="888"/>
      <c r="G55" s="907"/>
      <c r="H55" s="907"/>
      <c r="K55" s="935"/>
      <c r="L55" s="935"/>
      <c r="M55" s="935"/>
      <c r="N55" s="935"/>
      <c r="O55" s="961" t="s">
        <v>492</v>
      </c>
      <c r="P55" s="935"/>
      <c r="Q55" s="962">
        <f>IF(OR(Q53=0,ISBLANK(Q53)),0,IF(Q53&gt;Q52,0,Q$16-(Q$16-(Q52-Q53))))</f>
        <v>0</v>
      </c>
      <c r="R55" s="962">
        <f>IF(OR(R53=0,ISBLANK(R53)),0,IF(R53&gt;R52,0,R$16-(R$16-(R52-R53))))</f>
        <v>0</v>
      </c>
      <c r="S55" s="962">
        <f>IF(OR(S53=0,ISBLANK(S53)),0,IF(S53&gt;S52,0,S$16-(S$16-(S52-S53))))</f>
        <v>0</v>
      </c>
      <c r="T55" s="962">
        <f>IF(OR(T53=0,ISBLANK(T53)),0,IF(T53&gt;T52,0,T$16-(T$16-(T52-T53))))</f>
        <v>0</v>
      </c>
      <c r="U55" s="962">
        <f>IF(OR(U53=0,ISBLANK(U53)),0,IF(U53&gt;U52,0,U$16-(U$16-(U52-U53))))</f>
        <v>0</v>
      </c>
      <c r="V55" s="963" t="s">
        <v>493</v>
      </c>
      <c r="W55" s="964"/>
      <c r="X55" s="964"/>
      <c r="Y55" s="998"/>
      <c r="Z55" s="999"/>
      <c r="AA55" s="957">
        <v>2</v>
      </c>
      <c r="AB55" s="852"/>
    </row>
    <row r="56" spans="1:28" ht="50.1" hidden="1" customHeight="1">
      <c r="A56" s="957"/>
      <c r="B56" s="894"/>
      <c r="C56" s="994" t="s">
        <v>499</v>
      </c>
      <c r="D56" s="974"/>
      <c r="E56" s="965"/>
      <c r="F56" s="888"/>
      <c r="G56" s="907"/>
      <c r="H56" s="907"/>
      <c r="K56" s="935"/>
      <c r="L56" s="935"/>
      <c r="M56" s="935"/>
      <c r="N56" s="935"/>
      <c r="O56" s="965" t="s">
        <v>494</v>
      </c>
      <c r="P56" s="935"/>
      <c r="Q56" s="966">
        <f>IF(OR(Q53=0,ISBLANK(Q53)),0,IF(Q52&gt;Q53,0,Q$16-(Q$16-(Q53-Q52))))</f>
        <v>0</v>
      </c>
      <c r="R56" s="966">
        <f>IF(OR(R53=0,ISBLANK(R53)),0,IF(R52&gt;R53,0,R$16-(R$16-(R53-R52))))</f>
        <v>0</v>
      </c>
      <c r="S56" s="966">
        <f>IF(OR(S53=0,ISBLANK(S53)),0,IF(S52&gt;S53,0,S$16-(S$16-(S53-S52))))</f>
        <v>0</v>
      </c>
      <c r="T56" s="966">
        <f>IF(OR(T53=0,ISBLANK(T53)),0,IF(T52&gt;T53,0,T$16-(T$16-(T53-T52))))</f>
        <v>0</v>
      </c>
      <c r="U56" s="966">
        <f>IF(OR(U53=0,ISBLANK(U53)),0,IF(U52&gt;U53,0,U$16-(U$16-(U53-U52))))</f>
        <v>0</v>
      </c>
      <c r="V56" s="967" t="s">
        <v>495</v>
      </c>
      <c r="W56" s="964"/>
      <c r="X56" s="964"/>
      <c r="Y56" s="998"/>
      <c r="Z56" s="999"/>
      <c r="AA56" s="957">
        <v>2</v>
      </c>
      <c r="AB56" s="852"/>
    </row>
    <row r="57" spans="1:28" ht="49.5" customHeight="1">
      <c r="A57" s="928"/>
      <c r="B57" s="894"/>
      <c r="C57" s="974"/>
      <c r="D57" s="974"/>
      <c r="E57" s="1001"/>
      <c r="F57" s="898"/>
      <c r="G57" s="899"/>
      <c r="H57" s="899"/>
      <c r="I57" s="1002"/>
      <c r="J57" s="1002"/>
      <c r="K57" s="1003"/>
      <c r="L57" s="1003"/>
      <c r="M57" s="1003"/>
      <c r="N57" s="1003"/>
      <c r="O57" s="1003"/>
      <c r="P57" s="1001"/>
      <c r="Q57" s="1004" t="s">
        <v>472</v>
      </c>
      <c r="R57" s="1004" t="s">
        <v>473</v>
      </c>
      <c r="S57" s="1005" t="s">
        <v>1040</v>
      </c>
      <c r="T57" s="1006" t="s">
        <v>1041</v>
      </c>
      <c r="U57" s="1006" t="s">
        <v>1042</v>
      </c>
      <c r="V57" s="903"/>
      <c r="W57" s="964"/>
      <c r="X57" s="964"/>
      <c r="Y57" s="998"/>
      <c r="Z57" s="999"/>
      <c r="AA57" s="835">
        <v>1</v>
      </c>
      <c r="AB57" s="852"/>
    </row>
    <row r="58" spans="1:28" ht="50.1" customHeight="1">
      <c r="A58" s="928"/>
      <c r="B58" s="894"/>
      <c r="C58" s="974"/>
      <c r="D58" s="974"/>
      <c r="E58" s="1007"/>
      <c r="F58" s="1008"/>
      <c r="G58" s="1009"/>
      <c r="H58" s="1009"/>
      <c r="K58" s="935"/>
      <c r="L58" s="935"/>
      <c r="M58" s="935"/>
      <c r="N58" s="935"/>
      <c r="O58" s="1007" t="s">
        <v>13</v>
      </c>
      <c r="P58" s="935"/>
      <c r="Q58" s="975">
        <f>C204</f>
        <v>2</v>
      </c>
      <c r="R58" s="975">
        <f>C205</f>
        <v>2</v>
      </c>
      <c r="S58" s="976">
        <f>C206</f>
        <v>3</v>
      </c>
      <c r="T58" s="977">
        <f>C207</f>
        <v>4</v>
      </c>
      <c r="U58" s="977">
        <f>C208</f>
        <v>4</v>
      </c>
      <c r="V58" s="1010" t="s">
        <v>508</v>
      </c>
      <c r="X58" s="964"/>
      <c r="Y58" s="979" t="s">
        <v>1049</v>
      </c>
      <c r="Z58" s="980" t="s">
        <v>17</v>
      </c>
      <c r="AA58" s="835">
        <v>1</v>
      </c>
      <c r="AB58" s="852"/>
    </row>
    <row r="59" spans="1:28" ht="50.1" customHeight="1">
      <c r="A59" s="928"/>
      <c r="B59" s="894"/>
      <c r="C59" s="974"/>
      <c r="D59" s="974"/>
      <c r="E59" s="981"/>
      <c r="F59" s="982"/>
      <c r="G59" s="983"/>
      <c r="H59" s="983"/>
      <c r="K59" s="935"/>
      <c r="L59" s="935"/>
      <c r="M59" s="935"/>
      <c r="N59" s="935"/>
      <c r="O59" s="981" t="s">
        <v>501</v>
      </c>
      <c r="P59" s="935"/>
      <c r="Q59" s="984">
        <f>$Q$18</f>
        <v>6.2105263157894735</v>
      </c>
      <c r="R59" s="984">
        <f>$R$18</f>
        <v>5.7560975609756095</v>
      </c>
      <c r="S59" s="984">
        <f>$S$18</f>
        <v>4</v>
      </c>
      <c r="T59" s="984">
        <f>$T$18</f>
        <v>11.40625</v>
      </c>
      <c r="U59" s="984">
        <f>$U$18</f>
        <v>11.587301587301587</v>
      </c>
      <c r="V59" s="985" t="s">
        <v>489</v>
      </c>
      <c r="W59" s="964"/>
      <c r="X59" s="964"/>
      <c r="Y59" s="986">
        <f>Z204</f>
        <v>3</v>
      </c>
      <c r="Z59" s="987">
        <f>A203</f>
        <v>7</v>
      </c>
      <c r="AA59" s="835">
        <v>1</v>
      </c>
      <c r="AB59" s="852"/>
    </row>
    <row r="60" spans="1:28" ht="50.1" customHeight="1">
      <c r="A60" s="928"/>
      <c r="B60" s="894"/>
      <c r="C60" s="974"/>
      <c r="D60" s="974"/>
      <c r="E60" s="934"/>
      <c r="F60" s="888"/>
      <c r="G60" s="988"/>
      <c r="H60" s="988"/>
      <c r="K60" s="935"/>
      <c r="L60" s="935"/>
      <c r="M60" s="935"/>
      <c r="N60" s="935"/>
      <c r="O60" s="934" t="s">
        <v>498</v>
      </c>
      <c r="P60" s="935"/>
      <c r="Q60" s="989">
        <f>Q204</f>
        <v>12.421052631578947</v>
      </c>
      <c r="R60" s="989">
        <f>Q205</f>
        <v>11.512195121951219</v>
      </c>
      <c r="S60" s="990">
        <f>Q206</f>
        <v>12</v>
      </c>
      <c r="T60" s="991">
        <f>Q207</f>
        <v>45.625</v>
      </c>
      <c r="U60" s="991">
        <f>Q208</f>
        <v>46.349206349206348</v>
      </c>
      <c r="V60" s="942" t="s">
        <v>486</v>
      </c>
      <c r="W60" s="964"/>
      <c r="X60" s="964"/>
      <c r="Y60" s="992"/>
      <c r="Z60" s="993"/>
      <c r="AA60" s="835">
        <v>1</v>
      </c>
      <c r="AB60" s="852"/>
    </row>
    <row r="61" spans="1:28" ht="50.1" hidden="1" customHeight="1">
      <c r="A61" s="957"/>
      <c r="B61" s="894"/>
      <c r="C61" s="994" t="s">
        <v>499</v>
      </c>
      <c r="D61" s="974"/>
      <c r="E61" s="995"/>
      <c r="F61" s="888"/>
      <c r="G61" s="907"/>
      <c r="H61" s="907"/>
      <c r="K61" s="935"/>
      <c r="L61" s="935"/>
      <c r="M61" s="935"/>
      <c r="N61" s="935"/>
      <c r="O61" s="995" t="s">
        <v>500</v>
      </c>
      <c r="P61" s="935"/>
      <c r="Q61" s="996"/>
      <c r="R61" s="996"/>
      <c r="S61" s="996"/>
      <c r="T61" s="996"/>
      <c r="U61" s="996"/>
      <c r="V61" s="997"/>
      <c r="W61" s="964"/>
      <c r="X61" s="964"/>
      <c r="Y61" s="998"/>
      <c r="Z61" s="999"/>
      <c r="AA61" s="957">
        <v>2</v>
      </c>
      <c r="AB61" s="852"/>
    </row>
    <row r="62" spans="1:28" ht="50.1" hidden="1" customHeight="1">
      <c r="A62" s="957"/>
      <c r="B62" s="894"/>
      <c r="C62" s="994" t="s">
        <v>499</v>
      </c>
      <c r="D62" s="974"/>
      <c r="E62" s="934"/>
      <c r="F62" s="888"/>
      <c r="G62" s="907"/>
      <c r="H62" s="907"/>
      <c r="K62" s="935"/>
      <c r="L62" s="935"/>
      <c r="M62" s="935"/>
      <c r="N62" s="935"/>
      <c r="O62" s="934" t="s">
        <v>501</v>
      </c>
      <c r="P62" s="935"/>
      <c r="Q62" s="1000">
        <f>IF(OR(Q59=0,(Q60=0)),0,(Q59/Q60)*Q61)</f>
        <v>0</v>
      </c>
      <c r="R62" s="1000">
        <f>IF(OR(R59=0,(R60=0)),0,(R59/R60)*R61)</f>
        <v>0</v>
      </c>
      <c r="S62" s="1000">
        <f>IF(OR(S59=0,(S60=0)),0,(S59/S60)*S61)</f>
        <v>0</v>
      </c>
      <c r="T62" s="1000">
        <f>IF(OR(T59=0,(T60=0)),0,(T59/T60)*T61)</f>
        <v>0</v>
      </c>
      <c r="U62" s="1000">
        <f>IF(OR(U59=0,(U60=0)),0,(U59/U60)*U61)</f>
        <v>0</v>
      </c>
      <c r="V62" s="942" t="s">
        <v>489</v>
      </c>
      <c r="W62" s="964"/>
      <c r="X62" s="964"/>
      <c r="Y62" s="998"/>
      <c r="Z62" s="999"/>
      <c r="AA62" s="957">
        <v>2</v>
      </c>
      <c r="AB62" s="852"/>
    </row>
    <row r="63" spans="1:28" ht="50.1" hidden="1" customHeight="1">
      <c r="A63" s="957"/>
      <c r="B63" s="894"/>
      <c r="C63" s="994" t="s">
        <v>499</v>
      </c>
      <c r="D63" s="974"/>
      <c r="E63" s="961"/>
      <c r="F63" s="888"/>
      <c r="G63" s="907"/>
      <c r="H63" s="907"/>
      <c r="K63" s="935"/>
      <c r="L63" s="935"/>
      <c r="M63" s="935"/>
      <c r="N63" s="935"/>
      <c r="O63" s="961" t="s">
        <v>492</v>
      </c>
      <c r="P63" s="935"/>
      <c r="Q63" s="962">
        <f>IF(OR(Q61=0,ISBLANK(Q61)),0,IF(Q61&gt;Q60,0,Q$16-(Q$16-(Q60-Q61))))</f>
        <v>0</v>
      </c>
      <c r="R63" s="962">
        <f>IF(OR(R61=0,ISBLANK(R61)),0,IF(R61&gt;R60,0,R$16-(R$16-(R60-R61))))</f>
        <v>0</v>
      </c>
      <c r="S63" s="962">
        <f>IF(OR(S61=0,ISBLANK(S61)),0,IF(S61&gt;S60,0,S$16-(S$16-(S60-S61))))</f>
        <v>0</v>
      </c>
      <c r="T63" s="962">
        <f>IF(OR(T61=0,ISBLANK(T61)),0,IF(T61&gt;T60,0,T$16-(T$16-(T60-T61))))</f>
        <v>0</v>
      </c>
      <c r="U63" s="962">
        <f>IF(OR(U61=0,ISBLANK(U61)),0,IF(U61&gt;U60,0,U$16-(U$16-(U60-U61))))</f>
        <v>0</v>
      </c>
      <c r="V63" s="963" t="s">
        <v>493</v>
      </c>
      <c r="W63" s="964"/>
      <c r="X63" s="964"/>
      <c r="Y63" s="998"/>
      <c r="Z63" s="999"/>
      <c r="AA63" s="957">
        <v>2</v>
      </c>
      <c r="AB63" s="852"/>
    </row>
    <row r="64" spans="1:28" ht="50.1" hidden="1" customHeight="1">
      <c r="A64" s="957"/>
      <c r="B64" s="894"/>
      <c r="C64" s="994" t="s">
        <v>499</v>
      </c>
      <c r="D64" s="974"/>
      <c r="E64" s="965"/>
      <c r="F64" s="888"/>
      <c r="G64" s="907"/>
      <c r="H64" s="907"/>
      <c r="K64" s="935"/>
      <c r="L64" s="935"/>
      <c r="M64" s="935"/>
      <c r="N64" s="935"/>
      <c r="O64" s="965" t="s">
        <v>494</v>
      </c>
      <c r="P64" s="935"/>
      <c r="Q64" s="966">
        <f>IF(OR(Q61=0,ISBLANK(Q61)),0,IF(Q60&gt;Q61,0,Q$16-(Q$16-(Q61-Q60))))</f>
        <v>0</v>
      </c>
      <c r="R64" s="966">
        <f>IF(OR(R61=0,ISBLANK(R61)),0,IF(R60&gt;R61,0,R$16-(R$16-(R61-R60))))</f>
        <v>0</v>
      </c>
      <c r="S64" s="966">
        <f>IF(OR(S61=0,ISBLANK(S61)),0,IF(S60&gt;S61,0,S$16-(S$16-(S61-S60))))</f>
        <v>0</v>
      </c>
      <c r="T64" s="966">
        <f>IF(OR(T61=0,ISBLANK(T61)),0,IF(T60&gt;T61,0,T$16-(T$16-(T61-T60))))</f>
        <v>0</v>
      </c>
      <c r="U64" s="966">
        <f>IF(OR(U61=0,ISBLANK(U61)),0,IF(U60&gt;U61,0,U$16-(U$16-(U61-U60))))</f>
        <v>0</v>
      </c>
      <c r="V64" s="967" t="s">
        <v>495</v>
      </c>
      <c r="W64" s="964"/>
      <c r="X64" s="964"/>
      <c r="Y64" s="998"/>
      <c r="Z64" s="999"/>
      <c r="AA64" s="957">
        <v>2</v>
      </c>
      <c r="AB64" s="852"/>
    </row>
    <row r="65" spans="1:28" ht="50.1" customHeight="1">
      <c r="A65" s="928"/>
      <c r="B65" s="894"/>
      <c r="C65" s="974"/>
      <c r="D65" s="974"/>
      <c r="E65" s="1001"/>
      <c r="F65" s="898"/>
      <c r="G65" s="899"/>
      <c r="H65" s="899"/>
      <c r="I65" s="1002"/>
      <c r="J65" s="1002"/>
      <c r="K65" s="1003"/>
      <c r="L65" s="1003"/>
      <c r="M65" s="1003"/>
      <c r="N65" s="1003"/>
      <c r="O65" s="1003"/>
      <c r="P65" s="1001"/>
      <c r="Q65" s="1004" t="s">
        <v>472</v>
      </c>
      <c r="R65" s="1004" t="s">
        <v>473</v>
      </c>
      <c r="S65" s="1005" t="s">
        <v>1040</v>
      </c>
      <c r="T65" s="1006" t="s">
        <v>1041</v>
      </c>
      <c r="U65" s="1006" t="s">
        <v>1042</v>
      </c>
      <c r="V65" s="903"/>
      <c r="W65" s="964"/>
      <c r="X65" s="964"/>
      <c r="Y65" s="998"/>
      <c r="Z65" s="999"/>
      <c r="AA65" s="835">
        <v>1</v>
      </c>
      <c r="AB65" s="852"/>
    </row>
    <row r="66" spans="1:28" ht="50.1" customHeight="1">
      <c r="A66" s="928"/>
      <c r="B66" s="894"/>
      <c r="C66" s="974"/>
      <c r="D66" s="974"/>
      <c r="E66" s="1007"/>
      <c r="F66" s="1008"/>
      <c r="G66" s="1009"/>
      <c r="H66" s="1009"/>
      <c r="K66" s="935"/>
      <c r="L66" s="935"/>
      <c r="M66" s="935"/>
      <c r="N66" s="935"/>
      <c r="O66" s="1007" t="s">
        <v>14</v>
      </c>
      <c r="P66" s="935"/>
      <c r="Q66" s="975">
        <f>C226</f>
        <v>7</v>
      </c>
      <c r="R66" s="975">
        <f>C227</f>
        <v>8</v>
      </c>
      <c r="S66" s="976">
        <f>C228</f>
        <v>14</v>
      </c>
      <c r="T66" s="977">
        <f>C229</f>
        <v>14</v>
      </c>
      <c r="U66" s="977">
        <f>C230</f>
        <v>14</v>
      </c>
      <c r="V66" s="1010" t="s">
        <v>509</v>
      </c>
      <c r="X66" s="964"/>
      <c r="Y66" s="979" t="s">
        <v>1049</v>
      </c>
      <c r="Z66" s="980" t="s">
        <v>17</v>
      </c>
      <c r="AA66" s="835">
        <v>1</v>
      </c>
      <c r="AB66" s="852"/>
    </row>
    <row r="67" spans="1:28" ht="50.1" customHeight="1">
      <c r="A67" s="928"/>
      <c r="B67" s="894"/>
      <c r="C67" s="974"/>
      <c r="D67" s="974"/>
      <c r="E67" s="981"/>
      <c r="F67" s="982"/>
      <c r="G67" s="983"/>
      <c r="H67" s="983"/>
      <c r="K67" s="935"/>
      <c r="L67" s="935"/>
      <c r="M67" s="935"/>
      <c r="N67" s="935"/>
      <c r="O67" s="981" t="s">
        <v>510</v>
      </c>
      <c r="P67" s="935"/>
      <c r="Q67" s="984">
        <f>$Q$18</f>
        <v>6.2105263157894735</v>
      </c>
      <c r="R67" s="984">
        <f>$R$18</f>
        <v>5.7560975609756095</v>
      </c>
      <c r="S67" s="984">
        <f>$S$18</f>
        <v>4</v>
      </c>
      <c r="T67" s="984">
        <f>$T$18</f>
        <v>11.40625</v>
      </c>
      <c r="U67" s="984">
        <f>$U$18</f>
        <v>11.587301587301587</v>
      </c>
      <c r="V67" s="985" t="s">
        <v>489</v>
      </c>
      <c r="W67" s="964"/>
      <c r="X67" s="964"/>
      <c r="Y67" s="986">
        <f>Z226</f>
        <v>4</v>
      </c>
      <c r="Z67" s="987">
        <f>A225</f>
        <v>18</v>
      </c>
      <c r="AA67" s="835">
        <v>1</v>
      </c>
      <c r="AB67" s="852"/>
    </row>
    <row r="68" spans="1:28" ht="50.1" customHeight="1">
      <c r="A68" s="928"/>
      <c r="B68" s="894"/>
      <c r="C68" s="974"/>
      <c r="D68" s="974"/>
      <c r="E68" s="934"/>
      <c r="F68" s="888"/>
      <c r="G68" s="988"/>
      <c r="H68" s="988"/>
      <c r="K68" s="935"/>
      <c r="L68" s="935"/>
      <c r="M68" s="935"/>
      <c r="N68" s="935"/>
      <c r="O68" s="934" t="s">
        <v>498</v>
      </c>
      <c r="P68" s="935"/>
      <c r="Q68" s="989">
        <f>Q226</f>
        <v>43.473684210526315</v>
      </c>
      <c r="R68" s="989">
        <f>Q227</f>
        <v>46.048780487804876</v>
      </c>
      <c r="S68" s="990">
        <f>Q228</f>
        <v>56</v>
      </c>
      <c r="T68" s="991">
        <f>Q129</f>
        <v>104.28571428571428</v>
      </c>
      <c r="U68" s="991">
        <f>Q230</f>
        <v>162.22222222222223</v>
      </c>
      <c r="V68" s="942" t="s">
        <v>486</v>
      </c>
      <c r="W68" s="964"/>
      <c r="X68" s="964"/>
      <c r="Y68" s="992"/>
      <c r="Z68" s="993"/>
      <c r="AA68" s="835">
        <v>1</v>
      </c>
      <c r="AB68" s="852"/>
    </row>
    <row r="69" spans="1:28" ht="50.1" hidden="1" customHeight="1">
      <c r="A69" s="957"/>
      <c r="B69" s="894"/>
      <c r="C69" s="994" t="s">
        <v>499</v>
      </c>
      <c r="D69" s="974"/>
      <c r="E69" s="995"/>
      <c r="F69" s="888"/>
      <c r="G69" s="907"/>
      <c r="H69" s="907"/>
      <c r="K69" s="935"/>
      <c r="L69" s="935"/>
      <c r="M69" s="935"/>
      <c r="N69" s="935"/>
      <c r="O69" s="995" t="s">
        <v>500</v>
      </c>
      <c r="P69" s="935"/>
      <c r="Q69" s="996"/>
      <c r="R69" s="996"/>
      <c r="S69" s="996"/>
      <c r="T69" s="996"/>
      <c r="U69" s="996"/>
      <c r="V69" s="997"/>
      <c r="W69" s="964"/>
      <c r="X69" s="964"/>
      <c r="Y69" s="998"/>
      <c r="Z69" s="999"/>
      <c r="AA69" s="957">
        <v>2</v>
      </c>
      <c r="AB69" s="852"/>
    </row>
    <row r="70" spans="1:28" ht="50.1" hidden="1" customHeight="1">
      <c r="A70" s="957"/>
      <c r="B70" s="894"/>
      <c r="C70" s="994" t="s">
        <v>499</v>
      </c>
      <c r="D70" s="974"/>
      <c r="E70" s="934"/>
      <c r="F70" s="888"/>
      <c r="G70" s="907"/>
      <c r="H70" s="907"/>
      <c r="K70" s="935"/>
      <c r="L70" s="935"/>
      <c r="M70" s="935"/>
      <c r="N70" s="935"/>
      <c r="O70" s="934" t="s">
        <v>501</v>
      </c>
      <c r="P70" s="935"/>
      <c r="Q70" s="1000">
        <f>IF(OR(Q67=0,(Q68=0)),0,(Q67/Q68)*Q69)</f>
        <v>0</v>
      </c>
      <c r="R70" s="1000">
        <f>IF(OR(R67=0,(R68=0)),0,(R67/R68)*R69)</f>
        <v>0</v>
      </c>
      <c r="S70" s="1000">
        <f>IF(OR(S67=0,(S68=0)),0,(S67/S68)*S69)</f>
        <v>0</v>
      </c>
      <c r="T70" s="1000">
        <f>IF(OR(T67=0,(T68=0)),0,(T67/T68)*T69)</f>
        <v>0</v>
      </c>
      <c r="U70" s="1000">
        <f>IF(OR(U67=0,(U68=0)),0,(U67/U68)*U69)</f>
        <v>0</v>
      </c>
      <c r="V70" s="942" t="s">
        <v>489</v>
      </c>
      <c r="W70" s="964"/>
      <c r="X70" s="964"/>
      <c r="Y70" s="998"/>
      <c r="Z70" s="999"/>
      <c r="AA70" s="957">
        <v>2</v>
      </c>
      <c r="AB70" s="852"/>
    </row>
    <row r="71" spans="1:28" ht="50.1" hidden="1" customHeight="1">
      <c r="A71" s="957"/>
      <c r="B71" s="894"/>
      <c r="C71" s="994" t="s">
        <v>499</v>
      </c>
      <c r="D71" s="974"/>
      <c r="E71" s="961"/>
      <c r="F71" s="888"/>
      <c r="G71" s="907"/>
      <c r="H71" s="907"/>
      <c r="K71" s="935"/>
      <c r="L71" s="935"/>
      <c r="M71" s="935"/>
      <c r="N71" s="935"/>
      <c r="O71" s="961" t="s">
        <v>492</v>
      </c>
      <c r="P71" s="935"/>
      <c r="Q71" s="962">
        <f>IF(OR(Q69=0,ISBLANK(Q69)),0,IF(Q69&gt;Q68,0,Q$16-(Q$16-(Q68-Q69))))</f>
        <v>0</v>
      </c>
      <c r="R71" s="962">
        <f>IF(OR(R69=0,ISBLANK(R69)),0,IF(R69&gt;R68,0,R$16-(R$16-(R68-R69))))</f>
        <v>0</v>
      </c>
      <c r="S71" s="962">
        <f>IF(OR(S69=0,ISBLANK(S69)),0,IF(S69&gt;S68,0,S$16-(S$16-(S68-S69))))</f>
        <v>0</v>
      </c>
      <c r="T71" s="962">
        <f>IF(OR(T69=0,ISBLANK(T69)),0,IF(T69&gt;T68,0,T$16-(T$16-(T68-T69))))</f>
        <v>0</v>
      </c>
      <c r="U71" s="962">
        <f>IF(OR(U69=0,ISBLANK(U69)),0,IF(U69&gt;U68,0,U$16-(U$16-(U68-U69))))</f>
        <v>0</v>
      </c>
      <c r="V71" s="963" t="s">
        <v>493</v>
      </c>
      <c r="W71" s="964"/>
      <c r="X71" s="964"/>
      <c r="Y71" s="998"/>
      <c r="Z71" s="999"/>
      <c r="AA71" s="957">
        <v>2</v>
      </c>
      <c r="AB71" s="852"/>
    </row>
    <row r="72" spans="1:28" ht="50.1" hidden="1" customHeight="1">
      <c r="A72" s="957"/>
      <c r="B72" s="894"/>
      <c r="C72" s="994" t="s">
        <v>499</v>
      </c>
      <c r="D72" s="974"/>
      <c r="E72" s="965"/>
      <c r="F72" s="888"/>
      <c r="G72" s="907"/>
      <c r="H72" s="907"/>
      <c r="K72" s="935"/>
      <c r="L72" s="935"/>
      <c r="M72" s="935"/>
      <c r="N72" s="935"/>
      <c r="O72" s="965" t="s">
        <v>494</v>
      </c>
      <c r="P72" s="935"/>
      <c r="Q72" s="966">
        <f>IF(OR(Q69=0,ISBLANK(Q69)),0,IF(Q68&gt;Q69,0,Q$16-(Q$16-(Q69-Q68))))</f>
        <v>0</v>
      </c>
      <c r="R72" s="966">
        <f>IF(OR(R69=0,ISBLANK(R69)),0,IF(R68&gt;R69,0,R$16-(R$16-(R69-R68))))</f>
        <v>0</v>
      </c>
      <c r="S72" s="966">
        <f>IF(OR(S69=0,ISBLANK(S69)),0,IF(S68&gt;S69,0,S$16-(S$16-(S69-S68))))</f>
        <v>0</v>
      </c>
      <c r="T72" s="966">
        <f>IF(OR(T69=0,ISBLANK(T69)),0,IF(T68&gt;T69,0,T$16-(T$16-(T69-T68))))</f>
        <v>0</v>
      </c>
      <c r="U72" s="966">
        <f>IF(OR(U69=0,ISBLANK(U69)),0,IF(U68&gt;U69,0,U$16-(U$16-(U69-U68))))</f>
        <v>0</v>
      </c>
      <c r="V72" s="967" t="s">
        <v>495</v>
      </c>
      <c r="W72" s="964"/>
      <c r="X72" s="964"/>
      <c r="Y72" s="998"/>
      <c r="Z72" s="999"/>
      <c r="AA72" s="957">
        <v>2</v>
      </c>
      <c r="AB72" s="852"/>
    </row>
    <row r="73" spans="1:28" ht="50.1" customHeight="1">
      <c r="A73" s="928"/>
      <c r="B73" s="894"/>
      <c r="C73" s="974"/>
      <c r="D73" s="974"/>
      <c r="E73" s="1001"/>
      <c r="F73" s="898"/>
      <c r="G73" s="899"/>
      <c r="H73" s="899"/>
      <c r="I73" s="1002"/>
      <c r="J73" s="1002"/>
      <c r="K73" s="1003"/>
      <c r="L73" s="1003"/>
      <c r="M73" s="1003"/>
      <c r="N73" s="1003"/>
      <c r="O73" s="1003"/>
      <c r="P73" s="1001"/>
      <c r="Q73" s="1004" t="s">
        <v>472</v>
      </c>
      <c r="R73" s="1004" t="s">
        <v>473</v>
      </c>
      <c r="S73" s="1005" t="s">
        <v>1040</v>
      </c>
      <c r="T73" s="1006" t="s">
        <v>1041</v>
      </c>
      <c r="U73" s="1006" t="s">
        <v>1042</v>
      </c>
      <c r="V73" s="903"/>
      <c r="W73" s="964"/>
      <c r="X73" s="964"/>
      <c r="Y73" s="998"/>
      <c r="Z73" s="999"/>
      <c r="AA73" s="835">
        <v>1</v>
      </c>
      <c r="AB73" s="852"/>
    </row>
    <row r="74" spans="1:28" ht="50.1" customHeight="1">
      <c r="A74" s="928"/>
      <c r="B74" s="894"/>
      <c r="C74" s="974"/>
      <c r="D74" s="974"/>
      <c r="E74" s="1007"/>
      <c r="F74" s="1008"/>
      <c r="G74" s="1009"/>
      <c r="H74" s="1009"/>
      <c r="K74" s="935"/>
      <c r="L74" s="935"/>
      <c r="M74" s="935"/>
      <c r="N74" s="935"/>
      <c r="O74" s="1007" t="s">
        <v>15</v>
      </c>
      <c r="P74" s="935"/>
      <c r="Q74" s="975">
        <f>C255</f>
        <v>2</v>
      </c>
      <c r="R74" s="975">
        <f>C256</f>
        <v>2</v>
      </c>
      <c r="S74" s="976">
        <f>C257</f>
        <v>4</v>
      </c>
      <c r="T74" s="977">
        <f>C258</f>
        <v>4</v>
      </c>
      <c r="U74" s="977">
        <f>C259</f>
        <v>4</v>
      </c>
      <c r="V74" s="1010" t="s">
        <v>511</v>
      </c>
      <c r="X74" s="964"/>
      <c r="Y74" s="979" t="s">
        <v>1049</v>
      </c>
      <c r="Z74" s="980" t="s">
        <v>17</v>
      </c>
      <c r="AA74" s="835">
        <v>1</v>
      </c>
      <c r="AB74" s="852"/>
    </row>
    <row r="75" spans="1:28" ht="50.1" customHeight="1">
      <c r="A75" s="928"/>
      <c r="B75" s="894"/>
      <c r="C75" s="974"/>
      <c r="D75" s="974"/>
      <c r="E75" s="981"/>
      <c r="F75" s="982"/>
      <c r="G75" s="983"/>
      <c r="H75" s="983"/>
      <c r="K75" s="935"/>
      <c r="L75" s="935"/>
      <c r="M75" s="935"/>
      <c r="N75" s="935"/>
      <c r="O75" s="981" t="s">
        <v>512</v>
      </c>
      <c r="P75" s="935"/>
      <c r="Q75" s="984">
        <f>$Q$18</f>
        <v>6.2105263157894735</v>
      </c>
      <c r="R75" s="984">
        <f>$R$18</f>
        <v>5.7560975609756095</v>
      </c>
      <c r="S75" s="984">
        <f>$S$18</f>
        <v>4</v>
      </c>
      <c r="T75" s="984">
        <f>$T$18</f>
        <v>11.40625</v>
      </c>
      <c r="U75" s="984">
        <f>$U$18</f>
        <v>11.587301587301587</v>
      </c>
      <c r="V75" s="985" t="s">
        <v>489</v>
      </c>
      <c r="W75" s="964"/>
      <c r="X75" s="964"/>
      <c r="Y75" s="986">
        <f>Z255</f>
        <v>1</v>
      </c>
      <c r="Z75" s="987">
        <f>A254</f>
        <v>5</v>
      </c>
      <c r="AA75" s="835">
        <v>1</v>
      </c>
      <c r="AB75" s="852"/>
    </row>
    <row r="76" spans="1:28" ht="50.1" customHeight="1">
      <c r="A76" s="928"/>
      <c r="B76" s="894"/>
      <c r="C76" s="974"/>
      <c r="D76" s="974"/>
      <c r="E76" s="934"/>
      <c r="F76" s="888"/>
      <c r="G76" s="988"/>
      <c r="H76" s="988"/>
      <c r="K76" s="935"/>
      <c r="L76" s="935"/>
      <c r="M76" s="935"/>
      <c r="N76" s="935"/>
      <c r="O76" s="934" t="s">
        <v>498</v>
      </c>
      <c r="P76" s="935"/>
      <c r="Q76" s="989">
        <f>Q255</f>
        <v>12.421052631578947</v>
      </c>
      <c r="R76" s="989">
        <f>Q256</f>
        <v>11.512195121951219</v>
      </c>
      <c r="S76" s="990">
        <f>Q257</f>
        <v>16</v>
      </c>
      <c r="T76" s="991">
        <f>Q258</f>
        <v>45.625</v>
      </c>
      <c r="U76" s="991">
        <f>Q259</f>
        <v>46.349206349206348</v>
      </c>
      <c r="V76" s="942" t="s">
        <v>486</v>
      </c>
      <c r="W76" s="964"/>
      <c r="X76" s="964"/>
      <c r="Y76" s="992"/>
      <c r="Z76" s="993"/>
      <c r="AA76" s="835">
        <v>1</v>
      </c>
      <c r="AB76" s="852"/>
    </row>
    <row r="77" spans="1:28" ht="50.1" hidden="1" customHeight="1">
      <c r="A77" s="957"/>
      <c r="B77" s="894"/>
      <c r="C77" s="994" t="s">
        <v>499</v>
      </c>
      <c r="D77" s="974"/>
      <c r="E77" s="995"/>
      <c r="F77" s="888"/>
      <c r="G77" s="907"/>
      <c r="H77" s="907"/>
      <c r="K77" s="935"/>
      <c r="L77" s="935"/>
      <c r="M77" s="935"/>
      <c r="N77" s="935"/>
      <c r="O77" s="995" t="s">
        <v>500</v>
      </c>
      <c r="P77" s="935"/>
      <c r="Q77" s="996"/>
      <c r="R77" s="996"/>
      <c r="S77" s="996"/>
      <c r="T77" s="996"/>
      <c r="U77" s="996"/>
      <c r="V77" s="997"/>
      <c r="W77" s="964"/>
      <c r="X77" s="964"/>
      <c r="Y77" s="998"/>
      <c r="Z77" s="999"/>
      <c r="AA77" s="957">
        <v>2</v>
      </c>
      <c r="AB77" s="852"/>
    </row>
    <row r="78" spans="1:28" ht="50.1" hidden="1" customHeight="1">
      <c r="A78" s="957"/>
      <c r="B78" s="894"/>
      <c r="C78" s="994" t="s">
        <v>499</v>
      </c>
      <c r="D78" s="974"/>
      <c r="E78" s="934"/>
      <c r="F78" s="888"/>
      <c r="G78" s="907"/>
      <c r="H78" s="907"/>
      <c r="K78" s="935"/>
      <c r="L78" s="935"/>
      <c r="M78" s="935"/>
      <c r="N78" s="935"/>
      <c r="O78" s="934" t="s">
        <v>501</v>
      </c>
      <c r="P78" s="935"/>
      <c r="Q78" s="1000">
        <f>IF(OR(Q75=0,(Q76=0)),0,(Q75/Q76)*Q77)</f>
        <v>0</v>
      </c>
      <c r="R78" s="1000">
        <f>IF(OR(R75=0,(R76=0)),0,(R75/R76)*R77)</f>
        <v>0</v>
      </c>
      <c r="S78" s="1000">
        <f>IF(OR(S75=0,(S76=0)),0,(S75/S76)*S77)</f>
        <v>0</v>
      </c>
      <c r="T78" s="1000">
        <f>IF(OR(T75=0,(T76=0)),0,(T75/T76)*T77)</f>
        <v>0</v>
      </c>
      <c r="U78" s="1000">
        <f>IF(OR(U75=0,(U76=0)),0,(U75/U76)*U77)</f>
        <v>0</v>
      </c>
      <c r="V78" s="942" t="s">
        <v>489</v>
      </c>
      <c r="W78" s="964"/>
      <c r="X78" s="964"/>
      <c r="Y78" s="998"/>
      <c r="Z78" s="999"/>
      <c r="AA78" s="957">
        <v>2</v>
      </c>
      <c r="AB78" s="852"/>
    </row>
    <row r="79" spans="1:28" ht="50.1" hidden="1" customHeight="1">
      <c r="A79" s="957"/>
      <c r="B79" s="894"/>
      <c r="C79" s="994" t="s">
        <v>499</v>
      </c>
      <c r="D79" s="974"/>
      <c r="E79" s="961"/>
      <c r="F79" s="888"/>
      <c r="G79" s="907"/>
      <c r="H79" s="907"/>
      <c r="K79" s="935"/>
      <c r="L79" s="935"/>
      <c r="M79" s="935"/>
      <c r="N79" s="935"/>
      <c r="O79" s="961" t="s">
        <v>492</v>
      </c>
      <c r="P79" s="935"/>
      <c r="Q79" s="962">
        <f>IF(OR(Q77=0,ISBLANK(Q77)),0,IF(Q77&gt;Q76,0,Q$16-(Q$16-(Q76-Q77))))</f>
        <v>0</v>
      </c>
      <c r="R79" s="962">
        <f>IF(OR(R77=0,ISBLANK(R77)),0,IF(R77&gt;R76,0,R$16-(R$16-(R76-R77))))</f>
        <v>0</v>
      </c>
      <c r="S79" s="962">
        <f>IF(OR(S77=0,ISBLANK(S77)),0,IF(S77&gt;S76,0,S$16-(S$16-(S76-S77))))</f>
        <v>0</v>
      </c>
      <c r="T79" s="962">
        <f>IF(OR(T77=0,ISBLANK(T77)),0,IF(T77&gt;T76,0,T$16-(T$16-(T76-T77))))</f>
        <v>0</v>
      </c>
      <c r="U79" s="962">
        <f>IF(OR(U77=0,ISBLANK(U77)),0,IF(U77&gt;U76,0,U$16-(U$16-(U76-U77))))</f>
        <v>0</v>
      </c>
      <c r="V79" s="963" t="s">
        <v>493</v>
      </c>
      <c r="W79" s="964"/>
      <c r="X79" s="964"/>
      <c r="Y79" s="998"/>
      <c r="Z79" s="999"/>
      <c r="AA79" s="957">
        <v>2</v>
      </c>
      <c r="AB79" s="852"/>
    </row>
    <row r="80" spans="1:28" ht="50.1" hidden="1" customHeight="1">
      <c r="A80" s="957"/>
      <c r="B80" s="894"/>
      <c r="C80" s="994" t="s">
        <v>499</v>
      </c>
      <c r="D80" s="974"/>
      <c r="E80" s="965"/>
      <c r="F80" s="888"/>
      <c r="G80" s="907"/>
      <c r="H80" s="907"/>
      <c r="K80" s="935"/>
      <c r="L80" s="935"/>
      <c r="M80" s="935"/>
      <c r="N80" s="935"/>
      <c r="O80" s="965" t="s">
        <v>494</v>
      </c>
      <c r="P80" s="935"/>
      <c r="Q80" s="966">
        <f>IF(OR(Q77=0,ISBLANK(Q77)),0,IF(Q76&gt;Q77,0,Q$16-(Q$16-(Q77-Q76))))</f>
        <v>0</v>
      </c>
      <c r="R80" s="966">
        <f>IF(OR(R77=0,ISBLANK(R77)),0,IF(R76&gt;R77,0,R$16-(R$16-(R77-R76))))</f>
        <v>0</v>
      </c>
      <c r="S80" s="966">
        <f>IF(OR(S77=0,ISBLANK(S77)),0,IF(S76&gt;S77,0,S$16-(S$16-(S77-S76))))</f>
        <v>0</v>
      </c>
      <c r="T80" s="966">
        <f>IF(OR(T77=0,ISBLANK(T77)),0,IF(T76&gt;T77,0,T$16-(T$16-(T77-T76))))</f>
        <v>0</v>
      </c>
      <c r="U80" s="966">
        <f>IF(OR(U77=0,ISBLANK(U77)),0,IF(U76&gt;U77,0,U$16-(U$16-(U77-U76))))</f>
        <v>0</v>
      </c>
      <c r="V80" s="967" t="s">
        <v>495</v>
      </c>
      <c r="W80" s="964"/>
      <c r="X80" s="964"/>
      <c r="Y80" s="998"/>
      <c r="Z80" s="999"/>
      <c r="AA80" s="957">
        <v>2</v>
      </c>
      <c r="AB80" s="852"/>
    </row>
    <row r="81" spans="1:28" ht="50.1" customHeight="1">
      <c r="A81" s="928"/>
      <c r="B81" s="894"/>
      <c r="C81" s="974"/>
      <c r="D81" s="974"/>
      <c r="E81" s="1001"/>
      <c r="F81" s="898"/>
      <c r="G81" s="899"/>
      <c r="H81" s="899"/>
      <c r="I81" s="1002"/>
      <c r="J81" s="1002"/>
      <c r="K81" s="1003"/>
      <c r="L81" s="1003"/>
      <c r="M81" s="1003"/>
      <c r="N81" s="1003"/>
      <c r="O81" s="1003"/>
      <c r="P81" s="1001"/>
      <c r="Q81" s="1004" t="s">
        <v>472</v>
      </c>
      <c r="R81" s="1004" t="s">
        <v>473</v>
      </c>
      <c r="S81" s="1005" t="s">
        <v>1040</v>
      </c>
      <c r="T81" s="1006" t="s">
        <v>1041</v>
      </c>
      <c r="U81" s="1006" t="s">
        <v>1042</v>
      </c>
      <c r="V81" s="903"/>
      <c r="W81" s="964"/>
      <c r="X81" s="964"/>
      <c r="Y81" s="998"/>
      <c r="Z81" s="999"/>
      <c r="AA81" s="835">
        <v>1</v>
      </c>
      <c r="AB81" s="852"/>
    </row>
    <row r="82" spans="1:28" ht="50.1" customHeight="1">
      <c r="A82" s="928"/>
      <c r="B82" s="894"/>
      <c r="C82" s="974"/>
      <c r="D82" s="974"/>
      <c r="E82" s="1007"/>
      <c r="F82" s="1008"/>
      <c r="G82" s="1009"/>
      <c r="H82" s="1009"/>
      <c r="K82" s="935"/>
      <c r="L82" s="935"/>
      <c r="M82" s="935"/>
      <c r="N82" s="935"/>
      <c r="O82" s="1007" t="s">
        <v>16</v>
      </c>
      <c r="P82" s="935"/>
      <c r="Q82" s="975">
        <f>C269</f>
        <v>3</v>
      </c>
      <c r="R82" s="975">
        <f>C270</f>
        <v>3</v>
      </c>
      <c r="S82" s="976">
        <f>C271</f>
        <v>7</v>
      </c>
      <c r="T82" s="977">
        <f>C272</f>
        <v>7</v>
      </c>
      <c r="U82" s="977">
        <f>C273</f>
        <v>7</v>
      </c>
      <c r="V82" s="1010" t="s">
        <v>513</v>
      </c>
      <c r="X82" s="964"/>
      <c r="Y82" s="979" t="s">
        <v>1049</v>
      </c>
      <c r="Z82" s="980" t="s">
        <v>17</v>
      </c>
      <c r="AA82" s="835">
        <v>1</v>
      </c>
      <c r="AB82" s="852"/>
    </row>
    <row r="83" spans="1:28" ht="50.1" customHeight="1">
      <c r="A83" s="928"/>
      <c r="B83" s="894"/>
      <c r="C83" s="974"/>
      <c r="D83" s="974"/>
      <c r="E83" s="981"/>
      <c r="F83" s="982"/>
      <c r="G83" s="983"/>
      <c r="H83" s="983"/>
      <c r="K83" s="935"/>
      <c r="L83" s="935"/>
      <c r="M83" s="935"/>
      <c r="N83" s="935"/>
      <c r="O83" s="981" t="s">
        <v>514</v>
      </c>
      <c r="P83" s="935"/>
      <c r="Q83" s="984">
        <f>$Q$18</f>
        <v>6.2105263157894735</v>
      </c>
      <c r="R83" s="984">
        <f>$R$18</f>
        <v>5.7560975609756095</v>
      </c>
      <c r="S83" s="984">
        <f>$S$18</f>
        <v>4</v>
      </c>
      <c r="T83" s="984">
        <f>$T$18</f>
        <v>11.40625</v>
      </c>
      <c r="U83" s="984">
        <f>$U$18</f>
        <v>11.587301587301587</v>
      </c>
      <c r="V83" s="985" t="s">
        <v>489</v>
      </c>
      <c r="W83" s="964"/>
      <c r="X83" s="964"/>
      <c r="Y83" s="986">
        <f>Z269</f>
        <v>1</v>
      </c>
      <c r="Z83" s="987">
        <f>A268</f>
        <v>8</v>
      </c>
      <c r="AA83" s="835">
        <v>1</v>
      </c>
      <c r="AB83" s="852"/>
    </row>
    <row r="84" spans="1:28" ht="50.1" customHeight="1">
      <c r="A84" s="928"/>
      <c r="B84" s="894"/>
      <c r="C84" s="974"/>
      <c r="D84" s="974"/>
      <c r="E84" s="934"/>
      <c r="F84" s="888"/>
      <c r="G84" s="988"/>
      <c r="H84" s="988"/>
      <c r="K84" s="935"/>
      <c r="L84" s="935"/>
      <c r="M84" s="935"/>
      <c r="N84" s="935"/>
      <c r="O84" s="934" t="s">
        <v>498</v>
      </c>
      <c r="P84" s="935"/>
      <c r="Q84" s="989">
        <f>Q269</f>
        <v>18.631578947368421</v>
      </c>
      <c r="R84" s="989">
        <f>Q270</f>
        <v>17.268292682926827</v>
      </c>
      <c r="S84" s="990">
        <f>Q271</f>
        <v>28</v>
      </c>
      <c r="T84" s="991">
        <f>Q272</f>
        <v>79.84375</v>
      </c>
      <c r="U84" s="991">
        <f>Q273</f>
        <v>81.111111111111114</v>
      </c>
      <c r="V84" s="942" t="s">
        <v>486</v>
      </c>
      <c r="W84" s="964"/>
      <c r="X84" s="964"/>
      <c r="Y84" s="992"/>
      <c r="Z84" s="993"/>
      <c r="AA84" s="835">
        <v>1</v>
      </c>
      <c r="AB84" s="852"/>
    </row>
    <row r="85" spans="1:28" ht="50.1" hidden="1" customHeight="1">
      <c r="A85" s="957"/>
      <c r="B85" s="894"/>
      <c r="C85" s="994" t="s">
        <v>499</v>
      </c>
      <c r="D85" s="974"/>
      <c r="E85" s="995"/>
      <c r="F85" s="888"/>
      <c r="G85" s="907"/>
      <c r="H85" s="907"/>
      <c r="K85" s="935"/>
      <c r="L85" s="935"/>
      <c r="M85" s="935"/>
      <c r="N85" s="935"/>
      <c r="O85" s="995" t="s">
        <v>500</v>
      </c>
      <c r="P85" s="935"/>
      <c r="Q85" s="996"/>
      <c r="R85" s="996"/>
      <c r="S85" s="996"/>
      <c r="T85" s="996"/>
      <c r="U85" s="996"/>
      <c r="V85" s="997"/>
      <c r="W85" s="964"/>
      <c r="X85" s="964"/>
      <c r="Y85" s="998"/>
      <c r="Z85" s="999"/>
      <c r="AA85" s="957">
        <v>2</v>
      </c>
      <c r="AB85" s="852"/>
    </row>
    <row r="86" spans="1:28" ht="50.1" hidden="1" customHeight="1">
      <c r="A86" s="957"/>
      <c r="B86" s="894"/>
      <c r="C86" s="994" t="s">
        <v>499</v>
      </c>
      <c r="D86" s="974"/>
      <c r="E86" s="934"/>
      <c r="F86" s="888"/>
      <c r="G86" s="907"/>
      <c r="H86" s="907"/>
      <c r="K86" s="935"/>
      <c r="L86" s="935"/>
      <c r="M86" s="935"/>
      <c r="N86" s="935"/>
      <c r="O86" s="934" t="s">
        <v>501</v>
      </c>
      <c r="P86" s="935"/>
      <c r="Q86" s="1000">
        <f>IF(OR(Q83=0,(Q84=0)),0,(Q83/Q84)*Q85)</f>
        <v>0</v>
      </c>
      <c r="R86" s="1000">
        <f>IF(OR(R83=0,(R84=0)),0,(R83/R84)*R85)</f>
        <v>0</v>
      </c>
      <c r="S86" s="1000">
        <f>IF(OR(S83=0,(S84=0)),0,(S83/S84)*S85)</f>
        <v>0</v>
      </c>
      <c r="T86" s="1000">
        <f>IF(OR(T83=0,(T84=0)),0,(T83/T84)*T85)</f>
        <v>0</v>
      </c>
      <c r="U86" s="1000">
        <f>IF(OR(U83=0,(U84=0)),0,(U83/U84)*U85)</f>
        <v>0</v>
      </c>
      <c r="V86" s="942" t="s">
        <v>489</v>
      </c>
      <c r="W86" s="964"/>
      <c r="X86" s="964"/>
      <c r="Y86" s="998"/>
      <c r="Z86" s="999"/>
      <c r="AA86" s="957">
        <v>2</v>
      </c>
      <c r="AB86" s="852"/>
    </row>
    <row r="87" spans="1:28" ht="50.1" hidden="1" customHeight="1">
      <c r="A87" s="957"/>
      <c r="B87" s="894"/>
      <c r="C87" s="994" t="s">
        <v>499</v>
      </c>
      <c r="D87" s="974"/>
      <c r="E87" s="961"/>
      <c r="F87" s="888"/>
      <c r="G87" s="907"/>
      <c r="H87" s="907"/>
      <c r="K87" s="935"/>
      <c r="L87" s="935"/>
      <c r="M87" s="935"/>
      <c r="N87" s="935"/>
      <c r="O87" s="961" t="s">
        <v>492</v>
      </c>
      <c r="P87" s="935"/>
      <c r="Q87" s="962">
        <f>IF(OR(Q85=0,ISBLANK(Q85)),0,IF(Q85&gt;Q84,0,Q$16-(Q$16-(Q84-Q85))))</f>
        <v>0</v>
      </c>
      <c r="R87" s="962">
        <f>IF(OR(R85=0,ISBLANK(R85)),0,IF(R85&gt;R84,0,R$16-(R$16-(R84-R85))))</f>
        <v>0</v>
      </c>
      <c r="S87" s="962">
        <f>IF(OR(S85=0,ISBLANK(S85)),0,IF(S85&gt;S84,0,S$16-(S$16-(S84-S85))))</f>
        <v>0</v>
      </c>
      <c r="T87" s="962">
        <f>IF(OR(T85=0,ISBLANK(T85)),0,IF(T85&gt;T84,0,T$16-(T$16-(T84-T85))))</f>
        <v>0</v>
      </c>
      <c r="U87" s="962">
        <f>IF(OR(U85=0,ISBLANK(U85)),0,IF(U85&gt;U84,0,U$16-(U$16-(U84-U85))))</f>
        <v>0</v>
      </c>
      <c r="V87" s="963" t="s">
        <v>493</v>
      </c>
      <c r="W87" s="964"/>
      <c r="X87" s="964"/>
      <c r="Y87" s="998"/>
      <c r="Z87" s="999"/>
      <c r="AA87" s="957">
        <v>2</v>
      </c>
      <c r="AB87" s="852"/>
    </row>
    <row r="88" spans="1:28" ht="50.1" hidden="1" customHeight="1">
      <c r="A88" s="957"/>
      <c r="B88" s="894"/>
      <c r="C88" s="994" t="s">
        <v>499</v>
      </c>
      <c r="D88" s="974"/>
      <c r="E88" s="965"/>
      <c r="F88" s="888"/>
      <c r="G88" s="907"/>
      <c r="H88" s="907"/>
      <c r="K88" s="935"/>
      <c r="L88" s="935"/>
      <c r="M88" s="935"/>
      <c r="N88" s="935"/>
      <c r="O88" s="965" t="s">
        <v>494</v>
      </c>
      <c r="P88" s="935"/>
      <c r="Q88" s="966">
        <f>IF(OR(Q85=0,ISBLANK(Q85)),0,IF(Q84&gt;Q85,0,Q$16-(Q$16-(Q85-Q84))))</f>
        <v>0</v>
      </c>
      <c r="R88" s="966">
        <f>IF(OR(R85=0,ISBLANK(R85)),0,IF(R84&gt;R85,0,R$16-(R$16-(R85-R84))))</f>
        <v>0</v>
      </c>
      <c r="S88" s="966">
        <f>IF(OR(S85=0,ISBLANK(S85)),0,IF(S84&gt;S85,0,S$16-(S$16-(S85-S84))))</f>
        <v>0</v>
      </c>
      <c r="T88" s="966">
        <f>IF(OR(T85=0,ISBLANK(T85)),0,IF(T84&gt;T85,0,T$16-(T$16-(T85-T84))))</f>
        <v>0</v>
      </c>
      <c r="U88" s="966">
        <f>IF(OR(U85=0,ISBLANK(U85)),0,IF(U84&gt;U85,0,U$16-(U$16-(U85-U84))))</f>
        <v>0</v>
      </c>
      <c r="V88" s="967" t="s">
        <v>495</v>
      </c>
      <c r="W88" s="964"/>
      <c r="X88" s="964"/>
      <c r="Y88" s="998"/>
      <c r="Z88" s="999"/>
      <c r="AA88" s="957">
        <v>2</v>
      </c>
      <c r="AB88" s="852"/>
    </row>
    <row r="89" spans="1:28" ht="50.1" customHeight="1">
      <c r="A89" s="928"/>
      <c r="B89" s="894"/>
      <c r="C89" s="974"/>
      <c r="D89" s="974"/>
      <c r="E89" s="1001"/>
      <c r="F89" s="898"/>
      <c r="G89" s="899"/>
      <c r="H89" s="899"/>
      <c r="I89" s="1002"/>
      <c r="J89" s="1002"/>
      <c r="K89" s="1003"/>
      <c r="L89" s="1003"/>
      <c r="M89" s="1003"/>
      <c r="N89" s="1003"/>
      <c r="O89" s="1003"/>
      <c r="P89" s="1001"/>
      <c r="Q89" s="1004" t="s">
        <v>472</v>
      </c>
      <c r="R89" s="1004" t="s">
        <v>473</v>
      </c>
      <c r="S89" s="1005" t="s">
        <v>1040</v>
      </c>
      <c r="T89" s="1006" t="s">
        <v>1041</v>
      </c>
      <c r="U89" s="1006" t="s">
        <v>1042</v>
      </c>
      <c r="V89" s="903"/>
      <c r="W89" s="964"/>
      <c r="X89" s="964"/>
      <c r="Y89" s="998"/>
      <c r="Z89" s="999"/>
      <c r="AA89" s="835">
        <v>1</v>
      </c>
      <c r="AB89" s="852"/>
    </row>
    <row r="90" spans="1:28" ht="50.1" customHeight="1">
      <c r="A90" s="928"/>
      <c r="B90" s="894"/>
      <c r="C90" s="974"/>
      <c r="D90" s="974"/>
      <c r="E90" s="1007"/>
      <c r="F90" s="1008"/>
      <c r="G90" s="1009"/>
      <c r="H90" s="1009"/>
      <c r="K90" s="935"/>
      <c r="L90" s="935"/>
      <c r="M90" s="935"/>
      <c r="N90" s="935"/>
      <c r="O90" s="1007" t="s">
        <v>515</v>
      </c>
      <c r="P90" s="935"/>
      <c r="Q90" s="975">
        <f>C289</f>
        <v>0</v>
      </c>
      <c r="R90" s="975">
        <f>C290</f>
        <v>0</v>
      </c>
      <c r="S90" s="976">
        <f>C291</f>
        <v>0</v>
      </c>
      <c r="T90" s="977">
        <f>C292</f>
        <v>0</v>
      </c>
      <c r="U90" s="977">
        <f>C293</f>
        <v>0</v>
      </c>
      <c r="V90" s="1010" t="s">
        <v>516</v>
      </c>
      <c r="X90" s="964"/>
      <c r="Y90" s="979" t="s">
        <v>1049</v>
      </c>
      <c r="Z90" s="980" t="s">
        <v>17</v>
      </c>
      <c r="AA90" s="835">
        <v>1</v>
      </c>
      <c r="AB90" s="852"/>
    </row>
    <row r="91" spans="1:28" ht="50.1" customHeight="1">
      <c r="A91" s="928"/>
      <c r="B91" s="894"/>
      <c r="C91" s="974"/>
      <c r="D91" s="974"/>
      <c r="E91" s="981"/>
      <c r="F91" s="982"/>
      <c r="G91" s="983"/>
      <c r="H91" s="983"/>
      <c r="K91" s="935"/>
      <c r="L91" s="935"/>
      <c r="M91" s="935"/>
      <c r="N91" s="935"/>
      <c r="O91" s="981" t="s">
        <v>517</v>
      </c>
      <c r="P91" s="935"/>
      <c r="Q91" s="1011">
        <f>$Q$18</f>
        <v>6.2105263157894735</v>
      </c>
      <c r="R91" s="1011">
        <f>$R$18</f>
        <v>5.7560975609756095</v>
      </c>
      <c r="S91" s="1011">
        <f>$S$18</f>
        <v>4</v>
      </c>
      <c r="T91" s="1011">
        <f>$T$18</f>
        <v>11.40625</v>
      </c>
      <c r="U91" s="1011">
        <f>$U$18</f>
        <v>11.587301587301587</v>
      </c>
      <c r="V91" s="985" t="s">
        <v>489</v>
      </c>
      <c r="W91" s="964"/>
      <c r="X91" s="964"/>
      <c r="Y91" s="986">
        <f>Z289</f>
        <v>16</v>
      </c>
      <c r="Z91" s="987">
        <f>A288</f>
        <v>16</v>
      </c>
      <c r="AA91" s="835">
        <v>1</v>
      </c>
      <c r="AB91" s="852"/>
    </row>
    <row r="92" spans="1:28" ht="50.1" customHeight="1">
      <c r="A92" s="928"/>
      <c r="B92" s="894"/>
      <c r="C92" s="974"/>
      <c r="D92" s="974"/>
      <c r="E92" s="934"/>
      <c r="F92" s="888"/>
      <c r="G92" s="988"/>
      <c r="H92" s="988"/>
      <c r="K92" s="935"/>
      <c r="L92" s="935"/>
      <c r="M92" s="935"/>
      <c r="N92" s="935"/>
      <c r="O92" s="934" t="s">
        <v>498</v>
      </c>
      <c r="P92" s="935"/>
      <c r="Q92" s="989">
        <f>Q289</f>
        <v>0</v>
      </c>
      <c r="R92" s="989">
        <f>Q290</f>
        <v>0</v>
      </c>
      <c r="S92" s="990">
        <f>Q291</f>
        <v>0</v>
      </c>
      <c r="T92" s="991">
        <f>Q292</f>
        <v>0</v>
      </c>
      <c r="U92" s="991">
        <f>Q293</f>
        <v>0</v>
      </c>
      <c r="V92" s="942" t="s">
        <v>486</v>
      </c>
      <c r="W92" s="964"/>
      <c r="X92" s="964"/>
      <c r="Y92" s="992"/>
      <c r="Z92" s="993"/>
      <c r="AA92" s="835">
        <v>1</v>
      </c>
      <c r="AB92" s="852"/>
    </row>
    <row r="93" spans="1:28" ht="50.1" hidden="1" customHeight="1">
      <c r="A93" s="957"/>
      <c r="B93" s="894"/>
      <c r="C93" s="994" t="s">
        <v>499</v>
      </c>
      <c r="D93" s="974"/>
      <c r="E93" s="995"/>
      <c r="F93" s="888"/>
      <c r="G93" s="907"/>
      <c r="H93" s="907"/>
      <c r="K93" s="935"/>
      <c r="L93" s="935"/>
      <c r="M93" s="935"/>
      <c r="N93" s="935"/>
      <c r="O93" s="995" t="s">
        <v>500</v>
      </c>
      <c r="P93" s="935"/>
      <c r="Q93" s="996"/>
      <c r="R93" s="996"/>
      <c r="S93" s="996"/>
      <c r="T93" s="996"/>
      <c r="U93" s="996"/>
      <c r="V93" s="997"/>
      <c r="W93" s="964"/>
      <c r="X93" s="964"/>
      <c r="Y93" s="998"/>
      <c r="Z93" s="999"/>
      <c r="AA93" s="957">
        <v>2</v>
      </c>
      <c r="AB93" s="852"/>
    </row>
    <row r="94" spans="1:28" ht="50.1" hidden="1" customHeight="1">
      <c r="A94" s="957"/>
      <c r="B94" s="894"/>
      <c r="C94" s="994" t="s">
        <v>499</v>
      </c>
      <c r="D94" s="974"/>
      <c r="E94" s="934"/>
      <c r="F94" s="888"/>
      <c r="G94" s="907"/>
      <c r="H94" s="907"/>
      <c r="K94" s="935"/>
      <c r="L94" s="935"/>
      <c r="M94" s="935"/>
      <c r="N94" s="935"/>
      <c r="O94" s="934" t="s">
        <v>501</v>
      </c>
      <c r="P94" s="935"/>
      <c r="Q94" s="1000">
        <f>IF(OR(Q91=0,(Q92=0)),0,(Q91/Q92)*Q93)</f>
        <v>0</v>
      </c>
      <c r="R94" s="1000">
        <f>IF(OR(R91=0,(R92=0)),0,(R91/R92)*R93)</f>
        <v>0</v>
      </c>
      <c r="S94" s="1000">
        <f>IF(OR(S91=0,(S92=0)),0,(S91/S92)*S93)</f>
        <v>0</v>
      </c>
      <c r="T94" s="1000">
        <f>IF(OR(T91=0,(T92=0)),0,(T91/T92)*T93)</f>
        <v>0</v>
      </c>
      <c r="U94" s="1000">
        <f>IF(OR(U91=0,(U92=0)),0,(U91/U92)*U93)</f>
        <v>0</v>
      </c>
      <c r="V94" s="942" t="s">
        <v>489</v>
      </c>
      <c r="W94" s="964"/>
      <c r="X94" s="964"/>
      <c r="Y94" s="998"/>
      <c r="Z94" s="999"/>
      <c r="AA94" s="957">
        <v>2</v>
      </c>
      <c r="AB94" s="852"/>
    </row>
    <row r="95" spans="1:28" ht="50.1" hidden="1" customHeight="1">
      <c r="A95" s="957"/>
      <c r="B95" s="894"/>
      <c r="C95" s="994" t="s">
        <v>499</v>
      </c>
      <c r="D95" s="974"/>
      <c r="E95" s="961"/>
      <c r="F95" s="888"/>
      <c r="G95" s="907"/>
      <c r="H95" s="907"/>
      <c r="K95" s="935"/>
      <c r="L95" s="935"/>
      <c r="M95" s="935"/>
      <c r="N95" s="935"/>
      <c r="O95" s="961" t="s">
        <v>492</v>
      </c>
      <c r="P95" s="935"/>
      <c r="Q95" s="962">
        <f>IF(OR(Q93=0,ISBLANK(Q93)),0,IF(Q93&gt;Q92,0,Q$16-(Q$16-(Q92-Q93))))</f>
        <v>0</v>
      </c>
      <c r="R95" s="962">
        <f>IF(OR(R93=0,ISBLANK(R93)),0,IF(R93&gt;R92,0,R$16-(R$16-(R92-R93))))</f>
        <v>0</v>
      </c>
      <c r="S95" s="962">
        <f>IF(OR(S93=0,ISBLANK(S93)),0,IF(S93&gt;S92,0,S$16-(S$16-(S92-S93))))</f>
        <v>0</v>
      </c>
      <c r="T95" s="962">
        <f>IF(OR(T93=0,ISBLANK(T93)),0,IF(T93&gt;T92,0,T$16-(T$16-(T92-T93))))</f>
        <v>0</v>
      </c>
      <c r="U95" s="962">
        <f>IF(OR(U93=0,ISBLANK(U93)),0,IF(U93&gt;U92,0,U$16-(U$16-(U92-U93))))</f>
        <v>0</v>
      </c>
      <c r="V95" s="963" t="s">
        <v>493</v>
      </c>
      <c r="W95" s="964"/>
      <c r="X95" s="964"/>
      <c r="Y95" s="998"/>
      <c r="Z95" s="999"/>
      <c r="AA95" s="957">
        <v>2</v>
      </c>
      <c r="AB95" s="852"/>
    </row>
    <row r="96" spans="1:28" ht="50.1" hidden="1" customHeight="1">
      <c r="A96" s="957"/>
      <c r="B96" s="894"/>
      <c r="C96" s="994" t="s">
        <v>499</v>
      </c>
      <c r="D96" s="974"/>
      <c r="E96" s="965"/>
      <c r="F96" s="888"/>
      <c r="G96" s="907"/>
      <c r="H96" s="907"/>
      <c r="K96" s="935"/>
      <c r="L96" s="935"/>
      <c r="M96" s="935"/>
      <c r="N96" s="935"/>
      <c r="O96" s="965" t="s">
        <v>494</v>
      </c>
      <c r="P96" s="935"/>
      <c r="Q96" s="966">
        <f>IF(OR(Q93=0,ISBLANK(Q93)),0,IF(Q92&gt;Q93,0,Q$16-(Q$16-(Q93-Q92))))</f>
        <v>0</v>
      </c>
      <c r="R96" s="966">
        <f>IF(OR(R93=0,ISBLANK(R93)),0,IF(R92&gt;R93,0,R$16-(R$16-(R93-R92))))</f>
        <v>0</v>
      </c>
      <c r="S96" s="966">
        <f>IF(OR(S93=0,ISBLANK(S93)),0,IF(S92&gt;S93,0,S$16-(S$16-(S93-S92))))</f>
        <v>0</v>
      </c>
      <c r="T96" s="966">
        <f>IF(OR(T93=0,ISBLANK(T93)),0,IF(T92&gt;T93,0,T$16-(T$16-(T93-T92))))</f>
        <v>0</v>
      </c>
      <c r="U96" s="966">
        <f>IF(OR(U93=0,ISBLANK(U93)),0,IF(U92&gt;U93,0,U$16-(U$16-(U93-U92))))</f>
        <v>0</v>
      </c>
      <c r="V96" s="967" t="s">
        <v>495</v>
      </c>
      <c r="W96" s="964"/>
      <c r="X96" s="964"/>
      <c r="Y96" s="998"/>
      <c r="Z96" s="999"/>
      <c r="AA96" s="957">
        <v>2</v>
      </c>
      <c r="AB96" s="852"/>
    </row>
    <row r="97" spans="1:33" ht="66" customHeight="1">
      <c r="A97" s="928"/>
      <c r="B97" s="896"/>
      <c r="C97" s="897"/>
      <c r="D97" s="897"/>
      <c r="E97" s="897"/>
      <c r="F97" s="898"/>
      <c r="G97" s="899"/>
      <c r="H97" s="899"/>
      <c r="I97" s="1002"/>
      <c r="J97" s="1002"/>
      <c r="K97" s="1003"/>
      <c r="L97" s="1003"/>
      <c r="M97" s="1003"/>
      <c r="N97" s="1003"/>
      <c r="O97" s="897"/>
      <c r="P97" s="1003"/>
      <c r="Q97" s="1004" t="s">
        <v>472</v>
      </c>
      <c r="R97" s="1004" t="s">
        <v>473</v>
      </c>
      <c r="S97" s="1005" t="s">
        <v>1040</v>
      </c>
      <c r="T97" s="1006" t="s">
        <v>1041</v>
      </c>
      <c r="U97" s="1006" t="s">
        <v>1042</v>
      </c>
      <c r="V97" s="903"/>
      <c r="W97" s="903"/>
      <c r="X97" s="898"/>
      <c r="Y97" s="904"/>
      <c r="Z97" s="1012"/>
      <c r="AA97" s="835">
        <v>1</v>
      </c>
      <c r="AB97" s="852"/>
    </row>
    <row r="98" spans="1:33" ht="66" customHeight="1">
      <c r="A98" s="928"/>
      <c r="B98" s="894"/>
      <c r="C98" s="906"/>
      <c r="D98" s="906"/>
      <c r="E98" s="887"/>
      <c r="F98" s="888"/>
      <c r="G98" s="907"/>
      <c r="H98" s="907"/>
      <c r="I98" s="890"/>
      <c r="J98" s="887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39"/>
      <c r="W98" s="939"/>
      <c r="X98" s="888"/>
      <c r="Y98" s="945"/>
      <c r="Z98" s="945"/>
      <c r="AA98" s="835">
        <v>1</v>
      </c>
      <c r="AB98" s="852"/>
    </row>
    <row r="99" spans="1:33" s="854" customFormat="1" ht="27" customHeight="1">
      <c r="A99" s="1013"/>
      <c r="B99" s="1014"/>
      <c r="C99" s="1015"/>
      <c r="D99" s="1016"/>
      <c r="E99" s="1017"/>
      <c r="F99" s="1018"/>
      <c r="G99" s="1018"/>
      <c r="H99" s="1018"/>
      <c r="I99" s="1017"/>
      <c r="J99" s="1018"/>
      <c r="K99" s="1018"/>
      <c r="L99" s="1018"/>
      <c r="M99" s="1018"/>
      <c r="N99" s="1017"/>
      <c r="O99" s="1017"/>
      <c r="P99" s="1017"/>
      <c r="Q99" s="1017"/>
      <c r="R99" s="1017"/>
      <c r="S99" s="1017"/>
      <c r="T99" s="1017"/>
      <c r="U99" s="1017"/>
      <c r="V99" s="1017"/>
      <c r="W99" s="1017"/>
      <c r="X99" s="1017"/>
      <c r="Y99" s="1017"/>
      <c r="Z99" s="1017"/>
      <c r="AA99" s="835">
        <v>1</v>
      </c>
      <c r="AB99" s="237"/>
      <c r="AC99" s="237"/>
      <c r="AD99" s="237"/>
      <c r="AE99" s="237"/>
      <c r="AF99" s="237"/>
      <c r="AG99" s="237"/>
    </row>
    <row r="100" spans="1:33" ht="35.25" customHeight="1" thickBot="1">
      <c r="A100" s="1019"/>
      <c r="B100" s="678"/>
      <c r="C100" s="1020"/>
      <c r="D100" s="1021"/>
      <c r="E100" s="1020"/>
      <c r="F100" s="678"/>
      <c r="G100" s="852"/>
      <c r="H100" s="852"/>
      <c r="I100" s="852"/>
      <c r="J100" s="852"/>
      <c r="K100" s="852"/>
      <c r="L100" s="852"/>
      <c r="M100" s="852"/>
      <c r="N100" s="852"/>
      <c r="O100" s="852"/>
      <c r="P100" s="852"/>
      <c r="Q100" s="852"/>
      <c r="R100" s="852"/>
      <c r="S100" s="852"/>
      <c r="T100" s="1022"/>
      <c r="U100" s="1022"/>
      <c r="V100" s="852"/>
      <c r="W100" s="854"/>
      <c r="X100" s="1022"/>
      <c r="Y100" s="1022"/>
      <c r="Z100" s="1022"/>
      <c r="AA100" s="835">
        <v>1</v>
      </c>
      <c r="AB100" s="852"/>
    </row>
    <row r="101" spans="1:33" ht="116.25" customHeight="1" thickTop="1">
      <c r="A101" s="1433">
        <f>MAX(C102:D106)+Z102</f>
        <v>14</v>
      </c>
      <c r="B101" s="1434"/>
      <c r="C101" s="1434"/>
      <c r="D101" s="1434"/>
      <c r="E101" s="1023" t="s">
        <v>518</v>
      </c>
      <c r="F101" s="1024"/>
      <c r="G101" s="1024"/>
      <c r="H101" s="1024"/>
      <c r="I101" s="1024"/>
      <c r="J101" s="1024"/>
      <c r="K101" s="1024"/>
      <c r="L101" s="1024"/>
      <c r="M101" s="1024"/>
      <c r="N101" s="1024"/>
      <c r="O101" s="1024"/>
      <c r="P101" s="1024"/>
      <c r="Q101" s="1024"/>
      <c r="R101" s="1024"/>
      <c r="S101" s="1024"/>
      <c r="T101" s="1024"/>
      <c r="U101" s="1024" t="s">
        <v>1046</v>
      </c>
      <c r="V101" s="1025" t="s">
        <v>1038</v>
      </c>
      <c r="W101" s="1026" t="s">
        <v>1039</v>
      </c>
      <c r="X101" s="1026" t="s">
        <v>1040</v>
      </c>
      <c r="Y101" s="1026" t="s">
        <v>1041</v>
      </c>
      <c r="Z101" s="1027" t="s">
        <v>1042</v>
      </c>
      <c r="AA101" s="835">
        <v>1</v>
      </c>
    </row>
    <row r="102" spans="1:33" ht="60" customHeight="1">
      <c r="A102" s="1028"/>
      <c r="B102" s="643"/>
      <c r="C102" s="1392">
        <f>V104</f>
        <v>4</v>
      </c>
      <c r="D102" s="1392"/>
      <c r="E102" s="1029" t="s">
        <v>519</v>
      </c>
      <c r="F102" s="1030"/>
      <c r="G102" s="848"/>
      <c r="H102" s="848"/>
      <c r="I102" s="848"/>
      <c r="J102" s="848"/>
      <c r="K102" s="848"/>
      <c r="L102" s="848"/>
      <c r="M102" s="848"/>
      <c r="N102" s="848"/>
      <c r="O102" s="1031">
        <f>$Q$18</f>
        <v>6.2105263157894735</v>
      </c>
      <c r="P102" s="1032" t="s">
        <v>520</v>
      </c>
      <c r="Q102" s="1442">
        <f>C102*O102</f>
        <v>24.842105263157894</v>
      </c>
      <c r="R102" s="1442"/>
      <c r="S102" s="1033" t="s">
        <v>486</v>
      </c>
      <c r="T102" s="1034" t="s">
        <v>521</v>
      </c>
      <c r="U102" s="1035">
        <f>$Q$16</f>
        <v>236</v>
      </c>
      <c r="V102" s="1036" t="s">
        <v>1049</v>
      </c>
      <c r="W102" s="1037"/>
      <c r="X102" s="1037"/>
      <c r="Y102" s="1038"/>
      <c r="Z102" s="1039">
        <f>COUNTIF(V109:Z122,V102)</f>
        <v>3</v>
      </c>
      <c r="AA102" s="835">
        <v>1</v>
      </c>
      <c r="AB102" s="852"/>
    </row>
    <row r="103" spans="1:33" ht="60" customHeight="1">
      <c r="A103" s="1028"/>
      <c r="B103" s="643"/>
      <c r="C103" s="1392">
        <f>W104</f>
        <v>6</v>
      </c>
      <c r="D103" s="1392"/>
      <c r="E103" s="1029" t="s">
        <v>522</v>
      </c>
      <c r="F103" s="1030"/>
      <c r="G103" s="848"/>
      <c r="H103" s="848"/>
      <c r="I103" s="848"/>
      <c r="J103" s="848"/>
      <c r="K103" s="848"/>
      <c r="L103" s="848"/>
      <c r="M103" s="848"/>
      <c r="N103" s="848"/>
      <c r="O103" s="1031">
        <f>$R$18</f>
        <v>5.7560975609756095</v>
      </c>
      <c r="P103" s="1032" t="s">
        <v>520</v>
      </c>
      <c r="Q103" s="1442">
        <f>C103*O103</f>
        <v>34.536585365853654</v>
      </c>
      <c r="R103" s="1442"/>
      <c r="S103" s="1033" t="s">
        <v>486</v>
      </c>
      <c r="T103" s="1034" t="s">
        <v>521</v>
      </c>
      <c r="U103" s="1035">
        <f>$R$16</f>
        <v>236</v>
      </c>
      <c r="V103" s="1040" t="s">
        <v>1038</v>
      </c>
      <c r="W103" s="1040" t="s">
        <v>1039</v>
      </c>
      <c r="X103" s="1041" t="s">
        <v>1040</v>
      </c>
      <c r="Y103" s="1042" t="s">
        <v>1041</v>
      </c>
      <c r="Z103" s="1043" t="s">
        <v>1042</v>
      </c>
      <c r="AA103" s="835">
        <v>1</v>
      </c>
      <c r="AB103" s="852"/>
    </row>
    <row r="104" spans="1:33" ht="60" customHeight="1">
      <c r="A104" s="1028"/>
      <c r="B104" s="643"/>
      <c r="C104" s="1392">
        <f>X104</f>
        <v>11</v>
      </c>
      <c r="D104" s="1392"/>
      <c r="E104" s="1029" t="s">
        <v>523</v>
      </c>
      <c r="F104" s="1030"/>
      <c r="G104" s="1044"/>
      <c r="H104" s="1044"/>
      <c r="I104" s="848"/>
      <c r="J104" s="848"/>
      <c r="K104" s="848"/>
      <c r="L104" s="848"/>
      <c r="M104" s="848"/>
      <c r="N104" s="848"/>
      <c r="O104" s="1045">
        <f>$S$18</f>
        <v>4</v>
      </c>
      <c r="P104" s="1046" t="s">
        <v>520</v>
      </c>
      <c r="Q104" s="1442">
        <f>C104*O104</f>
        <v>44</v>
      </c>
      <c r="R104" s="1442"/>
      <c r="S104" s="1033" t="s">
        <v>486</v>
      </c>
      <c r="T104" s="1034" t="s">
        <v>521</v>
      </c>
      <c r="U104" s="1035">
        <f>$S$16</f>
        <v>252</v>
      </c>
      <c r="V104" s="1047">
        <f>COUNTIF(V109:Z122,V103)</f>
        <v>4</v>
      </c>
      <c r="W104" s="1047">
        <f>COUNTIF(V109:Z122,W103)</f>
        <v>6</v>
      </c>
      <c r="X104" s="1047">
        <f>COUNTIF(V109:Z122,X103)</f>
        <v>11</v>
      </c>
      <c r="Y104" s="1047">
        <f>COUNTIF(V109:Z122,Y103)</f>
        <v>11</v>
      </c>
      <c r="Z104" s="1048">
        <f>COUNTIF(V109:Z122,Z103)</f>
        <v>10</v>
      </c>
      <c r="AA104" s="835">
        <v>1</v>
      </c>
      <c r="AB104" s="852"/>
    </row>
    <row r="105" spans="1:33" ht="60" customHeight="1">
      <c r="A105" s="885"/>
      <c r="B105" s="643"/>
      <c r="C105" s="1392">
        <f>Y104</f>
        <v>11</v>
      </c>
      <c r="D105" s="1392"/>
      <c r="E105" s="1029" t="s">
        <v>524</v>
      </c>
      <c r="F105" s="1030"/>
      <c r="G105" s="1049"/>
      <c r="H105" s="1049"/>
      <c r="I105" s="848"/>
      <c r="J105" s="848"/>
      <c r="K105" s="1050"/>
      <c r="L105" s="1050"/>
      <c r="M105" s="1050"/>
      <c r="N105" s="1050"/>
      <c r="O105" s="1051">
        <f>$T$18</f>
        <v>11.40625</v>
      </c>
      <c r="P105" s="1050" t="s">
        <v>520</v>
      </c>
      <c r="Q105" s="1442">
        <f>C105*O105</f>
        <v>125.46875</v>
      </c>
      <c r="R105" s="1442"/>
      <c r="S105" s="1033" t="s">
        <v>486</v>
      </c>
      <c r="T105" s="1034" t="s">
        <v>521</v>
      </c>
      <c r="U105" s="1035">
        <f>$T$16</f>
        <v>730</v>
      </c>
      <c r="V105" s="1052" t="s">
        <v>1038</v>
      </c>
      <c r="W105" s="1053" t="s">
        <v>1039</v>
      </c>
      <c r="X105" s="1053" t="s">
        <v>1040</v>
      </c>
      <c r="Y105" s="1053" t="s">
        <v>1041</v>
      </c>
      <c r="Z105" s="1054" t="s">
        <v>1042</v>
      </c>
      <c r="AA105" s="835">
        <v>1</v>
      </c>
      <c r="AB105" s="852"/>
    </row>
    <row r="106" spans="1:33" ht="60" customHeight="1">
      <c r="A106" s="885"/>
      <c r="B106" s="643"/>
      <c r="C106" s="1392">
        <f>Z104</f>
        <v>10</v>
      </c>
      <c r="D106" s="1392"/>
      <c r="E106" s="1029" t="s">
        <v>525</v>
      </c>
      <c r="F106" s="1030"/>
      <c r="G106" s="1049"/>
      <c r="H106" s="1049"/>
      <c r="I106" s="848"/>
      <c r="J106" s="848"/>
      <c r="K106" s="1055"/>
      <c r="L106" s="1050"/>
      <c r="M106" s="1050"/>
      <c r="N106" s="1050"/>
      <c r="O106" s="1051">
        <f>$U$18</f>
        <v>11.587301587301587</v>
      </c>
      <c r="P106" s="1050" t="s">
        <v>520</v>
      </c>
      <c r="Q106" s="1442">
        <f>C106*O106</f>
        <v>115.87301587301587</v>
      </c>
      <c r="R106" s="1442"/>
      <c r="S106" s="1033" t="s">
        <v>486</v>
      </c>
      <c r="T106" s="1034" t="s">
        <v>521</v>
      </c>
      <c r="U106" s="1035">
        <f>$U$16</f>
        <v>730</v>
      </c>
      <c r="V106" s="848"/>
      <c r="W106" s="1056"/>
      <c r="X106" s="1056"/>
      <c r="Y106" s="1056"/>
      <c r="Z106" s="1057"/>
      <c r="AA106" s="835">
        <v>1</v>
      </c>
      <c r="AB106" s="852"/>
    </row>
    <row r="107" spans="1:33" ht="39" customHeight="1">
      <c r="A107" s="885"/>
      <c r="B107" s="643"/>
      <c r="C107" s="998"/>
      <c r="D107" s="998"/>
      <c r="E107" s="1058"/>
      <c r="F107" s="1030"/>
      <c r="G107" s="1049"/>
      <c r="H107" s="1049"/>
      <c r="I107" s="1051"/>
      <c r="J107" s="1050"/>
      <c r="K107" s="1055"/>
      <c r="L107" s="1050"/>
      <c r="M107" s="1050"/>
      <c r="N107" s="1050"/>
      <c r="O107" s="1050"/>
      <c r="P107" s="1050"/>
      <c r="Q107" s="1059" t="s">
        <v>526</v>
      </c>
      <c r="R107" s="1060"/>
      <c r="S107" s="1061"/>
      <c r="T107" s="1060"/>
      <c r="U107" s="1062"/>
      <c r="V107" s="1063" t="s">
        <v>471</v>
      </c>
      <c r="W107" s="1064"/>
      <c r="X107" s="1064"/>
      <c r="Y107" s="1064"/>
      <c r="Z107" s="1065"/>
      <c r="AA107" s="835">
        <v>1</v>
      </c>
      <c r="AB107" s="852"/>
    </row>
    <row r="108" spans="1:33" ht="66" customHeight="1">
      <c r="A108" s="1066"/>
      <c r="B108" s="1067"/>
      <c r="C108" s="1068"/>
      <c r="D108" s="1068"/>
      <c r="E108" s="1069"/>
      <c r="F108" s="1070"/>
      <c r="G108" s="1068"/>
      <c r="H108" s="1068"/>
      <c r="I108" s="1068"/>
      <c r="J108" s="1069"/>
      <c r="K108" s="1069"/>
      <c r="L108" s="1071" t="s">
        <v>527</v>
      </c>
      <c r="M108" s="1071"/>
      <c r="N108" s="1071"/>
      <c r="O108" s="1071"/>
      <c r="P108" s="1071"/>
      <c r="Q108" s="1072" t="s">
        <v>472</v>
      </c>
      <c r="R108" s="1073" t="s">
        <v>473</v>
      </c>
      <c r="S108" s="1074" t="s">
        <v>1040</v>
      </c>
      <c r="T108" s="1075" t="s">
        <v>1041</v>
      </c>
      <c r="U108" s="1076" t="s">
        <v>1042</v>
      </c>
      <c r="V108" s="1077" t="s">
        <v>1038</v>
      </c>
      <c r="W108" s="1078" t="s">
        <v>1039</v>
      </c>
      <c r="X108" s="1079" t="s">
        <v>1040</v>
      </c>
      <c r="Y108" s="1080" t="s">
        <v>1041</v>
      </c>
      <c r="Z108" s="1081" t="s">
        <v>1042</v>
      </c>
      <c r="AA108" s="835">
        <v>1</v>
      </c>
      <c r="AB108" s="852"/>
      <c r="AC108" s="1082"/>
      <c r="AD108" s="852"/>
      <c r="AF108" s="852"/>
    </row>
    <row r="109" spans="1:33" ht="60" customHeight="1">
      <c r="A109" s="1083">
        <v>8</v>
      </c>
      <c r="B109" s="1084"/>
      <c r="C109" s="1085">
        <v>1</v>
      </c>
      <c r="D109" s="1086"/>
      <c r="E109" s="1087" t="s">
        <v>1050</v>
      </c>
      <c r="F109" s="1088" t="s">
        <v>1051</v>
      </c>
      <c r="G109" s="1089" t="s">
        <v>1052</v>
      </c>
      <c r="H109" s="1090">
        <v>3.8</v>
      </c>
      <c r="I109" s="1091">
        <v>3.8</v>
      </c>
      <c r="J109" s="1092">
        <v>3.8</v>
      </c>
      <c r="K109" s="1093" t="s">
        <v>528</v>
      </c>
      <c r="L109" s="1094">
        <v>1</v>
      </c>
      <c r="M109" s="1094" t="s">
        <v>1053</v>
      </c>
      <c r="N109" s="1095" t="s">
        <v>529</v>
      </c>
      <c r="O109" s="1096" t="s">
        <v>1054</v>
      </c>
      <c r="P109" s="1097" t="s">
        <v>1055</v>
      </c>
      <c r="Q109" s="1098" t="str">
        <f t="shared" ref="Q109:Q122" si="1">IF(V109="cuisine","",IF(ISTEXT(V109),$O$102,""))</f>
        <v/>
      </c>
      <c r="R109" s="1098">
        <f t="shared" ref="R109:R122" si="2">IF(W109="cuisine","",IF(ISTEXT(W109),$O$103,""))</f>
        <v>5.7560975609756095</v>
      </c>
      <c r="S109" s="1099">
        <f t="shared" ref="S109:S122" si="3">IF(X109="cuisine","",IF(ISTEXT(X109),$O$104,""))</f>
        <v>4</v>
      </c>
      <c r="T109" s="1100">
        <f t="shared" ref="T109:T122" si="4">IF(Y109="cuisine","",IF(ISTEXT(Y109),$O$105,""))</f>
        <v>11.40625</v>
      </c>
      <c r="U109" s="1101">
        <f t="shared" ref="U109:U122" si="5">IF(Z109="cuisine","",IF(ISTEXT(Z109),$O$106,""))</f>
        <v>11.587301587301587</v>
      </c>
      <c r="V109" s="866"/>
      <c r="W109" s="866" t="s">
        <v>1039</v>
      </c>
      <c r="X109" s="867" t="s">
        <v>1040</v>
      </c>
      <c r="Y109" s="868" t="s">
        <v>1041</v>
      </c>
      <c r="Z109" s="869" t="s">
        <v>1042</v>
      </c>
      <c r="AA109" s="835">
        <v>1</v>
      </c>
      <c r="AB109" s="852"/>
      <c r="AC109" s="1082"/>
      <c r="AD109" s="852"/>
    </row>
    <row r="110" spans="1:33" ht="60" customHeight="1">
      <c r="A110" s="1083">
        <v>8</v>
      </c>
      <c r="B110" s="1102"/>
      <c r="C110" s="1103">
        <v>2</v>
      </c>
      <c r="D110" s="1104"/>
      <c r="E110" s="1105" t="s">
        <v>530</v>
      </c>
      <c r="F110" s="1106">
        <v>1</v>
      </c>
      <c r="G110" s="607" t="s">
        <v>1052</v>
      </c>
      <c r="H110" s="608">
        <v>3.36</v>
      </c>
      <c r="I110" s="1107">
        <v>3.36</v>
      </c>
      <c r="J110" s="1108">
        <v>3.36</v>
      </c>
      <c r="K110" s="1109" t="s">
        <v>528</v>
      </c>
      <c r="L110" s="1110">
        <v>1</v>
      </c>
      <c r="M110" s="1094" t="s">
        <v>1062</v>
      </c>
      <c r="N110" s="1111" t="s">
        <v>529</v>
      </c>
      <c r="O110" s="1112" t="s">
        <v>1054</v>
      </c>
      <c r="P110" s="1113" t="s">
        <v>1055</v>
      </c>
      <c r="Q110" s="1098" t="str">
        <f t="shared" si="1"/>
        <v/>
      </c>
      <c r="R110" s="1098" t="str">
        <f t="shared" si="2"/>
        <v/>
      </c>
      <c r="S110" s="1114" t="str">
        <f t="shared" si="3"/>
        <v/>
      </c>
      <c r="T110" s="1115" t="str">
        <f t="shared" si="4"/>
        <v/>
      </c>
      <c r="U110" s="1116" t="str">
        <f t="shared" si="5"/>
        <v/>
      </c>
      <c r="V110" s="1037" t="s">
        <v>1068</v>
      </c>
      <c r="W110" s="1037"/>
      <c r="X110" s="1036"/>
      <c r="Y110" s="1037"/>
      <c r="Z110" s="1117"/>
      <c r="AA110" s="835">
        <v>1</v>
      </c>
      <c r="AB110" s="852"/>
      <c r="AC110" s="1082"/>
      <c r="AD110" s="852"/>
    </row>
    <row r="111" spans="1:33" ht="60" customHeight="1">
      <c r="A111" s="1083">
        <v>8</v>
      </c>
      <c r="B111" s="1102">
        <v>1</v>
      </c>
      <c r="C111" s="1103">
        <v>3</v>
      </c>
      <c r="D111" s="1104"/>
      <c r="E111" s="1105" t="s">
        <v>1058</v>
      </c>
      <c r="F111" s="1106">
        <v>1</v>
      </c>
      <c r="G111" s="607" t="s">
        <v>1052</v>
      </c>
      <c r="H111" s="608">
        <v>3.78</v>
      </c>
      <c r="I111" s="1107">
        <v>3.78</v>
      </c>
      <c r="J111" s="1108">
        <v>3.78</v>
      </c>
      <c r="K111" s="1109" t="s">
        <v>528</v>
      </c>
      <c r="L111" s="1110">
        <v>1</v>
      </c>
      <c r="M111" s="1094" t="s">
        <v>1059</v>
      </c>
      <c r="N111" s="1111" t="s">
        <v>529</v>
      </c>
      <c r="O111" s="1112" t="s">
        <v>1054</v>
      </c>
      <c r="P111" s="1113" t="s">
        <v>1055</v>
      </c>
      <c r="Q111" s="1098" t="str">
        <f t="shared" si="1"/>
        <v/>
      </c>
      <c r="R111" s="1098" t="str">
        <f t="shared" si="2"/>
        <v/>
      </c>
      <c r="S111" s="1114">
        <f t="shared" si="3"/>
        <v>4</v>
      </c>
      <c r="T111" s="1115">
        <f t="shared" si="4"/>
        <v>11.40625</v>
      </c>
      <c r="U111" s="1116">
        <f t="shared" si="5"/>
        <v>11.587301587301587</v>
      </c>
      <c r="V111" s="1118"/>
      <c r="W111" s="1118"/>
      <c r="X111" s="1041" t="s">
        <v>1040</v>
      </c>
      <c r="Y111" s="1118" t="s">
        <v>1041</v>
      </c>
      <c r="Z111" s="1119" t="s">
        <v>1042</v>
      </c>
      <c r="AA111" s="835">
        <v>1</v>
      </c>
      <c r="AB111" s="852"/>
      <c r="AC111" s="1082" t="s">
        <v>531</v>
      </c>
    </row>
    <row r="112" spans="1:33" ht="60" customHeight="1">
      <c r="A112" s="1083">
        <v>8</v>
      </c>
      <c r="B112" s="1102">
        <v>1</v>
      </c>
      <c r="C112" s="1103">
        <v>4</v>
      </c>
      <c r="D112" s="1104"/>
      <c r="E112" s="1105" t="s">
        <v>1061</v>
      </c>
      <c r="F112" s="1106">
        <v>1</v>
      </c>
      <c r="G112" s="607" t="s">
        <v>1052</v>
      </c>
      <c r="H112" s="608">
        <v>4.8</v>
      </c>
      <c r="I112" s="1107">
        <v>4.8</v>
      </c>
      <c r="J112" s="1108">
        <v>4.8</v>
      </c>
      <c r="K112" s="1109" t="s">
        <v>528</v>
      </c>
      <c r="L112" s="1110">
        <v>1</v>
      </c>
      <c r="M112" s="1094" t="s">
        <v>1062</v>
      </c>
      <c r="N112" s="1111" t="s">
        <v>529</v>
      </c>
      <c r="O112" s="1112" t="s">
        <v>1054</v>
      </c>
      <c r="P112" s="1113" t="s">
        <v>1055</v>
      </c>
      <c r="Q112" s="1098">
        <f t="shared" si="1"/>
        <v>6.2105263157894735</v>
      </c>
      <c r="R112" s="1098">
        <f t="shared" si="2"/>
        <v>5.7560975609756095</v>
      </c>
      <c r="S112" s="1114">
        <f t="shared" si="3"/>
        <v>4</v>
      </c>
      <c r="T112" s="1115">
        <f t="shared" si="4"/>
        <v>11.40625</v>
      </c>
      <c r="U112" s="1116">
        <f t="shared" si="5"/>
        <v>11.587301587301587</v>
      </c>
      <c r="V112" s="1040" t="s">
        <v>1038</v>
      </c>
      <c r="W112" s="1040" t="s">
        <v>1039</v>
      </c>
      <c r="X112" s="1041" t="s">
        <v>1040</v>
      </c>
      <c r="Y112" s="1042" t="s">
        <v>1041</v>
      </c>
      <c r="Z112" s="1043" t="s">
        <v>1042</v>
      </c>
      <c r="AA112" s="835">
        <v>1</v>
      </c>
      <c r="AB112" s="237"/>
      <c r="AC112" s="1120" t="s">
        <v>532</v>
      </c>
    </row>
    <row r="113" spans="1:41" ht="60" customHeight="1">
      <c r="A113" s="1083">
        <v>8</v>
      </c>
      <c r="B113" s="1102">
        <v>1</v>
      </c>
      <c r="C113" s="1103">
        <v>5</v>
      </c>
      <c r="D113" s="1104"/>
      <c r="E113" s="1105" t="s">
        <v>1064</v>
      </c>
      <c r="F113" s="1106">
        <v>0.5</v>
      </c>
      <c r="G113" s="607" t="s">
        <v>1052</v>
      </c>
      <c r="H113" s="608">
        <v>1.75</v>
      </c>
      <c r="I113" s="1107">
        <v>3.49</v>
      </c>
      <c r="J113" s="1108">
        <v>3.49</v>
      </c>
      <c r="K113" s="1109" t="s">
        <v>528</v>
      </c>
      <c r="L113" s="1110">
        <v>1</v>
      </c>
      <c r="M113" s="1094" t="s">
        <v>1065</v>
      </c>
      <c r="N113" s="1111" t="s">
        <v>529</v>
      </c>
      <c r="O113" s="1112" t="s">
        <v>1054</v>
      </c>
      <c r="P113" s="1113" t="s">
        <v>1055</v>
      </c>
      <c r="Q113" s="1098">
        <f t="shared" si="1"/>
        <v>6.2105263157894735</v>
      </c>
      <c r="R113" s="1098">
        <f t="shared" si="2"/>
        <v>5.7560975609756095</v>
      </c>
      <c r="S113" s="1114">
        <f t="shared" si="3"/>
        <v>4</v>
      </c>
      <c r="T113" s="1115">
        <f t="shared" si="4"/>
        <v>11.40625</v>
      </c>
      <c r="U113" s="1116">
        <f t="shared" si="5"/>
        <v>11.587301587301587</v>
      </c>
      <c r="V113" s="1040" t="s">
        <v>1038</v>
      </c>
      <c r="W113" s="1040" t="s">
        <v>1039</v>
      </c>
      <c r="X113" s="1041" t="s">
        <v>1040</v>
      </c>
      <c r="Y113" s="1042" t="s">
        <v>1041</v>
      </c>
      <c r="Z113" s="1043" t="s">
        <v>1042</v>
      </c>
      <c r="AA113" s="835">
        <v>1</v>
      </c>
      <c r="AB113" s="854"/>
      <c r="AC113" s="1121" t="s">
        <v>533</v>
      </c>
    </row>
    <row r="114" spans="1:41" ht="60" customHeight="1">
      <c r="A114" s="1083">
        <v>8</v>
      </c>
      <c r="B114" s="1102">
        <v>1</v>
      </c>
      <c r="C114" s="1103">
        <v>6</v>
      </c>
      <c r="D114" s="1104"/>
      <c r="E114" s="1105" t="s">
        <v>1067</v>
      </c>
      <c r="F114" s="1106">
        <v>1</v>
      </c>
      <c r="G114" s="607" t="s">
        <v>1052</v>
      </c>
      <c r="H114" s="608">
        <v>2.44</v>
      </c>
      <c r="I114" s="1107">
        <v>2.44</v>
      </c>
      <c r="J114" s="1108">
        <v>2.44</v>
      </c>
      <c r="K114" s="1109" t="s">
        <v>534</v>
      </c>
      <c r="L114" s="1110">
        <v>1</v>
      </c>
      <c r="M114" s="1094"/>
      <c r="N114" s="1111" t="s">
        <v>529</v>
      </c>
      <c r="O114" s="1112" t="s">
        <v>1054</v>
      </c>
      <c r="P114" s="1113" t="s">
        <v>1055</v>
      </c>
      <c r="Q114" s="1098" t="str">
        <f t="shared" si="1"/>
        <v/>
      </c>
      <c r="R114" s="1098" t="str">
        <f t="shared" si="2"/>
        <v/>
      </c>
      <c r="S114" s="1114" t="str">
        <f t="shared" si="3"/>
        <v/>
      </c>
      <c r="T114" s="1115" t="str">
        <f t="shared" si="4"/>
        <v/>
      </c>
      <c r="U114" s="1116" t="str">
        <f t="shared" si="5"/>
        <v/>
      </c>
      <c r="V114" s="1037" t="s">
        <v>1068</v>
      </c>
      <c r="W114" s="1037"/>
      <c r="X114" s="1036"/>
      <c r="Y114" s="1037"/>
      <c r="Z114" s="1117"/>
      <c r="AA114" s="835">
        <v>1</v>
      </c>
      <c r="AB114" s="237"/>
      <c r="AC114" s="1120" t="s">
        <v>535</v>
      </c>
    </row>
    <row r="115" spans="1:41" ht="60" customHeight="1">
      <c r="A115" s="1083">
        <v>8</v>
      </c>
      <c r="B115" s="1102">
        <v>1</v>
      </c>
      <c r="C115" s="1103">
        <v>8</v>
      </c>
      <c r="D115" s="1104"/>
      <c r="E115" s="1105" t="s">
        <v>1071</v>
      </c>
      <c r="F115" s="1106">
        <v>1</v>
      </c>
      <c r="G115" s="607" t="s">
        <v>1052</v>
      </c>
      <c r="H115" s="608">
        <v>4.03</v>
      </c>
      <c r="I115" s="1107">
        <v>4.03</v>
      </c>
      <c r="J115" s="1108">
        <v>4.03</v>
      </c>
      <c r="K115" s="1109" t="s">
        <v>536</v>
      </c>
      <c r="L115" s="1110">
        <v>1</v>
      </c>
      <c r="M115" s="1094"/>
      <c r="N115" s="1111" t="s">
        <v>529</v>
      </c>
      <c r="O115" s="1112" t="s">
        <v>1054</v>
      </c>
      <c r="P115" s="1113" t="s">
        <v>1055</v>
      </c>
      <c r="Q115" s="1098" t="str">
        <f t="shared" si="1"/>
        <v/>
      </c>
      <c r="R115" s="1098" t="str">
        <f t="shared" si="2"/>
        <v/>
      </c>
      <c r="S115" s="1114">
        <f t="shared" si="3"/>
        <v>4</v>
      </c>
      <c r="T115" s="1115">
        <f t="shared" si="4"/>
        <v>11.40625</v>
      </c>
      <c r="U115" s="1116" t="str">
        <f t="shared" si="5"/>
        <v/>
      </c>
      <c r="V115" s="1122"/>
      <c r="W115" s="1122"/>
      <c r="X115" s="1041" t="s">
        <v>1040</v>
      </c>
      <c r="Y115" s="1042" t="s">
        <v>1041</v>
      </c>
      <c r="Z115" s="1043"/>
      <c r="AA115" s="835">
        <v>1</v>
      </c>
      <c r="AB115" s="237"/>
      <c r="AC115" s="1120" t="s">
        <v>537</v>
      </c>
    </row>
    <row r="116" spans="1:41" ht="60" customHeight="1">
      <c r="A116" s="1083">
        <v>8</v>
      </c>
      <c r="B116" s="1102">
        <v>1</v>
      </c>
      <c r="C116" s="1103">
        <v>9</v>
      </c>
      <c r="D116" s="1104"/>
      <c r="E116" s="1105" t="s">
        <v>1073</v>
      </c>
      <c r="F116" s="1106">
        <v>1</v>
      </c>
      <c r="G116" s="607" t="s">
        <v>1052</v>
      </c>
      <c r="H116" s="608">
        <v>3.65</v>
      </c>
      <c r="I116" s="1107">
        <v>3.65</v>
      </c>
      <c r="J116" s="1108">
        <v>3.65</v>
      </c>
      <c r="K116" s="1109" t="s">
        <v>528</v>
      </c>
      <c r="L116" s="1110">
        <v>1</v>
      </c>
      <c r="M116" s="1094" t="s">
        <v>1062</v>
      </c>
      <c r="N116" s="1111" t="s">
        <v>529</v>
      </c>
      <c r="O116" s="1112" t="s">
        <v>1054</v>
      </c>
      <c r="P116" s="1113" t="s">
        <v>1055</v>
      </c>
      <c r="Q116" s="1098">
        <f t="shared" si="1"/>
        <v>6.2105263157894735</v>
      </c>
      <c r="R116" s="1098">
        <f t="shared" si="2"/>
        <v>5.7560975609756095</v>
      </c>
      <c r="S116" s="1114">
        <f t="shared" si="3"/>
        <v>4</v>
      </c>
      <c r="T116" s="1115">
        <f t="shared" si="4"/>
        <v>11.40625</v>
      </c>
      <c r="U116" s="1116">
        <f t="shared" si="5"/>
        <v>11.587301587301587</v>
      </c>
      <c r="V116" s="1040" t="s">
        <v>1038</v>
      </c>
      <c r="W116" s="1040" t="s">
        <v>1039</v>
      </c>
      <c r="X116" s="1041" t="s">
        <v>1040</v>
      </c>
      <c r="Y116" s="1042" t="s">
        <v>1041</v>
      </c>
      <c r="Z116" s="1043" t="s">
        <v>1042</v>
      </c>
      <c r="AA116" s="835">
        <v>1</v>
      </c>
      <c r="AB116" s="237"/>
      <c r="AC116" s="1120" t="s">
        <v>538</v>
      </c>
    </row>
    <row r="117" spans="1:41" ht="60" customHeight="1">
      <c r="A117" s="1083">
        <v>8</v>
      </c>
      <c r="B117" s="1102">
        <v>1</v>
      </c>
      <c r="C117" s="1103">
        <v>15</v>
      </c>
      <c r="D117" s="1104"/>
      <c r="E117" s="1105" t="s">
        <v>539</v>
      </c>
      <c r="F117" s="1106">
        <v>1</v>
      </c>
      <c r="G117" s="607" t="s">
        <v>1052</v>
      </c>
      <c r="H117" s="608">
        <v>4.6500000000000004</v>
      </c>
      <c r="I117" s="1107">
        <v>4.6500000000000004</v>
      </c>
      <c r="J117" s="1108">
        <v>4.6500000000000004</v>
      </c>
      <c r="K117" s="1109" t="s">
        <v>528</v>
      </c>
      <c r="L117" s="1110">
        <v>1</v>
      </c>
      <c r="M117" s="1094" t="s">
        <v>1062</v>
      </c>
      <c r="N117" s="1111" t="s">
        <v>529</v>
      </c>
      <c r="O117" s="1112" t="s">
        <v>1054</v>
      </c>
      <c r="P117" s="1113" t="s">
        <v>1055</v>
      </c>
      <c r="Q117" s="1098" t="str">
        <f t="shared" si="1"/>
        <v/>
      </c>
      <c r="R117" s="1098" t="str">
        <f t="shared" si="2"/>
        <v/>
      </c>
      <c r="S117" s="1114" t="str">
        <f t="shared" si="3"/>
        <v/>
      </c>
      <c r="T117" s="1115" t="str">
        <f t="shared" si="4"/>
        <v/>
      </c>
      <c r="U117" s="1116" t="str">
        <f t="shared" si="5"/>
        <v/>
      </c>
      <c r="V117" s="1037" t="s">
        <v>1068</v>
      </c>
      <c r="W117" s="1037"/>
      <c r="X117" s="1036"/>
      <c r="Y117" s="1037"/>
      <c r="Z117" s="1117"/>
      <c r="AA117" s="835">
        <v>1</v>
      </c>
      <c r="AB117" s="237"/>
      <c r="AC117" s="1082"/>
    </row>
    <row r="118" spans="1:41" ht="60" customHeight="1">
      <c r="A118" s="1083">
        <v>8</v>
      </c>
      <c r="B118" s="1102">
        <v>1</v>
      </c>
      <c r="C118" s="1103">
        <v>10</v>
      </c>
      <c r="D118" s="1104"/>
      <c r="E118" s="1105" t="s">
        <v>1075</v>
      </c>
      <c r="F118" s="1106">
        <v>0.2</v>
      </c>
      <c r="G118" s="607" t="s">
        <v>1052</v>
      </c>
      <c r="H118" s="608">
        <v>1.3</v>
      </c>
      <c r="I118" s="1107">
        <v>6.49</v>
      </c>
      <c r="J118" s="1108">
        <v>6.49</v>
      </c>
      <c r="K118" s="1109" t="s">
        <v>528</v>
      </c>
      <c r="L118" s="1110">
        <v>1</v>
      </c>
      <c r="M118" s="1094" t="s">
        <v>1076</v>
      </c>
      <c r="N118" s="1111" t="s">
        <v>529</v>
      </c>
      <c r="O118" s="1112" t="s">
        <v>1054</v>
      </c>
      <c r="P118" s="1113" t="s">
        <v>1055</v>
      </c>
      <c r="Q118" s="1098">
        <f t="shared" si="1"/>
        <v>6.2105263157894735</v>
      </c>
      <c r="R118" s="1098">
        <f t="shared" si="2"/>
        <v>5.7560975609756095</v>
      </c>
      <c r="S118" s="1114">
        <f t="shared" si="3"/>
        <v>4</v>
      </c>
      <c r="T118" s="1115">
        <f t="shared" si="4"/>
        <v>11.40625</v>
      </c>
      <c r="U118" s="1116">
        <f t="shared" si="5"/>
        <v>11.587301587301587</v>
      </c>
      <c r="V118" s="1040" t="s">
        <v>1038</v>
      </c>
      <c r="W118" s="1040" t="s">
        <v>1039</v>
      </c>
      <c r="X118" s="1041" t="s">
        <v>1040</v>
      </c>
      <c r="Y118" s="1042" t="s">
        <v>1041</v>
      </c>
      <c r="Z118" s="1043" t="s">
        <v>1042</v>
      </c>
      <c r="AA118" s="835">
        <v>1</v>
      </c>
      <c r="AB118" s="237"/>
      <c r="AC118" s="1082"/>
    </row>
    <row r="119" spans="1:41" ht="60" customHeight="1">
      <c r="A119" s="1083">
        <v>8</v>
      </c>
      <c r="B119" s="1102">
        <v>1</v>
      </c>
      <c r="C119" s="1103">
        <v>11</v>
      </c>
      <c r="D119" s="1104"/>
      <c r="E119" s="1105" t="s">
        <v>1078</v>
      </c>
      <c r="F119" s="1106">
        <v>0.25</v>
      </c>
      <c r="G119" s="607" t="s">
        <v>1052</v>
      </c>
      <c r="H119" s="608">
        <v>5.2</v>
      </c>
      <c r="I119" s="1107">
        <v>5.2</v>
      </c>
      <c r="J119" s="1108">
        <v>5.2</v>
      </c>
      <c r="K119" s="1109" t="s">
        <v>534</v>
      </c>
      <c r="L119" s="1110">
        <v>1</v>
      </c>
      <c r="M119" s="1094">
        <v>67649</v>
      </c>
      <c r="N119" s="1111" t="s">
        <v>529</v>
      </c>
      <c r="O119" s="1112" t="s">
        <v>1054</v>
      </c>
      <c r="P119" s="1113" t="s">
        <v>1055</v>
      </c>
      <c r="Q119" s="1098" t="str">
        <f t="shared" si="1"/>
        <v/>
      </c>
      <c r="R119" s="1098" t="str">
        <f t="shared" si="2"/>
        <v/>
      </c>
      <c r="S119" s="1114">
        <f t="shared" si="3"/>
        <v>4</v>
      </c>
      <c r="T119" s="1115">
        <f t="shared" si="4"/>
        <v>11.40625</v>
      </c>
      <c r="U119" s="1116">
        <f t="shared" si="5"/>
        <v>11.587301587301587</v>
      </c>
      <c r="V119" s="1122"/>
      <c r="W119" s="1122"/>
      <c r="X119" s="1041" t="s">
        <v>1040</v>
      </c>
      <c r="Y119" s="1042" t="s">
        <v>1041</v>
      </c>
      <c r="Z119" s="1043" t="s">
        <v>1042</v>
      </c>
      <c r="AA119" s="835">
        <v>1</v>
      </c>
      <c r="AB119" s="237"/>
      <c r="AC119" s="1082"/>
    </row>
    <row r="120" spans="1:41" ht="63.75" customHeight="1">
      <c r="A120" s="1083">
        <v>8</v>
      </c>
      <c r="B120" s="1102">
        <v>1</v>
      </c>
      <c r="C120" s="1103">
        <v>12</v>
      </c>
      <c r="D120" s="1104"/>
      <c r="E120" s="1105" t="s">
        <v>1080</v>
      </c>
      <c r="F120" s="1106">
        <v>0.5</v>
      </c>
      <c r="G120" s="607" t="s">
        <v>1052</v>
      </c>
      <c r="H120" s="608">
        <v>1.05</v>
      </c>
      <c r="I120" s="1107">
        <v>201</v>
      </c>
      <c r="J120" s="1108">
        <v>2.1</v>
      </c>
      <c r="K120" s="1109" t="s">
        <v>528</v>
      </c>
      <c r="L120" s="1110">
        <v>1</v>
      </c>
      <c r="M120" s="1094" t="s">
        <v>1081</v>
      </c>
      <c r="N120" s="1111" t="s">
        <v>529</v>
      </c>
      <c r="O120" s="1112" t="s">
        <v>1054</v>
      </c>
      <c r="P120" s="1113" t="s">
        <v>1055</v>
      </c>
      <c r="Q120" s="1098" t="str">
        <f t="shared" si="1"/>
        <v/>
      </c>
      <c r="R120" s="1098" t="str">
        <f t="shared" si="2"/>
        <v/>
      </c>
      <c r="S120" s="1114">
        <f t="shared" si="3"/>
        <v>4</v>
      </c>
      <c r="T120" s="1115">
        <f t="shared" si="4"/>
        <v>11.40625</v>
      </c>
      <c r="U120" s="1116">
        <f t="shared" si="5"/>
        <v>11.587301587301587</v>
      </c>
      <c r="V120" s="1122"/>
      <c r="W120" s="1122"/>
      <c r="X120" s="1041" t="s">
        <v>1040</v>
      </c>
      <c r="Y120" s="1042" t="s">
        <v>1041</v>
      </c>
      <c r="Z120" s="1043" t="s">
        <v>1042</v>
      </c>
      <c r="AA120" s="835">
        <v>1</v>
      </c>
      <c r="AB120" s="237"/>
      <c r="AC120" s="1082"/>
    </row>
    <row r="121" spans="1:41" ht="60" customHeight="1">
      <c r="A121" s="1083">
        <v>8</v>
      </c>
      <c r="B121" s="1102">
        <v>1</v>
      </c>
      <c r="C121" s="1103">
        <v>13</v>
      </c>
      <c r="D121" s="1104"/>
      <c r="E121" s="1105" t="s">
        <v>1083</v>
      </c>
      <c r="F121" s="1106" t="s">
        <v>1084</v>
      </c>
      <c r="G121" s="607" t="s">
        <v>1052</v>
      </c>
      <c r="H121" s="608">
        <v>2.84</v>
      </c>
      <c r="I121" s="1107">
        <v>2.84</v>
      </c>
      <c r="J121" s="1108">
        <v>2.84</v>
      </c>
      <c r="K121" s="1109" t="s">
        <v>528</v>
      </c>
      <c r="L121" s="1110">
        <v>1</v>
      </c>
      <c r="M121" s="1094" t="s">
        <v>1085</v>
      </c>
      <c r="N121" s="1111" t="s">
        <v>529</v>
      </c>
      <c r="O121" s="1112" t="s">
        <v>1054</v>
      </c>
      <c r="P121" s="1113" t="s">
        <v>1055</v>
      </c>
      <c r="Q121" s="1098" t="str">
        <f t="shared" si="1"/>
        <v/>
      </c>
      <c r="R121" s="1098" t="str">
        <f t="shared" si="2"/>
        <v/>
      </c>
      <c r="S121" s="1114">
        <f t="shared" si="3"/>
        <v>4</v>
      </c>
      <c r="T121" s="1115">
        <f t="shared" si="4"/>
        <v>11.40625</v>
      </c>
      <c r="U121" s="1116">
        <f t="shared" si="5"/>
        <v>11.587301587301587</v>
      </c>
      <c r="V121" s="1122"/>
      <c r="W121" s="1122"/>
      <c r="X121" s="1041" t="s">
        <v>1040</v>
      </c>
      <c r="Y121" s="1042" t="s">
        <v>1041</v>
      </c>
      <c r="Z121" s="1043" t="s">
        <v>1042</v>
      </c>
      <c r="AA121" s="835">
        <v>1</v>
      </c>
      <c r="AB121" s="237"/>
      <c r="AC121" s="1082"/>
    </row>
    <row r="122" spans="1:41" ht="60" customHeight="1">
      <c r="A122" s="1083">
        <v>8</v>
      </c>
      <c r="B122" s="1102">
        <v>1</v>
      </c>
      <c r="C122" s="1103">
        <v>14</v>
      </c>
      <c r="D122" s="1104"/>
      <c r="E122" s="1105" t="s">
        <v>1087</v>
      </c>
      <c r="F122" s="1106" t="s">
        <v>1084</v>
      </c>
      <c r="G122" s="607" t="s">
        <v>1052</v>
      </c>
      <c r="H122" s="608">
        <v>4.4000000000000004</v>
      </c>
      <c r="I122" s="1107">
        <v>4.4000000000000004</v>
      </c>
      <c r="J122" s="1108">
        <v>4.4000000000000004</v>
      </c>
      <c r="K122" s="1109" t="s">
        <v>528</v>
      </c>
      <c r="L122" s="1110">
        <v>1</v>
      </c>
      <c r="M122" s="1094" t="s">
        <v>1085</v>
      </c>
      <c r="N122" s="1111" t="s">
        <v>529</v>
      </c>
      <c r="O122" s="1112" t="s">
        <v>1054</v>
      </c>
      <c r="P122" s="1113" t="s">
        <v>1055</v>
      </c>
      <c r="Q122" s="1098" t="str">
        <f t="shared" si="1"/>
        <v/>
      </c>
      <c r="R122" s="1098">
        <f t="shared" si="2"/>
        <v>5.7560975609756095</v>
      </c>
      <c r="S122" s="1114">
        <f t="shared" si="3"/>
        <v>4</v>
      </c>
      <c r="T122" s="1115">
        <f t="shared" si="4"/>
        <v>11.40625</v>
      </c>
      <c r="U122" s="1116">
        <f t="shared" si="5"/>
        <v>11.587301587301587</v>
      </c>
      <c r="V122" s="1040"/>
      <c r="W122" s="1040" t="s">
        <v>1039</v>
      </c>
      <c r="X122" s="1041" t="s">
        <v>1040</v>
      </c>
      <c r="Y122" s="1042" t="s">
        <v>1041</v>
      </c>
      <c r="Z122" s="1043" t="s">
        <v>1042</v>
      </c>
      <c r="AA122" s="835">
        <v>1</v>
      </c>
      <c r="AB122" s="237"/>
      <c r="AC122" s="1123">
        <f>SUM(R109:R122)</f>
        <v>34.536585365853661</v>
      </c>
    </row>
    <row r="123" spans="1:41" ht="59.25" customHeight="1" thickBot="1">
      <c r="A123" s="870"/>
      <c r="B123" s="657"/>
      <c r="C123" s="871"/>
      <c r="D123" s="872"/>
      <c r="E123" s="871"/>
      <c r="F123" s="657"/>
      <c r="G123" s="873"/>
      <c r="H123" s="873"/>
      <c r="I123" s="873"/>
      <c r="J123" s="873"/>
      <c r="K123" s="873"/>
      <c r="L123" s="873"/>
      <c r="M123" s="873"/>
      <c r="N123" s="873"/>
      <c r="O123" s="873"/>
      <c r="P123" s="873"/>
      <c r="Q123" s="873"/>
      <c r="R123" s="873"/>
      <c r="S123" s="873"/>
      <c r="T123" s="874"/>
      <c r="U123" s="874"/>
      <c r="V123" s="873"/>
      <c r="W123" s="875"/>
      <c r="X123" s="874"/>
      <c r="Y123" s="874"/>
      <c r="Z123" s="1124"/>
      <c r="AA123" s="835">
        <v>1</v>
      </c>
      <c r="AB123" s="852"/>
      <c r="AC123" s="1082"/>
      <c r="AD123" s="852"/>
      <c r="AE123" s="852"/>
      <c r="AF123" s="852"/>
    </row>
    <row r="124" spans="1:41" ht="116.25" customHeight="1" thickTop="1">
      <c r="A124" s="1433">
        <f>MAX(C125:D129)+Z125</f>
        <v>21</v>
      </c>
      <c r="B124" s="1434"/>
      <c r="C124" s="1434"/>
      <c r="D124" s="1434"/>
      <c r="E124" s="1023" t="s">
        <v>518</v>
      </c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 t="s">
        <v>1088</v>
      </c>
      <c r="V124" s="1025" t="s">
        <v>1038</v>
      </c>
      <c r="W124" s="1026" t="s">
        <v>1039</v>
      </c>
      <c r="X124" s="1026" t="s">
        <v>1040</v>
      </c>
      <c r="Y124" s="1026" t="s">
        <v>1041</v>
      </c>
      <c r="Z124" s="1027" t="s">
        <v>1042</v>
      </c>
      <c r="AA124" s="835">
        <v>1</v>
      </c>
      <c r="AC124" s="836" t="s">
        <v>540</v>
      </c>
    </row>
    <row r="125" spans="1:41" ht="60" customHeight="1">
      <c r="A125" s="1125"/>
      <c r="B125" s="643"/>
      <c r="C125" s="1392">
        <f>V127</f>
        <v>7</v>
      </c>
      <c r="D125" s="1392"/>
      <c r="E125" s="1029" t="s">
        <v>519</v>
      </c>
      <c r="F125" s="1030"/>
      <c r="G125" s="848"/>
      <c r="H125" s="848"/>
      <c r="I125" s="848"/>
      <c r="J125" s="848"/>
      <c r="K125" s="848"/>
      <c r="L125" s="848"/>
      <c r="M125" s="848"/>
      <c r="N125" s="848"/>
      <c r="O125" s="1031">
        <f>$Q$18</f>
        <v>6.2105263157894735</v>
      </c>
      <c r="P125" s="1032" t="s">
        <v>520</v>
      </c>
      <c r="Q125" s="1442">
        <f>C125*O125</f>
        <v>43.473684210526315</v>
      </c>
      <c r="R125" s="1442"/>
      <c r="S125" s="1033" t="s">
        <v>486</v>
      </c>
      <c r="T125" s="1034" t="s">
        <v>521</v>
      </c>
      <c r="U125" s="1035">
        <f>$Q$16</f>
        <v>236</v>
      </c>
      <c r="V125" s="1036" t="s">
        <v>1049</v>
      </c>
      <c r="W125" s="1037"/>
      <c r="X125" s="1037"/>
      <c r="Y125" s="1038"/>
      <c r="Z125" s="1126">
        <f>COUNTIF(V132:Z152,V125)</f>
        <v>12</v>
      </c>
      <c r="AA125" s="835">
        <v>1</v>
      </c>
      <c r="AB125" s="852"/>
      <c r="AD125" s="1127"/>
      <c r="AE125" s="1127"/>
      <c r="AF125" s="1127"/>
    </row>
    <row r="126" spans="1:41" ht="60" customHeight="1">
      <c r="A126" s="1125"/>
      <c r="B126" s="643"/>
      <c r="C126" s="1392">
        <f>W127</f>
        <v>7</v>
      </c>
      <c r="D126" s="1392"/>
      <c r="E126" s="1029" t="s">
        <v>522</v>
      </c>
      <c r="F126" s="1030"/>
      <c r="G126" s="848"/>
      <c r="H126" s="848"/>
      <c r="I126" s="848"/>
      <c r="J126" s="848"/>
      <c r="K126" s="848"/>
      <c r="L126" s="848"/>
      <c r="M126" s="848"/>
      <c r="N126" s="848"/>
      <c r="O126" s="1031">
        <f>$R$18</f>
        <v>5.7560975609756095</v>
      </c>
      <c r="P126" s="1032" t="s">
        <v>520</v>
      </c>
      <c r="Q126" s="1442">
        <f>C126*O126</f>
        <v>40.292682926829265</v>
      </c>
      <c r="R126" s="1442"/>
      <c r="S126" s="1033" t="s">
        <v>486</v>
      </c>
      <c r="T126" s="1034" t="s">
        <v>521</v>
      </c>
      <c r="U126" s="1035">
        <f>$R$16</f>
        <v>236</v>
      </c>
      <c r="V126" s="1040" t="s">
        <v>1038</v>
      </c>
      <c r="W126" s="1040" t="s">
        <v>1039</v>
      </c>
      <c r="X126" s="1041" t="s">
        <v>1040</v>
      </c>
      <c r="Y126" s="1042" t="s">
        <v>1041</v>
      </c>
      <c r="Z126" s="1043" t="s">
        <v>1042</v>
      </c>
      <c r="AA126" s="835">
        <v>1</v>
      </c>
      <c r="AB126" s="852"/>
      <c r="AD126" s="1127"/>
      <c r="AE126" s="1127"/>
      <c r="AF126" s="1127"/>
    </row>
    <row r="127" spans="1:41" ht="60" customHeight="1">
      <c r="A127" s="1125"/>
      <c r="B127" s="643"/>
      <c r="C127" s="1392">
        <f>X127</f>
        <v>9</v>
      </c>
      <c r="D127" s="1392"/>
      <c r="E127" s="1029" t="s">
        <v>523</v>
      </c>
      <c r="F127" s="1030"/>
      <c r="G127" s="1044"/>
      <c r="H127" s="1044"/>
      <c r="I127" s="848"/>
      <c r="J127" s="848"/>
      <c r="K127" s="848"/>
      <c r="L127" s="848"/>
      <c r="M127" s="848"/>
      <c r="N127" s="848"/>
      <c r="O127" s="1045">
        <f>$S$18</f>
        <v>4</v>
      </c>
      <c r="P127" s="1046" t="s">
        <v>520</v>
      </c>
      <c r="Q127" s="1442">
        <f>C127*O127</f>
        <v>36</v>
      </c>
      <c r="R127" s="1442"/>
      <c r="S127" s="1033" t="s">
        <v>486</v>
      </c>
      <c r="T127" s="1034" t="s">
        <v>521</v>
      </c>
      <c r="U127" s="1035">
        <f>$S$16</f>
        <v>252</v>
      </c>
      <c r="V127" s="1128">
        <f>COUNTIF(V132:Z152,V126)</f>
        <v>7</v>
      </c>
      <c r="W127" s="1128">
        <f>COUNTIF(V132:Z152,W126)</f>
        <v>7</v>
      </c>
      <c r="X127" s="1128">
        <f>COUNTIF(V132:Z152,X126)</f>
        <v>9</v>
      </c>
      <c r="Y127" s="1128">
        <f>COUNTIF(V132:Z152,Y126)</f>
        <v>9</v>
      </c>
      <c r="Z127" s="1126">
        <f>COUNTIF(V132:Z152,Z126)</f>
        <v>9</v>
      </c>
      <c r="AA127" s="835">
        <v>1</v>
      </c>
      <c r="AB127" s="852"/>
      <c r="AD127" s="1127"/>
      <c r="AE127" s="1127"/>
      <c r="AF127" s="1127"/>
      <c r="AG127" s="1032"/>
      <c r="AH127" s="1032"/>
      <c r="AI127" s="1050"/>
      <c r="AJ127" s="1129"/>
      <c r="AK127" s="1130"/>
      <c r="AM127" s="890"/>
      <c r="AN127" s="1131"/>
      <c r="AO127" s="1132"/>
    </row>
    <row r="128" spans="1:41" ht="60" customHeight="1">
      <c r="A128" s="885"/>
      <c r="B128" s="643"/>
      <c r="C128" s="1392">
        <f>Y127</f>
        <v>9</v>
      </c>
      <c r="D128" s="1392"/>
      <c r="E128" s="1029" t="s">
        <v>524</v>
      </c>
      <c r="F128" s="1030"/>
      <c r="G128" s="1049"/>
      <c r="H128" s="1049"/>
      <c r="I128" s="848"/>
      <c r="J128" s="848"/>
      <c r="K128" s="1050"/>
      <c r="L128" s="1050"/>
      <c r="M128" s="1050"/>
      <c r="N128" s="848"/>
      <c r="O128" s="1051">
        <f>$T$18</f>
        <v>11.40625</v>
      </c>
      <c r="P128" s="1050" t="s">
        <v>520</v>
      </c>
      <c r="Q128" s="1442">
        <f>C128*O128</f>
        <v>102.65625</v>
      </c>
      <c r="R128" s="1442"/>
      <c r="S128" s="1033" t="s">
        <v>486</v>
      </c>
      <c r="T128" s="1034" t="s">
        <v>521</v>
      </c>
      <c r="U128" s="1035">
        <f>$T$16</f>
        <v>730</v>
      </c>
      <c r="V128" s="848"/>
      <c r="W128" s="1056"/>
      <c r="X128" s="1056"/>
      <c r="Y128" s="1056"/>
      <c r="Z128" s="1057"/>
      <c r="AA128" s="835">
        <v>1</v>
      </c>
      <c r="AB128" s="852"/>
      <c r="AC128" s="1082"/>
      <c r="AD128" s="852"/>
      <c r="AE128" s="852"/>
      <c r="AF128" s="852"/>
    </row>
    <row r="129" spans="1:32" ht="60" customHeight="1">
      <c r="A129" s="885"/>
      <c r="B129" s="643"/>
      <c r="C129" s="1392">
        <f>Z127</f>
        <v>9</v>
      </c>
      <c r="D129" s="1392"/>
      <c r="E129" s="1029" t="s">
        <v>525</v>
      </c>
      <c r="F129" s="1030"/>
      <c r="G129" s="1049"/>
      <c r="H129" s="1049"/>
      <c r="I129" s="848"/>
      <c r="J129" s="848"/>
      <c r="K129" s="1055"/>
      <c r="L129" s="1050"/>
      <c r="M129" s="1050"/>
      <c r="N129" s="848"/>
      <c r="O129" s="1051">
        <f>$U$18</f>
        <v>11.587301587301587</v>
      </c>
      <c r="P129" s="1050" t="s">
        <v>520</v>
      </c>
      <c r="Q129" s="1442">
        <f>C129*O129</f>
        <v>104.28571428571428</v>
      </c>
      <c r="R129" s="1442"/>
      <c r="S129" s="1033" t="s">
        <v>486</v>
      </c>
      <c r="T129" s="1034" t="s">
        <v>521</v>
      </c>
      <c r="U129" s="1035">
        <f>$U$16</f>
        <v>730</v>
      </c>
      <c r="V129" s="848"/>
      <c r="W129" s="1056"/>
      <c r="X129" s="1056"/>
      <c r="Y129" s="1056"/>
      <c r="Z129" s="1057"/>
      <c r="AA129" s="835">
        <v>1</v>
      </c>
      <c r="AB129" s="852"/>
      <c r="AC129" s="1082"/>
      <c r="AD129" s="852"/>
      <c r="AE129" s="852"/>
      <c r="AF129" s="852"/>
    </row>
    <row r="130" spans="1:32" ht="39" customHeight="1">
      <c r="A130" s="885"/>
      <c r="B130" s="643"/>
      <c r="C130" s="998"/>
      <c r="D130" s="998"/>
      <c r="E130" s="1058"/>
      <c r="F130" s="1030"/>
      <c r="G130" s="1049"/>
      <c r="H130" s="1049"/>
      <c r="I130" s="1051"/>
      <c r="J130" s="1050"/>
      <c r="K130" s="1055"/>
      <c r="L130" s="1050"/>
      <c r="M130" s="1050"/>
      <c r="N130" s="1050"/>
      <c r="O130" s="1050"/>
      <c r="P130" s="1055"/>
      <c r="Q130" s="1059" t="s">
        <v>526</v>
      </c>
      <c r="R130" s="1060"/>
      <c r="S130" s="1061"/>
      <c r="T130" s="1060"/>
      <c r="U130" s="1062"/>
      <c r="V130" s="848"/>
      <c r="W130" s="1056"/>
      <c r="X130" s="1056"/>
      <c r="Y130" s="1056"/>
      <c r="Z130" s="1057"/>
      <c r="AA130" s="835">
        <v>1</v>
      </c>
      <c r="AB130" s="852"/>
    </row>
    <row r="131" spans="1:32" ht="66" customHeight="1">
      <c r="A131" s="1066"/>
      <c r="B131" s="1067"/>
      <c r="C131" s="1068"/>
      <c r="D131" s="1068"/>
      <c r="E131" s="1069"/>
      <c r="F131" s="1070"/>
      <c r="G131" s="1068"/>
      <c r="H131" s="1068"/>
      <c r="I131" s="1068"/>
      <c r="J131" s="1069"/>
      <c r="K131" s="1069"/>
      <c r="L131" s="1071" t="s">
        <v>527</v>
      </c>
      <c r="M131" s="1071"/>
      <c r="N131" s="1069"/>
      <c r="O131" s="1071" t="s">
        <v>527</v>
      </c>
      <c r="P131" s="1069"/>
      <c r="Q131" s="1072" t="s">
        <v>472</v>
      </c>
      <c r="R131" s="1073" t="s">
        <v>473</v>
      </c>
      <c r="S131" s="1074" t="s">
        <v>1040</v>
      </c>
      <c r="T131" s="1075" t="s">
        <v>1041</v>
      </c>
      <c r="U131" s="1076" t="s">
        <v>1042</v>
      </c>
      <c r="V131" s="1133" t="s">
        <v>471</v>
      </c>
      <c r="W131" s="1133"/>
      <c r="X131" s="1133"/>
      <c r="Y131" s="1133"/>
      <c r="Z131" s="1134"/>
      <c r="AA131" s="835">
        <v>1</v>
      </c>
      <c r="AB131" s="852"/>
      <c r="AC131" s="1082"/>
      <c r="AD131" s="852"/>
      <c r="AF131" s="852"/>
    </row>
    <row r="132" spans="1:32" ht="60" customHeight="1">
      <c r="A132" s="1083">
        <v>8</v>
      </c>
      <c r="B132" s="1084">
        <v>1</v>
      </c>
      <c r="C132" s="1085">
        <v>26</v>
      </c>
      <c r="D132" s="1086"/>
      <c r="E132" s="1087" t="s">
        <v>1090</v>
      </c>
      <c r="F132" s="1088">
        <v>5</v>
      </c>
      <c r="G132" s="1089" t="s">
        <v>1052</v>
      </c>
      <c r="H132" s="1090">
        <v>0.98</v>
      </c>
      <c r="I132" s="1091">
        <v>0.98</v>
      </c>
      <c r="J132" s="1092">
        <v>0.98</v>
      </c>
      <c r="K132" s="1093" t="s">
        <v>528</v>
      </c>
      <c r="L132" s="1094">
        <v>1</v>
      </c>
      <c r="M132" s="1094" t="s">
        <v>1091</v>
      </c>
      <c r="N132" s="1095" t="s">
        <v>529</v>
      </c>
      <c r="O132" s="1135" t="s">
        <v>1054</v>
      </c>
      <c r="P132" s="1136" t="s">
        <v>1055</v>
      </c>
      <c r="Q132" s="1137" t="str">
        <f t="shared" ref="Q132:Q152" si="6">IF(V132="cuisine","",IF(ISTEXT(V132),$O$102,""))</f>
        <v/>
      </c>
      <c r="R132" s="1137" t="str">
        <f t="shared" ref="R132:R152" si="7">IF(W132="cuisine","",IF(ISTEXT(W132),$O$103,""))</f>
        <v/>
      </c>
      <c r="S132" s="1138" t="str">
        <f t="shared" ref="S132:S152" si="8">IF(X132="cuisine","",IF(ISTEXT(X132),$O$104,""))</f>
        <v/>
      </c>
      <c r="T132" s="1139" t="str">
        <f t="shared" ref="T132:T152" si="9">IF(Y132="cuisine","",IF(ISTEXT(Y132),$O$105,""))</f>
        <v/>
      </c>
      <c r="U132" s="1140" t="str">
        <f t="shared" ref="U132:U152" si="10">IF(Z132="cuisine","",IF(ISTEXT(Z132),$O$106,""))</f>
        <v/>
      </c>
      <c r="V132" s="1141" t="s">
        <v>1068</v>
      </c>
      <c r="W132" s="1141"/>
      <c r="X132" s="1142"/>
      <c r="Y132" s="1141"/>
      <c r="Z132" s="1143"/>
      <c r="AA132" s="835">
        <v>1</v>
      </c>
      <c r="AB132" s="237"/>
    </row>
    <row r="133" spans="1:32" ht="60" customHeight="1">
      <c r="A133" s="1083">
        <v>8</v>
      </c>
      <c r="B133" s="1102">
        <v>1</v>
      </c>
      <c r="C133" s="1103">
        <v>27</v>
      </c>
      <c r="D133" s="1104"/>
      <c r="E133" s="1105" t="s">
        <v>1093</v>
      </c>
      <c r="F133" s="1106">
        <v>5</v>
      </c>
      <c r="G133" s="607" t="s">
        <v>1052</v>
      </c>
      <c r="H133" s="608">
        <v>1</v>
      </c>
      <c r="I133" s="1107">
        <v>1</v>
      </c>
      <c r="J133" s="1108">
        <v>1</v>
      </c>
      <c r="K133" s="1109" t="s">
        <v>541</v>
      </c>
      <c r="L133" s="1110">
        <v>1</v>
      </c>
      <c r="M133" s="1094">
        <v>40775</v>
      </c>
      <c r="N133" s="1111" t="s">
        <v>529</v>
      </c>
      <c r="O133" s="1144" t="s">
        <v>1054</v>
      </c>
      <c r="P133" s="1145" t="s">
        <v>1055</v>
      </c>
      <c r="Q133" s="1137">
        <f t="shared" si="6"/>
        <v>6.2105263157894735</v>
      </c>
      <c r="R133" s="1137">
        <f t="shared" si="7"/>
        <v>5.7560975609756095</v>
      </c>
      <c r="S133" s="1146">
        <f t="shared" si="8"/>
        <v>4</v>
      </c>
      <c r="T133" s="1147">
        <f t="shared" si="9"/>
        <v>11.40625</v>
      </c>
      <c r="U133" s="1148">
        <f t="shared" si="10"/>
        <v>11.587301587301587</v>
      </c>
      <c r="V133" s="1040" t="s">
        <v>1038</v>
      </c>
      <c r="W133" s="1040" t="s">
        <v>1039</v>
      </c>
      <c r="X133" s="1041" t="s">
        <v>1040</v>
      </c>
      <c r="Y133" s="1042" t="s">
        <v>1041</v>
      </c>
      <c r="Z133" s="1043" t="s">
        <v>1042</v>
      </c>
      <c r="AA133" s="835">
        <v>1</v>
      </c>
      <c r="AB133" s="237"/>
    </row>
    <row r="134" spans="1:32" ht="60" customHeight="1">
      <c r="A134" s="1083">
        <v>8</v>
      </c>
      <c r="B134" s="1102">
        <v>1</v>
      </c>
      <c r="C134" s="1103">
        <v>28</v>
      </c>
      <c r="D134" s="1104"/>
      <c r="E134" s="1105" t="s">
        <v>1095</v>
      </c>
      <c r="F134" s="1106">
        <v>5</v>
      </c>
      <c r="G134" s="607" t="s">
        <v>1052</v>
      </c>
      <c r="H134" s="608">
        <v>1</v>
      </c>
      <c r="I134" s="1107">
        <v>1</v>
      </c>
      <c r="J134" s="1108">
        <v>1</v>
      </c>
      <c r="K134" s="1109" t="s">
        <v>541</v>
      </c>
      <c r="L134" s="1110">
        <v>1</v>
      </c>
      <c r="M134" s="1094">
        <v>40776</v>
      </c>
      <c r="N134" s="1111" t="s">
        <v>529</v>
      </c>
      <c r="O134" s="1144" t="s">
        <v>1054</v>
      </c>
      <c r="P134" s="1145" t="s">
        <v>1055</v>
      </c>
      <c r="Q134" s="1137" t="str">
        <f t="shared" si="6"/>
        <v/>
      </c>
      <c r="R134" s="1137" t="str">
        <f t="shared" si="7"/>
        <v/>
      </c>
      <c r="S134" s="1146" t="str">
        <f t="shared" si="8"/>
        <v/>
      </c>
      <c r="T134" s="1147" t="str">
        <f t="shared" si="9"/>
        <v/>
      </c>
      <c r="U134" s="1148" t="str">
        <f t="shared" si="10"/>
        <v/>
      </c>
      <c r="V134" s="1037" t="s">
        <v>1068</v>
      </c>
      <c r="W134" s="1037"/>
      <c r="X134" s="1036"/>
      <c r="Y134" s="1037"/>
      <c r="Z134" s="1117"/>
      <c r="AA134" s="835">
        <v>1</v>
      </c>
      <c r="AB134" s="237"/>
    </row>
    <row r="135" spans="1:32" ht="60" customHeight="1">
      <c r="A135" s="1083">
        <v>8</v>
      </c>
      <c r="B135" s="1102">
        <v>1</v>
      </c>
      <c r="C135" s="1103">
        <v>16</v>
      </c>
      <c r="D135" s="1104"/>
      <c r="E135" s="1105" t="s">
        <v>1097</v>
      </c>
      <c r="F135" s="1106" t="s">
        <v>1098</v>
      </c>
      <c r="G135" s="607" t="s">
        <v>1052</v>
      </c>
      <c r="H135" s="608">
        <v>2.5</v>
      </c>
      <c r="I135" s="1107">
        <v>2.5</v>
      </c>
      <c r="J135" s="1108">
        <v>2.5</v>
      </c>
      <c r="K135" s="1109" t="s">
        <v>542</v>
      </c>
      <c r="L135" s="1110">
        <v>1</v>
      </c>
      <c r="M135" s="1094" t="s">
        <v>1099</v>
      </c>
      <c r="N135" s="1111" t="s">
        <v>529</v>
      </c>
      <c r="O135" s="1144" t="s">
        <v>1054</v>
      </c>
      <c r="P135" s="1145" t="s">
        <v>1055</v>
      </c>
      <c r="Q135" s="1137">
        <f t="shared" si="6"/>
        <v>6.2105263157894735</v>
      </c>
      <c r="R135" s="1137">
        <f t="shared" si="7"/>
        <v>5.7560975609756095</v>
      </c>
      <c r="S135" s="1146">
        <f t="shared" si="8"/>
        <v>4</v>
      </c>
      <c r="T135" s="1147">
        <f t="shared" si="9"/>
        <v>11.40625</v>
      </c>
      <c r="U135" s="1148">
        <f t="shared" si="10"/>
        <v>11.587301587301587</v>
      </c>
      <c r="V135" s="1040" t="s">
        <v>1038</v>
      </c>
      <c r="W135" s="1040" t="s">
        <v>1039</v>
      </c>
      <c r="X135" s="1041" t="s">
        <v>1040</v>
      </c>
      <c r="Y135" s="1042" t="s">
        <v>1041</v>
      </c>
      <c r="Z135" s="1043" t="s">
        <v>1042</v>
      </c>
      <c r="AA135" s="835">
        <v>1</v>
      </c>
      <c r="AB135" s="237"/>
    </row>
    <row r="136" spans="1:32" ht="60" customHeight="1">
      <c r="A136" s="1083">
        <v>8</v>
      </c>
      <c r="B136" s="1102">
        <v>1</v>
      </c>
      <c r="C136" s="1103">
        <v>30</v>
      </c>
      <c r="D136" s="1104"/>
      <c r="E136" s="1105" t="s">
        <v>1101</v>
      </c>
      <c r="F136" s="1106">
        <v>1</v>
      </c>
      <c r="G136" s="607" t="s">
        <v>1052</v>
      </c>
      <c r="H136" s="608">
        <v>3.84</v>
      </c>
      <c r="I136" s="1107">
        <v>3.84</v>
      </c>
      <c r="J136" s="1108">
        <v>3.84</v>
      </c>
      <c r="K136" s="1109" t="s">
        <v>528</v>
      </c>
      <c r="L136" s="1110">
        <v>1</v>
      </c>
      <c r="M136" s="1094" t="s">
        <v>1102</v>
      </c>
      <c r="N136" s="1111" t="s">
        <v>529</v>
      </c>
      <c r="O136" s="1144" t="s">
        <v>1054</v>
      </c>
      <c r="P136" s="1145" t="s">
        <v>1055</v>
      </c>
      <c r="Q136" s="1137" t="str">
        <f t="shared" si="6"/>
        <v/>
      </c>
      <c r="R136" s="1137" t="str">
        <f t="shared" si="7"/>
        <v/>
      </c>
      <c r="S136" s="1146" t="str">
        <f t="shared" si="8"/>
        <v/>
      </c>
      <c r="T136" s="1147" t="str">
        <f t="shared" si="9"/>
        <v/>
      </c>
      <c r="U136" s="1148" t="str">
        <f t="shared" si="10"/>
        <v/>
      </c>
      <c r="V136" s="1037" t="s">
        <v>1068</v>
      </c>
      <c r="W136" s="1037"/>
      <c r="X136" s="1036"/>
      <c r="Y136" s="1037"/>
      <c r="Z136" s="1117"/>
      <c r="AA136" s="835">
        <v>1</v>
      </c>
      <c r="AB136" s="237"/>
    </row>
    <row r="137" spans="1:32" ht="60" customHeight="1">
      <c r="A137" s="1083">
        <v>8</v>
      </c>
      <c r="B137" s="1102">
        <v>1</v>
      </c>
      <c r="C137" s="1103">
        <v>32</v>
      </c>
      <c r="D137" s="1104"/>
      <c r="E137" s="1105" t="s">
        <v>1104</v>
      </c>
      <c r="F137" s="1106">
        <v>5</v>
      </c>
      <c r="G137" s="607" t="s">
        <v>1052</v>
      </c>
      <c r="H137" s="608">
        <v>1.2</v>
      </c>
      <c r="I137" s="1107">
        <v>1.2</v>
      </c>
      <c r="J137" s="1108">
        <v>1.2</v>
      </c>
      <c r="K137" s="1109" t="s">
        <v>541</v>
      </c>
      <c r="L137" s="1110">
        <v>1</v>
      </c>
      <c r="M137" s="1094">
        <v>40777</v>
      </c>
      <c r="N137" s="1111" t="s">
        <v>529</v>
      </c>
      <c r="O137" s="1144" t="s">
        <v>1054</v>
      </c>
      <c r="P137" s="1145" t="s">
        <v>1055</v>
      </c>
      <c r="Q137" s="1137">
        <f t="shared" si="6"/>
        <v>6.2105263157894735</v>
      </c>
      <c r="R137" s="1137">
        <f t="shared" si="7"/>
        <v>5.7560975609756095</v>
      </c>
      <c r="S137" s="1146">
        <f t="shared" si="8"/>
        <v>4</v>
      </c>
      <c r="T137" s="1147">
        <f t="shared" si="9"/>
        <v>11.40625</v>
      </c>
      <c r="U137" s="1148">
        <f t="shared" si="10"/>
        <v>11.587301587301587</v>
      </c>
      <c r="V137" s="1040" t="s">
        <v>1038</v>
      </c>
      <c r="W137" s="1040" t="s">
        <v>1039</v>
      </c>
      <c r="X137" s="1041" t="s">
        <v>1040</v>
      </c>
      <c r="Y137" s="1042" t="s">
        <v>1041</v>
      </c>
      <c r="Z137" s="1043" t="s">
        <v>1042</v>
      </c>
      <c r="AA137" s="835">
        <v>1</v>
      </c>
      <c r="AB137" s="237"/>
    </row>
    <row r="138" spans="1:32" ht="60" customHeight="1">
      <c r="A138" s="1083">
        <v>8</v>
      </c>
      <c r="B138" s="1102">
        <v>1</v>
      </c>
      <c r="C138" s="1103">
        <v>17</v>
      </c>
      <c r="D138" s="1104"/>
      <c r="E138" s="1105" t="s">
        <v>1106</v>
      </c>
      <c r="F138" s="1106" t="s">
        <v>1107</v>
      </c>
      <c r="G138" s="607" t="s">
        <v>1052</v>
      </c>
      <c r="H138" s="608">
        <v>4.9000000000000004</v>
      </c>
      <c r="I138" s="1107">
        <v>4.9000000000000004</v>
      </c>
      <c r="J138" s="1108">
        <v>4.9000000000000004</v>
      </c>
      <c r="K138" s="1109" t="s">
        <v>542</v>
      </c>
      <c r="L138" s="1110">
        <v>1</v>
      </c>
      <c r="M138" s="1094" t="s">
        <v>1108</v>
      </c>
      <c r="N138" s="1111" t="s">
        <v>529</v>
      </c>
      <c r="O138" s="1144" t="s">
        <v>1054</v>
      </c>
      <c r="P138" s="1145" t="s">
        <v>1055</v>
      </c>
      <c r="Q138" s="1137" t="str">
        <f t="shared" si="6"/>
        <v/>
      </c>
      <c r="R138" s="1137" t="str">
        <f t="shared" si="7"/>
        <v/>
      </c>
      <c r="S138" s="1146" t="str">
        <f t="shared" si="8"/>
        <v/>
      </c>
      <c r="T138" s="1147" t="str">
        <f t="shared" si="9"/>
        <v/>
      </c>
      <c r="U138" s="1148" t="str">
        <f t="shared" si="10"/>
        <v/>
      </c>
      <c r="V138" s="1037" t="s">
        <v>1068</v>
      </c>
      <c r="W138" s="1037"/>
      <c r="X138" s="1036"/>
      <c r="Y138" s="1037"/>
      <c r="Z138" s="1117"/>
      <c r="AA138" s="835">
        <v>1</v>
      </c>
      <c r="AB138" s="237"/>
    </row>
    <row r="139" spans="1:32" ht="60" customHeight="1">
      <c r="A139" s="1083">
        <v>8</v>
      </c>
      <c r="B139" s="1102">
        <v>1</v>
      </c>
      <c r="C139" s="1103">
        <v>33</v>
      </c>
      <c r="D139" s="1104"/>
      <c r="E139" s="1105" t="s">
        <v>1111</v>
      </c>
      <c r="F139" s="1106">
        <v>1</v>
      </c>
      <c r="G139" s="607" t="s">
        <v>1052</v>
      </c>
      <c r="H139" s="608">
        <v>1.4</v>
      </c>
      <c r="I139" s="1107">
        <v>1.4</v>
      </c>
      <c r="J139" s="1108">
        <v>1.4</v>
      </c>
      <c r="K139" s="1109" t="s">
        <v>528</v>
      </c>
      <c r="L139" s="1110">
        <v>1</v>
      </c>
      <c r="M139" s="1094" t="s">
        <v>1112</v>
      </c>
      <c r="N139" s="1111" t="s">
        <v>529</v>
      </c>
      <c r="O139" s="1144" t="s">
        <v>1054</v>
      </c>
      <c r="P139" s="1145" t="s">
        <v>1055</v>
      </c>
      <c r="Q139" s="1137">
        <f t="shared" si="6"/>
        <v>6.2105263157894735</v>
      </c>
      <c r="R139" s="1137">
        <f t="shared" si="7"/>
        <v>5.7560975609756095</v>
      </c>
      <c r="S139" s="1146">
        <f t="shared" si="8"/>
        <v>4</v>
      </c>
      <c r="T139" s="1147">
        <f t="shared" si="9"/>
        <v>11.40625</v>
      </c>
      <c r="U139" s="1148">
        <f t="shared" si="10"/>
        <v>11.587301587301587</v>
      </c>
      <c r="V139" s="1040" t="s">
        <v>1038</v>
      </c>
      <c r="W139" s="1040" t="s">
        <v>1039</v>
      </c>
      <c r="X139" s="1041" t="s">
        <v>1040</v>
      </c>
      <c r="Y139" s="1042" t="s">
        <v>1041</v>
      </c>
      <c r="Z139" s="1043" t="s">
        <v>1042</v>
      </c>
      <c r="AA139" s="835">
        <v>1</v>
      </c>
      <c r="AB139" s="237"/>
    </row>
    <row r="140" spans="1:32" ht="60" customHeight="1">
      <c r="A140" s="1083">
        <v>8</v>
      </c>
      <c r="B140" s="1102">
        <v>1</v>
      </c>
      <c r="C140" s="1103">
        <v>34</v>
      </c>
      <c r="D140" s="1104"/>
      <c r="E140" s="1105" t="s">
        <v>1114</v>
      </c>
      <c r="F140" s="1106">
        <v>1</v>
      </c>
      <c r="G140" s="607" t="s">
        <v>1052</v>
      </c>
      <c r="H140" s="608">
        <v>2.58</v>
      </c>
      <c r="I140" s="1107">
        <v>2.58</v>
      </c>
      <c r="J140" s="1108">
        <v>2.58</v>
      </c>
      <c r="K140" s="1109" t="s">
        <v>528</v>
      </c>
      <c r="L140" s="1110">
        <v>1</v>
      </c>
      <c r="M140" s="1094" t="s">
        <v>1115</v>
      </c>
      <c r="N140" s="1111" t="s">
        <v>529</v>
      </c>
      <c r="O140" s="1144" t="s">
        <v>1054</v>
      </c>
      <c r="P140" s="1145" t="s">
        <v>1055</v>
      </c>
      <c r="Q140" s="1137" t="str">
        <f t="shared" si="6"/>
        <v/>
      </c>
      <c r="R140" s="1137" t="str">
        <f t="shared" si="7"/>
        <v/>
      </c>
      <c r="S140" s="1146" t="str">
        <f t="shared" si="8"/>
        <v/>
      </c>
      <c r="T140" s="1147" t="str">
        <f t="shared" si="9"/>
        <v/>
      </c>
      <c r="U140" s="1148" t="str">
        <f t="shared" si="10"/>
        <v/>
      </c>
      <c r="V140" s="1037" t="s">
        <v>1068</v>
      </c>
      <c r="W140" s="1037"/>
      <c r="X140" s="1036"/>
      <c r="Y140" s="1037"/>
      <c r="Z140" s="1117"/>
      <c r="AA140" s="835">
        <v>1</v>
      </c>
      <c r="AB140" s="237"/>
    </row>
    <row r="141" spans="1:32" ht="84" customHeight="1">
      <c r="A141" s="1083">
        <v>8</v>
      </c>
      <c r="B141" s="1102">
        <v>1</v>
      </c>
      <c r="C141" s="1103">
        <v>35</v>
      </c>
      <c r="D141" s="1104"/>
      <c r="E141" s="1105" t="s">
        <v>1117</v>
      </c>
      <c r="F141" s="1106">
        <v>1</v>
      </c>
      <c r="G141" s="607" t="s">
        <v>1052</v>
      </c>
      <c r="H141" s="608">
        <v>2.31</v>
      </c>
      <c r="I141" s="1107">
        <v>2.31</v>
      </c>
      <c r="J141" s="1108">
        <v>2.31</v>
      </c>
      <c r="K141" s="1109" t="s">
        <v>528</v>
      </c>
      <c r="L141" s="1110">
        <v>1</v>
      </c>
      <c r="M141" s="1094" t="s">
        <v>1118</v>
      </c>
      <c r="N141" s="1111" t="s">
        <v>529</v>
      </c>
      <c r="O141" s="1144" t="s">
        <v>1054</v>
      </c>
      <c r="P141" s="1145" t="s">
        <v>1055</v>
      </c>
      <c r="Q141" s="1137">
        <f t="shared" si="6"/>
        <v>6.2105263157894735</v>
      </c>
      <c r="R141" s="1137">
        <f t="shared" si="7"/>
        <v>5.7560975609756095</v>
      </c>
      <c r="S141" s="1146">
        <f t="shared" si="8"/>
        <v>4</v>
      </c>
      <c r="T141" s="1147">
        <f t="shared" si="9"/>
        <v>11.40625</v>
      </c>
      <c r="U141" s="1148">
        <f t="shared" si="10"/>
        <v>11.587301587301587</v>
      </c>
      <c r="V141" s="1040" t="s">
        <v>1038</v>
      </c>
      <c r="W141" s="1040" t="s">
        <v>1039</v>
      </c>
      <c r="X141" s="1041" t="s">
        <v>1040</v>
      </c>
      <c r="Y141" s="1042" t="s">
        <v>1041</v>
      </c>
      <c r="Z141" s="1043" t="s">
        <v>1042</v>
      </c>
      <c r="AA141" s="835">
        <v>1</v>
      </c>
      <c r="AB141" s="237"/>
    </row>
    <row r="142" spans="1:32" ht="60" customHeight="1">
      <c r="A142" s="1083">
        <v>8</v>
      </c>
      <c r="B142" s="1102">
        <v>1</v>
      </c>
      <c r="C142" s="1103">
        <v>19</v>
      </c>
      <c r="D142" s="1104"/>
      <c r="E142" s="1105" t="s">
        <v>1120</v>
      </c>
      <c r="F142" s="1106" t="s">
        <v>1121</v>
      </c>
      <c r="G142" s="607" t="s">
        <v>1052</v>
      </c>
      <c r="H142" s="608">
        <v>5.4</v>
      </c>
      <c r="I142" s="1107">
        <v>5.4</v>
      </c>
      <c r="J142" s="1108">
        <v>5.4</v>
      </c>
      <c r="K142" s="1109" t="s">
        <v>542</v>
      </c>
      <c r="L142" s="1110">
        <v>1</v>
      </c>
      <c r="M142" s="1094" t="s">
        <v>1122</v>
      </c>
      <c r="N142" s="1111" t="s">
        <v>529</v>
      </c>
      <c r="O142" s="1144" t="s">
        <v>1054</v>
      </c>
      <c r="P142" s="1145" t="s">
        <v>1055</v>
      </c>
      <c r="Q142" s="1137" t="str">
        <f t="shared" si="6"/>
        <v/>
      </c>
      <c r="R142" s="1137" t="str">
        <f t="shared" si="7"/>
        <v/>
      </c>
      <c r="S142" s="1146">
        <f t="shared" si="8"/>
        <v>4</v>
      </c>
      <c r="T142" s="1147">
        <f t="shared" si="9"/>
        <v>11.40625</v>
      </c>
      <c r="U142" s="1148">
        <f t="shared" si="10"/>
        <v>11.587301587301587</v>
      </c>
      <c r="V142" s="1042"/>
      <c r="W142" s="1042"/>
      <c r="X142" s="1041" t="s">
        <v>1040</v>
      </c>
      <c r="Y142" s="1042" t="s">
        <v>1041</v>
      </c>
      <c r="Z142" s="1043" t="s">
        <v>1042</v>
      </c>
      <c r="AA142" s="835">
        <v>1</v>
      </c>
      <c r="AB142" s="237"/>
    </row>
    <row r="143" spans="1:32" ht="60" customHeight="1">
      <c r="A143" s="1083">
        <v>8</v>
      </c>
      <c r="B143" s="1102">
        <v>1</v>
      </c>
      <c r="C143" s="1103">
        <v>18</v>
      </c>
      <c r="D143" s="1104"/>
      <c r="E143" s="1105" t="s">
        <v>1124</v>
      </c>
      <c r="F143" s="1106" t="s">
        <v>1098</v>
      </c>
      <c r="G143" s="607" t="s">
        <v>1052</v>
      </c>
      <c r="H143" s="608">
        <v>3.4</v>
      </c>
      <c r="I143" s="1107">
        <v>3.4</v>
      </c>
      <c r="J143" s="1108">
        <v>3.4</v>
      </c>
      <c r="K143" s="1109" t="s">
        <v>542</v>
      </c>
      <c r="L143" s="1110">
        <v>1</v>
      </c>
      <c r="M143" s="1094" t="s">
        <v>1099</v>
      </c>
      <c r="N143" s="1111" t="s">
        <v>529</v>
      </c>
      <c r="O143" s="1144" t="s">
        <v>1054</v>
      </c>
      <c r="P143" s="1145" t="s">
        <v>1055</v>
      </c>
      <c r="Q143" s="1137">
        <f t="shared" si="6"/>
        <v>6.2105263157894735</v>
      </c>
      <c r="R143" s="1137">
        <f t="shared" si="7"/>
        <v>5.7560975609756095</v>
      </c>
      <c r="S143" s="1146">
        <f t="shared" si="8"/>
        <v>4</v>
      </c>
      <c r="T143" s="1147">
        <f t="shared" si="9"/>
        <v>11.40625</v>
      </c>
      <c r="U143" s="1148">
        <f t="shared" si="10"/>
        <v>11.587301587301587</v>
      </c>
      <c r="V143" s="1040" t="s">
        <v>1038</v>
      </c>
      <c r="W143" s="1040" t="s">
        <v>1039</v>
      </c>
      <c r="X143" s="1041" t="s">
        <v>1040</v>
      </c>
      <c r="Y143" s="1042" t="s">
        <v>1041</v>
      </c>
      <c r="Z143" s="1043" t="s">
        <v>1042</v>
      </c>
      <c r="AA143" s="835">
        <v>1</v>
      </c>
      <c r="AB143" s="237"/>
    </row>
    <row r="144" spans="1:32" ht="93" customHeight="1">
      <c r="A144" s="1083">
        <v>6</v>
      </c>
      <c r="B144" s="1149">
        <v>1</v>
      </c>
      <c r="C144" s="1150">
        <v>80</v>
      </c>
      <c r="D144" s="1151">
        <v>780</v>
      </c>
      <c r="E144" s="1105" t="s">
        <v>111</v>
      </c>
      <c r="F144" s="1106" t="s">
        <v>1121</v>
      </c>
      <c r="G144" s="607" t="s">
        <v>1130</v>
      </c>
      <c r="H144" s="608"/>
      <c r="I144" s="1107"/>
      <c r="J144" s="1152">
        <v>0.52800000000000002</v>
      </c>
      <c r="K144" s="1109" t="s">
        <v>543</v>
      </c>
      <c r="L144" s="1110" t="s">
        <v>1130</v>
      </c>
      <c r="M144" s="1094">
        <v>26211</v>
      </c>
      <c r="N144" s="1111" t="s">
        <v>529</v>
      </c>
      <c r="O144" s="1144" t="s">
        <v>1131</v>
      </c>
      <c r="P144" s="1145" t="s">
        <v>1055</v>
      </c>
      <c r="Q144" s="1137" t="str">
        <f t="shared" si="6"/>
        <v/>
      </c>
      <c r="R144" s="1137" t="str">
        <f t="shared" si="7"/>
        <v/>
      </c>
      <c r="S144" s="1146" t="str">
        <f t="shared" si="8"/>
        <v/>
      </c>
      <c r="T144" s="1147" t="str">
        <f t="shared" si="9"/>
        <v/>
      </c>
      <c r="U144" s="1148" t="str">
        <f t="shared" si="10"/>
        <v/>
      </c>
      <c r="V144" s="1037" t="s">
        <v>1068</v>
      </c>
      <c r="W144" s="1037"/>
      <c r="X144" s="1036"/>
      <c r="Y144" s="1037"/>
      <c r="Z144" s="1117"/>
      <c r="AA144" s="835">
        <v>1</v>
      </c>
      <c r="AB144" s="237"/>
    </row>
    <row r="145" spans="1:32" ht="90" customHeight="1">
      <c r="A145" s="1083">
        <v>6</v>
      </c>
      <c r="B145" s="1149">
        <v>1</v>
      </c>
      <c r="C145" s="1150">
        <v>81</v>
      </c>
      <c r="D145" s="1151">
        <v>780</v>
      </c>
      <c r="E145" s="1105" t="s">
        <v>113</v>
      </c>
      <c r="F145" s="1106" t="s">
        <v>1121</v>
      </c>
      <c r="G145" s="607" t="s">
        <v>1154</v>
      </c>
      <c r="H145" s="608"/>
      <c r="I145" s="1107"/>
      <c r="J145" s="1152">
        <v>0.497</v>
      </c>
      <c r="K145" s="1109" t="s">
        <v>544</v>
      </c>
      <c r="L145" s="1110">
        <v>1</v>
      </c>
      <c r="M145" s="1094">
        <v>39604</v>
      </c>
      <c r="N145" s="1111" t="s">
        <v>529</v>
      </c>
      <c r="O145" s="1144" t="s">
        <v>1131</v>
      </c>
      <c r="P145" s="1145" t="s">
        <v>1055</v>
      </c>
      <c r="Q145" s="1137" t="str">
        <f t="shared" si="6"/>
        <v/>
      </c>
      <c r="R145" s="1137" t="str">
        <f t="shared" si="7"/>
        <v/>
      </c>
      <c r="S145" s="1146" t="str">
        <f t="shared" si="8"/>
        <v/>
      </c>
      <c r="T145" s="1147" t="str">
        <f t="shared" si="9"/>
        <v/>
      </c>
      <c r="U145" s="1148" t="str">
        <f t="shared" si="10"/>
        <v/>
      </c>
      <c r="V145" s="1037" t="s">
        <v>1068</v>
      </c>
      <c r="W145" s="1037"/>
      <c r="X145" s="1036"/>
      <c r="Y145" s="1037"/>
      <c r="Z145" s="1117"/>
      <c r="AA145" s="835">
        <v>1</v>
      </c>
      <c r="AB145" s="237"/>
    </row>
    <row r="146" spans="1:32" ht="60" customHeight="1">
      <c r="A146" s="1083">
        <v>8</v>
      </c>
      <c r="B146" s="1102">
        <v>1</v>
      </c>
      <c r="C146" s="1103">
        <v>44</v>
      </c>
      <c r="D146" s="1104"/>
      <c r="E146" s="1105" t="s">
        <v>125</v>
      </c>
      <c r="F146" s="1106">
        <v>1</v>
      </c>
      <c r="G146" s="607" t="s">
        <v>1052</v>
      </c>
      <c r="H146" s="608">
        <v>3.72</v>
      </c>
      <c r="I146" s="1107">
        <v>3.72</v>
      </c>
      <c r="J146" s="1108">
        <v>3.72</v>
      </c>
      <c r="K146" s="1109" t="s">
        <v>528</v>
      </c>
      <c r="L146" s="1110">
        <v>1</v>
      </c>
      <c r="M146" s="1094"/>
      <c r="N146" s="1111" t="s">
        <v>529</v>
      </c>
      <c r="O146" s="1144" t="s">
        <v>1054</v>
      </c>
      <c r="P146" s="1145" t="s">
        <v>1055</v>
      </c>
      <c r="Q146" s="1137" t="str">
        <f t="shared" si="6"/>
        <v/>
      </c>
      <c r="R146" s="1137" t="str">
        <f t="shared" si="7"/>
        <v/>
      </c>
      <c r="S146" s="1146" t="str">
        <f t="shared" si="8"/>
        <v/>
      </c>
      <c r="T146" s="1147" t="str">
        <f t="shared" si="9"/>
        <v/>
      </c>
      <c r="U146" s="1148" t="str">
        <f t="shared" si="10"/>
        <v/>
      </c>
      <c r="V146" s="1037" t="s">
        <v>1068</v>
      </c>
      <c r="W146" s="1037"/>
      <c r="X146" s="1036"/>
      <c r="Y146" s="1037"/>
      <c r="Z146" s="1117"/>
      <c r="AA146" s="835">
        <v>1</v>
      </c>
      <c r="AB146" s="237"/>
    </row>
    <row r="147" spans="1:32" ht="60" customHeight="1">
      <c r="A147" s="1083">
        <v>8</v>
      </c>
      <c r="B147" s="1102">
        <v>1</v>
      </c>
      <c r="C147" s="1103">
        <v>45</v>
      </c>
      <c r="D147" s="1104"/>
      <c r="E147" s="1105" t="s">
        <v>126</v>
      </c>
      <c r="F147" s="1106">
        <v>1</v>
      </c>
      <c r="G147" s="607" t="s">
        <v>1052</v>
      </c>
      <c r="H147" s="608">
        <v>3.72</v>
      </c>
      <c r="I147" s="1107">
        <v>3.72</v>
      </c>
      <c r="J147" s="1108">
        <v>3.72</v>
      </c>
      <c r="K147" s="1109" t="s">
        <v>528</v>
      </c>
      <c r="L147" s="1110">
        <v>1</v>
      </c>
      <c r="M147" s="1094"/>
      <c r="N147" s="1111" t="s">
        <v>529</v>
      </c>
      <c r="O147" s="1144" t="s">
        <v>1054</v>
      </c>
      <c r="P147" s="1145" t="s">
        <v>1055</v>
      </c>
      <c r="Q147" s="1137" t="str">
        <f t="shared" si="6"/>
        <v/>
      </c>
      <c r="R147" s="1137" t="str">
        <f t="shared" si="7"/>
        <v/>
      </c>
      <c r="S147" s="1146" t="str">
        <f t="shared" si="8"/>
        <v/>
      </c>
      <c r="T147" s="1147" t="str">
        <f t="shared" si="9"/>
        <v/>
      </c>
      <c r="U147" s="1148" t="str">
        <f t="shared" si="10"/>
        <v/>
      </c>
      <c r="V147" s="1037" t="s">
        <v>1068</v>
      </c>
      <c r="W147" s="1037"/>
      <c r="X147" s="1036"/>
      <c r="Y147" s="1037"/>
      <c r="Z147" s="1117"/>
      <c r="AA147" s="835">
        <v>1</v>
      </c>
      <c r="AB147" s="237"/>
    </row>
    <row r="148" spans="1:32" ht="60" customHeight="1">
      <c r="A148" s="1083">
        <v>8</v>
      </c>
      <c r="B148" s="1102">
        <v>1</v>
      </c>
      <c r="C148" s="1103">
        <v>46</v>
      </c>
      <c r="D148" s="1104"/>
      <c r="E148" s="1105" t="s">
        <v>545</v>
      </c>
      <c r="F148" s="1106">
        <v>1</v>
      </c>
      <c r="G148" s="607" t="s">
        <v>1052</v>
      </c>
      <c r="H148" s="608">
        <v>3.35</v>
      </c>
      <c r="I148" s="1107">
        <v>3.35</v>
      </c>
      <c r="J148" s="1108">
        <v>3.35</v>
      </c>
      <c r="K148" s="1109" t="s">
        <v>528</v>
      </c>
      <c r="L148" s="1110">
        <v>1</v>
      </c>
      <c r="M148" s="1094" t="s">
        <v>1127</v>
      </c>
      <c r="N148" s="1111" t="s">
        <v>529</v>
      </c>
      <c r="O148" s="1144" t="s">
        <v>1054</v>
      </c>
      <c r="P148" s="1145" t="s">
        <v>1055</v>
      </c>
      <c r="Q148" s="1137" t="str">
        <f t="shared" si="6"/>
        <v/>
      </c>
      <c r="R148" s="1137" t="str">
        <f t="shared" si="7"/>
        <v/>
      </c>
      <c r="S148" s="1146" t="str">
        <f t="shared" si="8"/>
        <v/>
      </c>
      <c r="T148" s="1147" t="str">
        <f t="shared" si="9"/>
        <v/>
      </c>
      <c r="U148" s="1148" t="str">
        <f t="shared" si="10"/>
        <v/>
      </c>
      <c r="V148" s="1037" t="s">
        <v>1068</v>
      </c>
      <c r="W148" s="1037"/>
      <c r="X148" s="1036"/>
      <c r="Y148" s="1037"/>
      <c r="Z148" s="1117"/>
      <c r="AA148" s="835">
        <v>1</v>
      </c>
      <c r="AB148" s="237"/>
    </row>
    <row r="149" spans="1:32" ht="60" customHeight="1">
      <c r="A149" s="1083">
        <v>8</v>
      </c>
      <c r="B149" s="1102">
        <v>1</v>
      </c>
      <c r="C149" s="1103">
        <v>47</v>
      </c>
      <c r="D149" s="1104"/>
      <c r="E149" s="1105" t="s">
        <v>1126</v>
      </c>
      <c r="F149" s="1106">
        <v>1</v>
      </c>
      <c r="G149" s="607" t="s">
        <v>1052</v>
      </c>
      <c r="H149" s="608">
        <v>2.98</v>
      </c>
      <c r="I149" s="1107">
        <v>2.98</v>
      </c>
      <c r="J149" s="1108">
        <v>2.98</v>
      </c>
      <c r="K149" s="1109" t="s">
        <v>528</v>
      </c>
      <c r="L149" s="1110">
        <v>1</v>
      </c>
      <c r="M149" s="1094" t="s">
        <v>1127</v>
      </c>
      <c r="N149" s="1111" t="s">
        <v>529</v>
      </c>
      <c r="O149" s="1144" t="s">
        <v>1054</v>
      </c>
      <c r="P149" s="1145" t="s">
        <v>1055</v>
      </c>
      <c r="Q149" s="1137">
        <f t="shared" si="6"/>
        <v>6.2105263157894735</v>
      </c>
      <c r="R149" s="1137">
        <f t="shared" si="7"/>
        <v>5.7560975609756095</v>
      </c>
      <c r="S149" s="1146">
        <f t="shared" si="8"/>
        <v>4</v>
      </c>
      <c r="T149" s="1147">
        <f t="shared" si="9"/>
        <v>11.40625</v>
      </c>
      <c r="U149" s="1148">
        <f t="shared" si="10"/>
        <v>11.587301587301587</v>
      </c>
      <c r="V149" s="1040" t="s">
        <v>1038</v>
      </c>
      <c r="W149" s="1040" t="s">
        <v>1039</v>
      </c>
      <c r="X149" s="1041" t="s">
        <v>1040</v>
      </c>
      <c r="Y149" s="1042" t="s">
        <v>1041</v>
      </c>
      <c r="Z149" s="1043" t="s">
        <v>1042</v>
      </c>
      <c r="AA149" s="835">
        <v>1</v>
      </c>
      <c r="AB149" s="237"/>
    </row>
    <row r="150" spans="1:32" ht="60" customHeight="1">
      <c r="A150" s="1083">
        <v>8</v>
      </c>
      <c r="B150" s="1102">
        <v>1</v>
      </c>
      <c r="C150" s="1103">
        <v>48</v>
      </c>
      <c r="D150" s="1104"/>
      <c r="E150" s="1105" t="s">
        <v>142</v>
      </c>
      <c r="F150" s="1106">
        <v>1</v>
      </c>
      <c r="G150" s="607" t="s">
        <v>1052</v>
      </c>
      <c r="H150" s="608">
        <v>2.69</v>
      </c>
      <c r="I150" s="1107">
        <v>2.69</v>
      </c>
      <c r="J150" s="1108">
        <v>2.69</v>
      </c>
      <c r="K150" s="1109" t="s">
        <v>528</v>
      </c>
      <c r="L150" s="1110">
        <v>1</v>
      </c>
      <c r="M150" s="1094" t="s">
        <v>143</v>
      </c>
      <c r="N150" s="1111" t="s">
        <v>529</v>
      </c>
      <c r="O150" s="1144" t="s">
        <v>1054</v>
      </c>
      <c r="P150" s="1145" t="s">
        <v>1055</v>
      </c>
      <c r="Q150" s="1137" t="str">
        <f t="shared" si="6"/>
        <v/>
      </c>
      <c r="R150" s="1137" t="str">
        <f t="shared" si="7"/>
        <v/>
      </c>
      <c r="S150" s="1146" t="str">
        <f t="shared" si="8"/>
        <v/>
      </c>
      <c r="T150" s="1147" t="str">
        <f t="shared" si="9"/>
        <v/>
      </c>
      <c r="U150" s="1148" t="str">
        <f t="shared" si="10"/>
        <v/>
      </c>
      <c r="V150" s="1037" t="s">
        <v>1068</v>
      </c>
      <c r="W150" s="1037"/>
      <c r="X150" s="1036"/>
      <c r="Y150" s="1037"/>
      <c r="Z150" s="1117"/>
      <c r="AA150" s="835">
        <v>1</v>
      </c>
      <c r="AB150" s="237"/>
    </row>
    <row r="151" spans="1:32" ht="70.5" customHeight="1">
      <c r="A151" s="1083">
        <v>6</v>
      </c>
      <c r="B151" s="1153">
        <v>1</v>
      </c>
      <c r="C151" s="1150">
        <v>90</v>
      </c>
      <c r="D151" s="1104"/>
      <c r="E151" s="1105" t="s">
        <v>1129</v>
      </c>
      <c r="F151" s="1106"/>
      <c r="G151" s="607" t="s">
        <v>1130</v>
      </c>
      <c r="H151" s="608">
        <v>0.85</v>
      </c>
      <c r="I151" s="1107">
        <v>0.85</v>
      </c>
      <c r="J151" s="1108">
        <v>0.85</v>
      </c>
      <c r="K151" s="1109" t="s">
        <v>543</v>
      </c>
      <c r="L151" s="1110">
        <v>1</v>
      </c>
      <c r="M151" s="1094">
        <v>22512</v>
      </c>
      <c r="N151" s="1111" t="s">
        <v>529</v>
      </c>
      <c r="O151" s="1144" t="s">
        <v>1131</v>
      </c>
      <c r="P151" s="1113" t="s">
        <v>1055</v>
      </c>
      <c r="Q151" s="1137" t="str">
        <f t="shared" si="6"/>
        <v/>
      </c>
      <c r="R151" s="1137" t="str">
        <f t="shared" si="7"/>
        <v/>
      </c>
      <c r="S151" s="1146" t="str">
        <f t="shared" si="8"/>
        <v/>
      </c>
      <c r="T151" s="1147" t="str">
        <f t="shared" si="9"/>
        <v/>
      </c>
      <c r="U151" s="1148" t="str">
        <f t="shared" si="10"/>
        <v/>
      </c>
      <c r="V151" s="1037" t="s">
        <v>1068</v>
      </c>
      <c r="W151" s="1037"/>
      <c r="X151" s="1036"/>
      <c r="Y151" s="1037"/>
      <c r="Z151" s="1117"/>
      <c r="AA151" s="835">
        <v>1</v>
      </c>
      <c r="AB151" s="854"/>
    </row>
    <row r="152" spans="1:32" ht="70.5" customHeight="1">
      <c r="A152" s="1083">
        <v>8</v>
      </c>
      <c r="B152" s="1154">
        <v>1</v>
      </c>
      <c r="C152" s="1103">
        <v>22</v>
      </c>
      <c r="D152" s="1104"/>
      <c r="E152" s="1105" t="s">
        <v>1133</v>
      </c>
      <c r="F152" s="1106" t="s">
        <v>1121</v>
      </c>
      <c r="G152" s="607" t="s">
        <v>1052</v>
      </c>
      <c r="H152" s="608">
        <v>6</v>
      </c>
      <c r="I152" s="1107">
        <v>6</v>
      </c>
      <c r="J152" s="1108">
        <v>6</v>
      </c>
      <c r="K152" s="1109" t="s">
        <v>542</v>
      </c>
      <c r="L152" s="1110">
        <v>1</v>
      </c>
      <c r="M152" s="1094" t="s">
        <v>1134</v>
      </c>
      <c r="N152" s="1111" t="s">
        <v>529</v>
      </c>
      <c r="O152" s="1144" t="s">
        <v>1054</v>
      </c>
      <c r="P152" s="1145" t="s">
        <v>1055</v>
      </c>
      <c r="Q152" s="1137" t="str">
        <f t="shared" si="6"/>
        <v/>
      </c>
      <c r="R152" s="1137" t="str">
        <f t="shared" si="7"/>
        <v/>
      </c>
      <c r="S152" s="1146">
        <f t="shared" si="8"/>
        <v>4</v>
      </c>
      <c r="T152" s="1147">
        <f t="shared" si="9"/>
        <v>11.40625</v>
      </c>
      <c r="U152" s="1148">
        <f t="shared" si="10"/>
        <v>11.587301587301587</v>
      </c>
      <c r="V152" s="1040"/>
      <c r="W152" s="1040"/>
      <c r="X152" s="1041" t="s">
        <v>1040</v>
      </c>
      <c r="Y152" s="1042" t="s">
        <v>1041</v>
      </c>
      <c r="Z152" s="1043" t="s">
        <v>1042</v>
      </c>
      <c r="AA152" s="835">
        <v>1</v>
      </c>
      <c r="AB152" s="854"/>
    </row>
    <row r="153" spans="1:32" ht="35.25" customHeight="1" thickBot="1">
      <c r="A153" s="870"/>
      <c r="B153" s="657"/>
      <c r="C153" s="871"/>
      <c r="D153" s="872"/>
      <c r="E153" s="871"/>
      <c r="F153" s="657"/>
      <c r="G153" s="873"/>
      <c r="H153" s="873"/>
      <c r="I153" s="873"/>
      <c r="J153" s="873"/>
      <c r="K153" s="873"/>
      <c r="L153" s="873"/>
      <c r="M153" s="873"/>
      <c r="N153" s="873"/>
      <c r="O153" s="873"/>
      <c r="P153" s="873"/>
      <c r="Q153" s="873"/>
      <c r="R153" s="873"/>
      <c r="S153" s="873"/>
      <c r="T153" s="874"/>
      <c r="U153" s="874"/>
      <c r="V153" s="873"/>
      <c r="W153" s="875"/>
      <c r="X153" s="874"/>
      <c r="Y153" s="874"/>
      <c r="Z153" s="1124"/>
      <c r="AA153" s="835">
        <v>1</v>
      </c>
      <c r="AB153" s="852"/>
      <c r="AC153" s="1082"/>
      <c r="AD153" s="852"/>
      <c r="AE153" s="852"/>
      <c r="AF153" s="852"/>
    </row>
    <row r="154" spans="1:32" ht="116.25" customHeight="1" thickTop="1">
      <c r="A154" s="1433">
        <f>MAX(C155:D159)+Z155</f>
        <v>15</v>
      </c>
      <c r="B154" s="1434"/>
      <c r="C154" s="1434"/>
      <c r="D154" s="1434"/>
      <c r="E154" s="1023" t="s">
        <v>518</v>
      </c>
      <c r="F154" s="1024"/>
      <c r="G154" s="1024"/>
      <c r="H154" s="1024"/>
      <c r="I154" s="1024"/>
      <c r="J154" s="1024"/>
      <c r="K154" s="1024"/>
      <c r="L154" s="1024"/>
      <c r="M154" s="1024"/>
      <c r="N154" s="1024"/>
      <c r="O154" s="1024"/>
      <c r="P154" s="1024"/>
      <c r="Q154" s="1024"/>
      <c r="R154" s="1024"/>
      <c r="S154" s="1024"/>
      <c r="T154" s="1024"/>
      <c r="U154" s="1024" t="s">
        <v>1135</v>
      </c>
      <c r="V154" s="1025" t="s">
        <v>1038</v>
      </c>
      <c r="W154" s="1026" t="s">
        <v>1039</v>
      </c>
      <c r="X154" s="1026" t="s">
        <v>1040</v>
      </c>
      <c r="Y154" s="1026" t="s">
        <v>1041</v>
      </c>
      <c r="Z154" s="1027" t="s">
        <v>1042</v>
      </c>
      <c r="AA154" s="835">
        <v>1</v>
      </c>
    </row>
    <row r="155" spans="1:32" ht="60" customHeight="1">
      <c r="A155" s="1125"/>
      <c r="B155" s="643"/>
      <c r="C155" s="1392">
        <f>V157</f>
        <v>4</v>
      </c>
      <c r="D155" s="1392"/>
      <c r="E155" s="1029" t="s">
        <v>519</v>
      </c>
      <c r="F155" s="1030"/>
      <c r="G155" s="848"/>
      <c r="H155" s="848"/>
      <c r="I155" s="848"/>
      <c r="J155" s="848"/>
      <c r="K155" s="848"/>
      <c r="L155" s="848"/>
      <c r="M155" s="848"/>
      <c r="N155" s="848"/>
      <c r="O155" s="1031">
        <f>$Q$18</f>
        <v>6.2105263157894735</v>
      </c>
      <c r="P155" s="1032" t="s">
        <v>520</v>
      </c>
      <c r="Q155" s="1442">
        <f>C155*O155</f>
        <v>24.842105263157894</v>
      </c>
      <c r="R155" s="1442"/>
      <c r="S155" s="1033" t="s">
        <v>486</v>
      </c>
      <c r="T155" s="1034" t="s">
        <v>521</v>
      </c>
      <c r="U155" s="1035">
        <f>$Q$16</f>
        <v>236</v>
      </c>
      <c r="V155" s="1036" t="s">
        <v>1049</v>
      </c>
      <c r="W155" s="1037"/>
      <c r="X155" s="1037"/>
      <c r="Y155" s="1038"/>
      <c r="Z155" s="1126">
        <f>COUNTIF(V162:Z178,V155)</f>
        <v>9</v>
      </c>
      <c r="AA155" s="835">
        <v>1</v>
      </c>
      <c r="AB155" s="852"/>
      <c r="AD155" s="852"/>
      <c r="AE155" s="852"/>
      <c r="AF155" s="852"/>
    </row>
    <row r="156" spans="1:32" ht="60" customHeight="1">
      <c r="A156" s="1125"/>
      <c r="B156" s="643"/>
      <c r="C156" s="1392">
        <f>W157</f>
        <v>4</v>
      </c>
      <c r="D156" s="1392"/>
      <c r="E156" s="1029" t="s">
        <v>522</v>
      </c>
      <c r="F156" s="1030"/>
      <c r="G156" s="848"/>
      <c r="H156" s="848"/>
      <c r="I156" s="848"/>
      <c r="J156" s="848"/>
      <c r="K156" s="848"/>
      <c r="L156" s="848"/>
      <c r="M156" s="848"/>
      <c r="N156" s="848"/>
      <c r="O156" s="1031">
        <f>$R$18</f>
        <v>5.7560975609756095</v>
      </c>
      <c r="P156" s="1032" t="s">
        <v>520</v>
      </c>
      <c r="Q156" s="1442">
        <f>C156*O156</f>
        <v>23.024390243902438</v>
      </c>
      <c r="R156" s="1442"/>
      <c r="S156" s="1033" t="s">
        <v>486</v>
      </c>
      <c r="T156" s="1034" t="s">
        <v>521</v>
      </c>
      <c r="U156" s="1035">
        <f>$R$16</f>
        <v>236</v>
      </c>
      <c r="V156" s="1040" t="s">
        <v>1038</v>
      </c>
      <c r="W156" s="1040" t="s">
        <v>1039</v>
      </c>
      <c r="X156" s="1041" t="s">
        <v>1040</v>
      </c>
      <c r="Y156" s="1042" t="s">
        <v>1041</v>
      </c>
      <c r="Z156" s="1043" t="s">
        <v>1042</v>
      </c>
      <c r="AA156" s="835">
        <v>1</v>
      </c>
      <c r="AB156" s="852"/>
      <c r="AD156" s="852"/>
      <c r="AE156" s="852"/>
      <c r="AF156" s="852"/>
    </row>
    <row r="157" spans="1:32" ht="60" customHeight="1">
      <c r="A157" s="1125"/>
      <c r="B157" s="643"/>
      <c r="C157" s="1392">
        <f>X157</f>
        <v>6</v>
      </c>
      <c r="D157" s="1392"/>
      <c r="E157" s="1029" t="s">
        <v>523</v>
      </c>
      <c r="F157" s="1030"/>
      <c r="G157" s="1044"/>
      <c r="H157" s="1044"/>
      <c r="I157" s="848"/>
      <c r="J157" s="848"/>
      <c r="K157" s="848"/>
      <c r="L157" s="848"/>
      <c r="M157" s="848"/>
      <c r="N157" s="848"/>
      <c r="O157" s="1045">
        <f>$S$18</f>
        <v>4</v>
      </c>
      <c r="P157" s="1046" t="s">
        <v>520</v>
      </c>
      <c r="Q157" s="1442">
        <f>C157*O157</f>
        <v>24</v>
      </c>
      <c r="R157" s="1442"/>
      <c r="S157" s="1033" t="s">
        <v>486</v>
      </c>
      <c r="T157" s="1034" t="s">
        <v>521</v>
      </c>
      <c r="U157" s="1035">
        <f>$S$16</f>
        <v>252</v>
      </c>
      <c r="V157" s="1128">
        <f>COUNTIF(V162:Z178,V156)</f>
        <v>4</v>
      </c>
      <c r="W157" s="1128">
        <f>COUNTIF(V162:Z178,W156)</f>
        <v>4</v>
      </c>
      <c r="X157" s="1128">
        <f>COUNTIF(V162:AA178,X156)</f>
        <v>6</v>
      </c>
      <c r="Y157" s="1128">
        <f>COUNTIF(V162:AB178,Y156)</f>
        <v>6</v>
      </c>
      <c r="Z157" s="1126">
        <f>COUNTIF(V162:AB178,Z156)</f>
        <v>6</v>
      </c>
      <c r="AA157" s="835">
        <v>1</v>
      </c>
      <c r="AB157" s="852"/>
      <c r="AD157" s="852"/>
      <c r="AE157" s="852"/>
      <c r="AF157" s="852"/>
    </row>
    <row r="158" spans="1:32" ht="60" customHeight="1">
      <c r="A158" s="885"/>
      <c r="B158" s="643"/>
      <c r="C158" s="1392">
        <f>Y157</f>
        <v>6</v>
      </c>
      <c r="D158" s="1392"/>
      <c r="E158" s="1029" t="s">
        <v>524</v>
      </c>
      <c r="F158" s="1030"/>
      <c r="G158" s="1049"/>
      <c r="H158" s="1049"/>
      <c r="I158" s="848"/>
      <c r="J158" s="848"/>
      <c r="K158" s="1050"/>
      <c r="L158" s="1050"/>
      <c r="M158" s="1050"/>
      <c r="N158" s="848"/>
      <c r="O158" s="1051">
        <f>$T$18</f>
        <v>11.40625</v>
      </c>
      <c r="P158" s="1050" t="s">
        <v>520</v>
      </c>
      <c r="Q158" s="1442">
        <f>C158*O158</f>
        <v>68.4375</v>
      </c>
      <c r="R158" s="1442"/>
      <c r="S158" s="1033" t="s">
        <v>486</v>
      </c>
      <c r="T158" s="1034" t="s">
        <v>521</v>
      </c>
      <c r="U158" s="1035">
        <f>$T$16</f>
        <v>730</v>
      </c>
      <c r="V158" s="848"/>
      <c r="W158" s="1056"/>
      <c r="X158" s="1056"/>
      <c r="Y158" s="1056"/>
      <c r="Z158" s="1057"/>
      <c r="AA158" s="835">
        <v>1</v>
      </c>
      <c r="AB158" s="852"/>
      <c r="AD158" s="852"/>
      <c r="AE158" s="852"/>
      <c r="AF158" s="852"/>
    </row>
    <row r="159" spans="1:32" ht="60" customHeight="1">
      <c r="A159" s="885"/>
      <c r="B159" s="643"/>
      <c r="C159" s="1392">
        <f>Z157</f>
        <v>6</v>
      </c>
      <c r="D159" s="1392"/>
      <c r="E159" s="1029" t="s">
        <v>525</v>
      </c>
      <c r="F159" s="1030"/>
      <c r="G159" s="1049"/>
      <c r="H159" s="1049"/>
      <c r="I159" s="848"/>
      <c r="J159" s="848"/>
      <c r="K159" s="1055"/>
      <c r="L159" s="1050"/>
      <c r="M159" s="1050"/>
      <c r="N159" s="848"/>
      <c r="O159" s="1051">
        <f>$U$18</f>
        <v>11.587301587301587</v>
      </c>
      <c r="P159" s="1050" t="s">
        <v>520</v>
      </c>
      <c r="Q159" s="1442">
        <f>C159*O159</f>
        <v>69.523809523809518</v>
      </c>
      <c r="R159" s="1442"/>
      <c r="S159" s="1033" t="s">
        <v>486</v>
      </c>
      <c r="T159" s="1034" t="s">
        <v>521</v>
      </c>
      <c r="U159" s="1035">
        <f>$U$16</f>
        <v>730</v>
      </c>
      <c r="V159" s="848"/>
      <c r="W159" s="1056"/>
      <c r="X159" s="1056"/>
      <c r="Y159" s="1056"/>
      <c r="Z159" s="1057"/>
      <c r="AA159" s="835">
        <v>1</v>
      </c>
      <c r="AB159" s="852"/>
      <c r="AD159" s="852"/>
      <c r="AE159" s="852"/>
      <c r="AF159" s="852"/>
    </row>
    <row r="160" spans="1:32" ht="39" customHeight="1">
      <c r="A160" s="885"/>
      <c r="B160" s="643"/>
      <c r="C160" s="998"/>
      <c r="D160" s="998"/>
      <c r="E160" s="1058"/>
      <c r="F160" s="1030"/>
      <c r="G160" s="1049"/>
      <c r="H160" s="1049"/>
      <c r="I160" s="1051"/>
      <c r="J160" s="1050"/>
      <c r="K160" s="1055"/>
      <c r="L160" s="1050"/>
      <c r="M160" s="1050"/>
      <c r="N160" s="1050"/>
      <c r="O160" s="1050"/>
      <c r="P160" s="1055"/>
      <c r="Q160" s="1059" t="s">
        <v>526</v>
      </c>
      <c r="R160" s="1060"/>
      <c r="S160" s="1061"/>
      <c r="T160" s="1060"/>
      <c r="U160" s="1062"/>
      <c r="V160" s="848"/>
      <c r="W160" s="1056"/>
      <c r="X160" s="1056"/>
      <c r="Y160" s="1056"/>
      <c r="Z160" s="1057"/>
      <c r="AA160" s="835">
        <v>1</v>
      </c>
      <c r="AB160" s="852"/>
    </row>
    <row r="161" spans="1:35" ht="66" customHeight="1">
      <c r="A161" s="1066"/>
      <c r="B161" s="1067"/>
      <c r="C161" s="1068"/>
      <c r="D161" s="1068"/>
      <c r="E161" s="1069"/>
      <c r="F161" s="1070"/>
      <c r="G161" s="1068"/>
      <c r="H161" s="1068"/>
      <c r="I161" s="1068"/>
      <c r="J161" s="1069"/>
      <c r="K161" s="1069"/>
      <c r="L161" s="1071" t="s">
        <v>527</v>
      </c>
      <c r="M161" s="1071"/>
      <c r="N161" s="1069"/>
      <c r="O161" s="1071" t="s">
        <v>527</v>
      </c>
      <c r="P161" s="1069"/>
      <c r="Q161" s="1072" t="s">
        <v>472</v>
      </c>
      <c r="R161" s="1073" t="s">
        <v>473</v>
      </c>
      <c r="S161" s="1074" t="s">
        <v>1040</v>
      </c>
      <c r="T161" s="1075" t="s">
        <v>1041</v>
      </c>
      <c r="U161" s="1076" t="s">
        <v>1042</v>
      </c>
      <c r="V161" s="1133" t="s">
        <v>471</v>
      </c>
      <c r="W161" s="1133"/>
      <c r="X161" s="1133"/>
      <c r="Y161" s="1133"/>
      <c r="Z161" s="1134"/>
      <c r="AA161" s="835">
        <v>1</v>
      </c>
      <c r="AB161" s="852"/>
      <c r="AC161" s="1082"/>
      <c r="AD161" s="852"/>
      <c r="AF161" s="852"/>
    </row>
    <row r="162" spans="1:35" ht="60" customHeight="1">
      <c r="A162" s="1083">
        <v>5</v>
      </c>
      <c r="B162" s="1155">
        <v>0</v>
      </c>
      <c r="C162" s="851">
        <v>1</v>
      </c>
      <c r="D162" s="1086"/>
      <c r="E162" s="1087" t="s">
        <v>1137</v>
      </c>
      <c r="F162" s="1088"/>
      <c r="G162" s="1089" t="s">
        <v>1139</v>
      </c>
      <c r="H162" s="1090">
        <v>1.5169999999999999</v>
      </c>
      <c r="I162" s="1091">
        <v>3.4940000000000002</v>
      </c>
      <c r="J162" s="1092">
        <v>1.5169999999999999</v>
      </c>
      <c r="K162" s="1093" t="s">
        <v>546</v>
      </c>
      <c r="L162" s="1094">
        <v>1</v>
      </c>
      <c r="M162" s="1094">
        <v>200902</v>
      </c>
      <c r="N162" s="1095" t="s">
        <v>529</v>
      </c>
      <c r="O162" s="1135" t="s">
        <v>1140</v>
      </c>
      <c r="P162" s="1156" t="s">
        <v>1141</v>
      </c>
      <c r="Q162" s="1137" t="str">
        <f t="shared" ref="Q162:Q172" si="11">IF(V162="cuisine","",IF(ISTEXT(V162),$O$102,""))</f>
        <v/>
      </c>
      <c r="R162" s="1137" t="str">
        <f t="shared" ref="R162:R172" si="12">IF(W162="cuisine","",IF(ISTEXT(W162),$O$103,""))</f>
        <v/>
      </c>
      <c r="S162" s="1138">
        <f t="shared" ref="S162:S172" si="13">IF(X162="cuisine","",IF(ISTEXT(X162),$O$104,""))</f>
        <v>4</v>
      </c>
      <c r="T162" s="1139">
        <f t="shared" ref="T162:T172" si="14">IF(Y162="cuisine","",IF(ISTEXT(Y162),$O$105,""))</f>
        <v>11.40625</v>
      </c>
      <c r="U162" s="1140">
        <f t="shared" ref="U162:U172" si="15">IF(Z162="cuisine","",IF(ISTEXT(Z162),$O$106,""))</f>
        <v>11.587301587301587</v>
      </c>
      <c r="V162" s="866"/>
      <c r="W162" s="866"/>
      <c r="X162" s="867" t="s">
        <v>1040</v>
      </c>
      <c r="Y162" s="868" t="s">
        <v>1041</v>
      </c>
      <c r="Z162" s="869" t="s">
        <v>1042</v>
      </c>
      <c r="AA162" s="835">
        <v>1</v>
      </c>
      <c r="AB162" s="237"/>
      <c r="AC162" s="1082"/>
    </row>
    <row r="163" spans="1:35" ht="60" customHeight="1">
      <c r="A163" s="1083">
        <v>8</v>
      </c>
      <c r="B163" s="1102">
        <v>1</v>
      </c>
      <c r="C163" s="1103">
        <v>49</v>
      </c>
      <c r="D163" s="1104"/>
      <c r="E163" s="1105" t="s">
        <v>1143</v>
      </c>
      <c r="F163" s="1106">
        <v>2</v>
      </c>
      <c r="G163" s="607" t="s">
        <v>1052</v>
      </c>
      <c r="H163" s="608">
        <v>0.71</v>
      </c>
      <c r="I163" s="1107">
        <v>0.71</v>
      </c>
      <c r="J163" s="1108">
        <v>0.71</v>
      </c>
      <c r="K163" s="1109" t="s">
        <v>547</v>
      </c>
      <c r="L163" s="1110">
        <v>1</v>
      </c>
      <c r="M163" s="1094">
        <v>23640</v>
      </c>
      <c r="N163" s="1111" t="s">
        <v>529</v>
      </c>
      <c r="O163" s="1144" t="s">
        <v>1054</v>
      </c>
      <c r="P163" s="1156" t="s">
        <v>1141</v>
      </c>
      <c r="Q163" s="1137">
        <f t="shared" si="11"/>
        <v>6.2105263157894735</v>
      </c>
      <c r="R163" s="1137">
        <f t="shared" si="12"/>
        <v>5.7560975609756095</v>
      </c>
      <c r="S163" s="1146">
        <f t="shared" si="13"/>
        <v>4</v>
      </c>
      <c r="T163" s="1147">
        <f t="shared" si="14"/>
        <v>11.40625</v>
      </c>
      <c r="U163" s="1148">
        <f t="shared" si="15"/>
        <v>11.587301587301587</v>
      </c>
      <c r="V163" s="1040" t="s">
        <v>1038</v>
      </c>
      <c r="W163" s="1040" t="s">
        <v>1039</v>
      </c>
      <c r="X163" s="1041" t="s">
        <v>1040</v>
      </c>
      <c r="Y163" s="1042" t="s">
        <v>1041</v>
      </c>
      <c r="Z163" s="1043" t="s">
        <v>1042</v>
      </c>
      <c r="AA163" s="835">
        <v>1</v>
      </c>
      <c r="AB163" s="237"/>
      <c r="AC163" s="1082"/>
    </row>
    <row r="164" spans="1:35" s="854" customFormat="1" ht="64.5" customHeight="1">
      <c r="A164" s="1083">
        <v>6</v>
      </c>
      <c r="B164" s="1157">
        <v>1</v>
      </c>
      <c r="C164" s="1158">
        <v>65</v>
      </c>
      <c r="D164" s="1159">
        <v>785</v>
      </c>
      <c r="E164" s="1105" t="s">
        <v>1145</v>
      </c>
      <c r="F164" s="1106"/>
      <c r="G164" s="607" t="s">
        <v>1130</v>
      </c>
      <c r="H164" s="608"/>
      <c r="I164" s="1107"/>
      <c r="J164" s="1152">
        <v>0.5</v>
      </c>
      <c r="K164" s="1109" t="s">
        <v>543</v>
      </c>
      <c r="L164" s="1110" t="s">
        <v>1130</v>
      </c>
      <c r="M164" s="1094">
        <v>29906</v>
      </c>
      <c r="N164" s="1111" t="s">
        <v>529</v>
      </c>
      <c r="O164" s="1144" t="s">
        <v>1131</v>
      </c>
      <c r="P164" s="1097" t="s">
        <v>1055</v>
      </c>
      <c r="Q164" s="1137">
        <f t="shared" si="11"/>
        <v>6.2105263157894735</v>
      </c>
      <c r="R164" s="1137">
        <f t="shared" si="12"/>
        <v>5.7560975609756095</v>
      </c>
      <c r="S164" s="1146">
        <f t="shared" si="13"/>
        <v>4</v>
      </c>
      <c r="T164" s="1147">
        <f t="shared" si="14"/>
        <v>11.40625</v>
      </c>
      <c r="U164" s="1148">
        <f t="shared" si="15"/>
        <v>11.587301587301587</v>
      </c>
      <c r="V164" s="1040" t="s">
        <v>1038</v>
      </c>
      <c r="W164" s="1040" t="s">
        <v>1039</v>
      </c>
      <c r="X164" s="1041" t="s">
        <v>1040</v>
      </c>
      <c r="Y164" s="1042" t="s">
        <v>1041</v>
      </c>
      <c r="Z164" s="1043" t="s">
        <v>1042</v>
      </c>
      <c r="AA164" s="835">
        <v>1</v>
      </c>
      <c r="AB164" s="237"/>
      <c r="AC164" s="1082" t="s">
        <v>531</v>
      </c>
      <c r="AD164" s="836"/>
      <c r="AE164" s="836"/>
      <c r="AF164" s="836"/>
      <c r="AG164" s="836"/>
      <c r="AI164" s="836"/>
    </row>
    <row r="165" spans="1:35" s="854" customFormat="1" ht="65.099999999999994" customHeight="1">
      <c r="A165" s="1083">
        <v>5</v>
      </c>
      <c r="B165" s="1160">
        <v>1</v>
      </c>
      <c r="C165" s="1161">
        <v>14</v>
      </c>
      <c r="D165" s="1104"/>
      <c r="E165" s="1105" t="s">
        <v>1147</v>
      </c>
      <c r="F165" s="1106"/>
      <c r="G165" s="607" t="s">
        <v>1139</v>
      </c>
      <c r="H165" s="608">
        <v>3.0529999999999999</v>
      </c>
      <c r="I165" s="1107">
        <v>1.33</v>
      </c>
      <c r="J165" s="1108">
        <v>3.0529999999999999</v>
      </c>
      <c r="K165" s="1109" t="s">
        <v>548</v>
      </c>
      <c r="L165" s="1110">
        <v>1</v>
      </c>
      <c r="M165" s="1094">
        <v>25089</v>
      </c>
      <c r="N165" s="1111" t="s">
        <v>529</v>
      </c>
      <c r="O165" s="1144" t="s">
        <v>1140</v>
      </c>
      <c r="P165" s="1156" t="s">
        <v>1141</v>
      </c>
      <c r="Q165" s="1137" t="str">
        <f t="shared" si="11"/>
        <v/>
      </c>
      <c r="R165" s="1137" t="str">
        <f t="shared" si="12"/>
        <v/>
      </c>
      <c r="S165" s="1146" t="str">
        <f t="shared" si="13"/>
        <v/>
      </c>
      <c r="T165" s="1147" t="str">
        <f t="shared" si="14"/>
        <v/>
      </c>
      <c r="U165" s="1148" t="str">
        <f t="shared" si="15"/>
        <v/>
      </c>
      <c r="V165" s="1037" t="s">
        <v>1068</v>
      </c>
      <c r="W165" s="1037"/>
      <c r="X165" s="1036"/>
      <c r="Y165" s="1037"/>
      <c r="Z165" s="1117"/>
      <c r="AA165" s="835">
        <v>1</v>
      </c>
      <c r="AC165" s="1120" t="s">
        <v>532</v>
      </c>
      <c r="AD165" s="836"/>
      <c r="AE165" s="836"/>
      <c r="AF165" s="836"/>
      <c r="AG165" s="836"/>
      <c r="AI165" s="836"/>
    </row>
    <row r="166" spans="1:35" s="854" customFormat="1" ht="65.099999999999994" customHeight="1">
      <c r="A166" s="1083">
        <v>6</v>
      </c>
      <c r="B166" s="1153">
        <v>1</v>
      </c>
      <c r="C166" s="1150">
        <v>77</v>
      </c>
      <c r="D166" s="1151">
        <v>760</v>
      </c>
      <c r="E166" s="1105" t="s">
        <v>1149</v>
      </c>
      <c r="F166" s="1106" t="s">
        <v>1150</v>
      </c>
      <c r="G166" s="607" t="s">
        <v>1151</v>
      </c>
      <c r="H166" s="608"/>
      <c r="I166" s="1107"/>
      <c r="J166" s="1152">
        <v>0.61299999999999999</v>
      </c>
      <c r="K166" s="1109" t="s">
        <v>549</v>
      </c>
      <c r="L166" s="1110">
        <v>1</v>
      </c>
      <c r="M166" s="1094">
        <v>33531</v>
      </c>
      <c r="N166" s="1111" t="s">
        <v>529</v>
      </c>
      <c r="O166" s="1144" t="s">
        <v>1131</v>
      </c>
      <c r="P166" s="1097" t="s">
        <v>1055</v>
      </c>
      <c r="Q166" s="1137">
        <f t="shared" si="11"/>
        <v>6.2105263157894735</v>
      </c>
      <c r="R166" s="1137">
        <f t="shared" si="12"/>
        <v>5.7560975609756095</v>
      </c>
      <c r="S166" s="1146">
        <f t="shared" si="13"/>
        <v>4</v>
      </c>
      <c r="T166" s="1147">
        <f t="shared" si="14"/>
        <v>11.40625</v>
      </c>
      <c r="U166" s="1148">
        <f t="shared" si="15"/>
        <v>11.587301587301587</v>
      </c>
      <c r="V166" s="1040" t="s">
        <v>1038</v>
      </c>
      <c r="W166" s="1040" t="s">
        <v>1039</v>
      </c>
      <c r="X166" s="1041" t="s">
        <v>1040</v>
      </c>
      <c r="Y166" s="1042" t="s">
        <v>1041</v>
      </c>
      <c r="Z166" s="1043" t="s">
        <v>1042</v>
      </c>
      <c r="AA166" s="835">
        <v>1</v>
      </c>
      <c r="AC166" s="1121" t="s">
        <v>533</v>
      </c>
      <c r="AD166" s="836"/>
      <c r="AE166" s="836"/>
      <c r="AF166" s="836"/>
      <c r="AG166" s="836"/>
      <c r="AI166" s="836"/>
    </row>
    <row r="167" spans="1:35" s="854" customFormat="1" ht="65.099999999999994" customHeight="1">
      <c r="A167" s="1083">
        <v>6</v>
      </c>
      <c r="B167" s="1153">
        <v>1</v>
      </c>
      <c r="C167" s="1150">
        <v>78</v>
      </c>
      <c r="D167" s="1151">
        <v>842</v>
      </c>
      <c r="E167" s="1105" t="s">
        <v>1153</v>
      </c>
      <c r="F167" s="1106" t="s">
        <v>1121</v>
      </c>
      <c r="G167" s="607" t="s">
        <v>1154</v>
      </c>
      <c r="H167" s="608"/>
      <c r="I167" s="1107"/>
      <c r="J167" s="1152">
        <v>0.443</v>
      </c>
      <c r="K167" s="1109" t="s">
        <v>550</v>
      </c>
      <c r="L167" s="1110">
        <v>1</v>
      </c>
      <c r="M167" s="1094">
        <v>39390</v>
      </c>
      <c r="N167" s="1111" t="s">
        <v>529</v>
      </c>
      <c r="O167" s="1144" t="s">
        <v>1131</v>
      </c>
      <c r="P167" s="1156" t="s">
        <v>1141</v>
      </c>
      <c r="Q167" s="1137" t="str">
        <f t="shared" si="11"/>
        <v/>
      </c>
      <c r="R167" s="1137" t="str">
        <f t="shared" si="12"/>
        <v/>
      </c>
      <c r="S167" s="1146" t="str">
        <f t="shared" si="13"/>
        <v/>
      </c>
      <c r="T167" s="1147" t="str">
        <f t="shared" si="14"/>
        <v/>
      </c>
      <c r="U167" s="1148" t="str">
        <f t="shared" si="15"/>
        <v/>
      </c>
      <c r="V167" s="1037" t="s">
        <v>1068</v>
      </c>
      <c r="W167" s="1037"/>
      <c r="X167" s="1036"/>
      <c r="Y167" s="1037"/>
      <c r="Z167" s="1117"/>
      <c r="AA167" s="835">
        <v>1</v>
      </c>
      <c r="AC167" s="1120" t="s">
        <v>535</v>
      </c>
      <c r="AD167" s="836"/>
      <c r="AE167" s="836"/>
      <c r="AF167" s="836"/>
      <c r="AG167" s="836"/>
      <c r="AI167" s="836"/>
    </row>
    <row r="168" spans="1:35" s="854" customFormat="1" ht="65.099999999999994" customHeight="1">
      <c r="A168" s="1083">
        <v>6</v>
      </c>
      <c r="B168" s="1153">
        <v>1</v>
      </c>
      <c r="C168" s="1150">
        <v>98</v>
      </c>
      <c r="D168" s="1151">
        <v>877</v>
      </c>
      <c r="E168" s="1105" t="s">
        <v>1156</v>
      </c>
      <c r="F168" s="1106"/>
      <c r="G168" s="607" t="s">
        <v>1130</v>
      </c>
      <c r="H168" s="608"/>
      <c r="I168" s="1107"/>
      <c r="J168" s="1152">
        <v>0.53300000000000003</v>
      </c>
      <c r="K168" s="1109" t="s">
        <v>542</v>
      </c>
      <c r="L168" s="1110" t="s">
        <v>1130</v>
      </c>
      <c r="M168" s="1094">
        <v>23965</v>
      </c>
      <c r="N168" s="1111" t="s">
        <v>529</v>
      </c>
      <c r="O168" s="1144" t="s">
        <v>1131</v>
      </c>
      <c r="P168" s="1156" t="s">
        <v>1141</v>
      </c>
      <c r="Q168" s="1137">
        <f t="shared" si="11"/>
        <v>6.2105263157894735</v>
      </c>
      <c r="R168" s="1137">
        <f t="shared" si="12"/>
        <v>5.7560975609756095</v>
      </c>
      <c r="S168" s="1146">
        <f t="shared" si="13"/>
        <v>4</v>
      </c>
      <c r="T168" s="1147">
        <f t="shared" si="14"/>
        <v>11.40625</v>
      </c>
      <c r="U168" s="1148">
        <f t="shared" si="15"/>
        <v>11.587301587301587</v>
      </c>
      <c r="V168" s="1040" t="s">
        <v>1038</v>
      </c>
      <c r="W168" s="1040" t="s">
        <v>1039</v>
      </c>
      <c r="X168" s="1041" t="s">
        <v>1040</v>
      </c>
      <c r="Y168" s="1042" t="s">
        <v>1041</v>
      </c>
      <c r="Z168" s="1043" t="s">
        <v>1042</v>
      </c>
      <c r="AA168" s="835">
        <v>1</v>
      </c>
      <c r="AC168" s="1120" t="s">
        <v>537</v>
      </c>
    </row>
    <row r="169" spans="1:35" ht="70.5" customHeight="1">
      <c r="A169" s="1083">
        <v>5</v>
      </c>
      <c r="B169" s="1160">
        <v>1</v>
      </c>
      <c r="C169" s="1161">
        <v>19</v>
      </c>
      <c r="D169" s="1104"/>
      <c r="E169" s="1105" t="s">
        <v>1158</v>
      </c>
      <c r="F169" s="1106"/>
      <c r="G169" s="607" t="s">
        <v>1159</v>
      </c>
      <c r="H169" s="608">
        <v>3.2130000000000001</v>
      </c>
      <c r="I169" s="1107">
        <v>1.21</v>
      </c>
      <c r="J169" s="1108">
        <v>3.2130000000000001</v>
      </c>
      <c r="K169" s="1109" t="s">
        <v>546</v>
      </c>
      <c r="L169" s="1110">
        <v>1</v>
      </c>
      <c r="M169" s="1094">
        <v>210706</v>
      </c>
      <c r="N169" s="1111" t="s">
        <v>529</v>
      </c>
      <c r="O169" s="1144" t="s">
        <v>1140</v>
      </c>
      <c r="P169" s="1156" t="s">
        <v>1141</v>
      </c>
      <c r="Q169" s="1137" t="str">
        <f t="shared" si="11"/>
        <v/>
      </c>
      <c r="R169" s="1137" t="str">
        <f t="shared" si="12"/>
        <v/>
      </c>
      <c r="S169" s="1146" t="str">
        <f t="shared" si="13"/>
        <v/>
      </c>
      <c r="T169" s="1147" t="str">
        <f t="shared" si="14"/>
        <v/>
      </c>
      <c r="U169" s="1148" t="str">
        <f t="shared" si="15"/>
        <v/>
      </c>
      <c r="V169" s="1037" t="s">
        <v>1068</v>
      </c>
      <c r="W169" s="1037"/>
      <c r="X169" s="1036"/>
      <c r="Y169" s="1037"/>
      <c r="Z169" s="1117"/>
      <c r="AA169" s="835">
        <v>1</v>
      </c>
      <c r="AB169" s="852"/>
      <c r="AC169" s="1120" t="s">
        <v>538</v>
      </c>
    </row>
    <row r="170" spans="1:35" ht="70.5" customHeight="1">
      <c r="A170" s="1083">
        <v>5</v>
      </c>
      <c r="B170" s="1162">
        <v>1</v>
      </c>
      <c r="C170" s="1163">
        <v>20</v>
      </c>
      <c r="D170" s="1164"/>
      <c r="E170" s="1105" t="s">
        <v>1161</v>
      </c>
      <c r="F170" s="1106"/>
      <c r="G170" s="607" t="s">
        <v>1139</v>
      </c>
      <c r="H170" s="608">
        <v>2.2909999999999999</v>
      </c>
      <c r="I170" s="1107">
        <v>1.2909999999999999</v>
      </c>
      <c r="J170" s="1108">
        <v>2.2909999999999999</v>
      </c>
      <c r="K170" s="1109" t="s">
        <v>548</v>
      </c>
      <c r="L170" s="1110">
        <v>1</v>
      </c>
      <c r="M170" s="1094">
        <v>25096</v>
      </c>
      <c r="N170" s="1111" t="s">
        <v>529</v>
      </c>
      <c r="O170" s="1144" t="s">
        <v>1140</v>
      </c>
      <c r="P170" s="1156" t="s">
        <v>1141</v>
      </c>
      <c r="Q170" s="1137" t="str">
        <f t="shared" si="11"/>
        <v/>
      </c>
      <c r="R170" s="1137" t="str">
        <f t="shared" si="12"/>
        <v/>
      </c>
      <c r="S170" s="1146" t="str">
        <f t="shared" si="13"/>
        <v/>
      </c>
      <c r="T170" s="1147" t="str">
        <f t="shared" si="14"/>
        <v/>
      </c>
      <c r="U170" s="1148" t="str">
        <f t="shared" si="15"/>
        <v/>
      </c>
      <c r="V170" s="1037" t="s">
        <v>1068</v>
      </c>
      <c r="W170" s="1037"/>
      <c r="X170" s="1036"/>
      <c r="Y170" s="1037"/>
      <c r="Z170" s="1117"/>
      <c r="AA170" s="835">
        <v>1</v>
      </c>
      <c r="AB170" s="854"/>
      <c r="AC170" s="1082"/>
    </row>
    <row r="171" spans="1:35" ht="70.5" customHeight="1">
      <c r="A171" s="1083">
        <v>5</v>
      </c>
      <c r="B171" s="1160">
        <v>1</v>
      </c>
      <c r="C171" s="1161">
        <v>21</v>
      </c>
      <c r="D171" s="1104"/>
      <c r="E171" s="1105" t="s">
        <v>1163</v>
      </c>
      <c r="F171" s="1106"/>
      <c r="G171" s="607" t="s">
        <v>1139</v>
      </c>
      <c r="H171" s="608">
        <v>6.3</v>
      </c>
      <c r="I171" s="1107">
        <v>1.81</v>
      </c>
      <c r="J171" s="1108">
        <v>6.3</v>
      </c>
      <c r="K171" s="1109" t="s">
        <v>551</v>
      </c>
      <c r="L171" s="1110">
        <v>1</v>
      </c>
      <c r="M171" s="1094">
        <v>14455</v>
      </c>
      <c r="N171" s="1111" t="s">
        <v>529</v>
      </c>
      <c r="O171" s="1144" t="s">
        <v>1140</v>
      </c>
      <c r="P171" s="1165" t="s">
        <v>1141</v>
      </c>
      <c r="Q171" s="1137" t="str">
        <f t="shared" si="11"/>
        <v/>
      </c>
      <c r="R171" s="1137" t="str">
        <f t="shared" si="12"/>
        <v/>
      </c>
      <c r="S171" s="1146" t="str">
        <f t="shared" si="13"/>
        <v/>
      </c>
      <c r="T171" s="1147" t="str">
        <f t="shared" si="14"/>
        <v/>
      </c>
      <c r="U171" s="1148" t="str">
        <f t="shared" si="15"/>
        <v/>
      </c>
      <c r="V171" s="1037" t="s">
        <v>1068</v>
      </c>
      <c r="W171" s="1037"/>
      <c r="X171" s="1036"/>
      <c r="Y171" s="1037"/>
      <c r="Z171" s="1117"/>
      <c r="AA171" s="835">
        <v>1</v>
      </c>
      <c r="AB171" s="854"/>
      <c r="AC171" s="1082"/>
    </row>
    <row r="172" spans="1:35" ht="70.5" customHeight="1">
      <c r="A172" s="1083">
        <v>5</v>
      </c>
      <c r="B172" s="1160">
        <v>1</v>
      </c>
      <c r="C172" s="1161">
        <v>23</v>
      </c>
      <c r="D172" s="1104"/>
      <c r="E172" s="1105" t="s">
        <v>1165</v>
      </c>
      <c r="F172" s="1106" t="s">
        <v>1166</v>
      </c>
      <c r="G172" s="607" t="s">
        <v>1167</v>
      </c>
      <c r="H172" s="608">
        <v>2.7450000000000001</v>
      </c>
      <c r="I172" s="1107">
        <v>1.76</v>
      </c>
      <c r="J172" s="1108">
        <v>2.7450000000000001</v>
      </c>
      <c r="K172" s="1109" t="s">
        <v>552</v>
      </c>
      <c r="L172" s="1110">
        <v>1</v>
      </c>
      <c r="M172" s="1094">
        <v>1900</v>
      </c>
      <c r="N172" s="1111" t="s">
        <v>529</v>
      </c>
      <c r="O172" s="1144" t="s">
        <v>1140</v>
      </c>
      <c r="P172" s="1165" t="s">
        <v>1141</v>
      </c>
      <c r="Q172" s="1137" t="str">
        <f t="shared" si="11"/>
        <v/>
      </c>
      <c r="R172" s="1137" t="str">
        <f t="shared" si="12"/>
        <v/>
      </c>
      <c r="S172" s="1146">
        <f t="shared" si="13"/>
        <v>4</v>
      </c>
      <c r="T172" s="1147">
        <f t="shared" si="14"/>
        <v>11.40625</v>
      </c>
      <c r="U172" s="1148">
        <f t="shared" si="15"/>
        <v>11.587301587301587</v>
      </c>
      <c r="V172" s="1040"/>
      <c r="W172" s="1040"/>
      <c r="X172" s="1041" t="s">
        <v>1040</v>
      </c>
      <c r="Y172" s="1042" t="s">
        <v>1041</v>
      </c>
      <c r="Z172" s="1043" t="s">
        <v>1042</v>
      </c>
      <c r="AA172" s="835">
        <v>1</v>
      </c>
      <c r="AB172" s="854"/>
      <c r="AC172" s="854"/>
    </row>
    <row r="173" spans="1:35" s="854" customFormat="1" ht="65.099999999999994" customHeight="1" thickBot="1">
      <c r="A173" s="1166"/>
      <c r="B173" s="1167"/>
      <c r="C173" s="1168"/>
      <c r="D173" s="1169"/>
      <c r="E173" s="1170"/>
      <c r="F173" s="1171"/>
      <c r="G173" s="1172"/>
      <c r="H173" s="1173"/>
      <c r="I173" s="1173"/>
      <c r="J173" s="1174"/>
      <c r="K173" s="1175"/>
      <c r="L173" s="1176"/>
      <c r="M173" s="1176"/>
      <c r="O173" s="1176"/>
      <c r="P173" s="1174"/>
      <c r="Q173" s="1177"/>
      <c r="R173" s="1177"/>
      <c r="S173" s="1178"/>
      <c r="T173" s="1179"/>
      <c r="U173" s="1180"/>
      <c r="V173" s="1181"/>
      <c r="W173" s="1182"/>
      <c r="X173" s="1183"/>
      <c r="Y173" s="1183"/>
      <c r="Z173" s="1184"/>
      <c r="AA173" s="835">
        <v>1</v>
      </c>
      <c r="AC173" s="836"/>
      <c r="AD173" s="836"/>
      <c r="AE173" s="836"/>
      <c r="AF173" s="836"/>
      <c r="AG173" s="836"/>
      <c r="AI173" s="836"/>
    </row>
    <row r="174" spans="1:35" s="854" customFormat="1" ht="60" customHeight="1">
      <c r="A174" s="1396"/>
      <c r="B174" s="1397"/>
      <c r="C174" s="1397"/>
      <c r="D174" s="1397"/>
      <c r="E174" s="1185"/>
      <c r="F174" s="1186"/>
      <c r="G174" s="1186"/>
      <c r="H174" s="1186"/>
      <c r="I174" s="1186"/>
      <c r="J174" s="1186"/>
      <c r="K174" s="1186"/>
      <c r="L174" s="1186"/>
      <c r="M174" s="1186"/>
      <c r="N174" s="1186"/>
      <c r="O174" s="1186"/>
      <c r="P174" s="1186"/>
      <c r="Q174" s="1186"/>
      <c r="R174" s="1186"/>
      <c r="S174" s="1186"/>
      <c r="T174" s="1186"/>
      <c r="U174" s="1187" t="s">
        <v>1169</v>
      </c>
      <c r="V174" s="1188"/>
      <c r="W174" s="1189"/>
      <c r="X174" s="1189"/>
      <c r="Y174" s="1189"/>
      <c r="Z174" s="1190"/>
      <c r="AA174" s="835">
        <v>1</v>
      </c>
    </row>
    <row r="175" spans="1:35" s="854" customFormat="1" ht="65.099999999999994" customHeight="1">
      <c r="A175" s="1083">
        <v>8</v>
      </c>
      <c r="B175" s="1154">
        <v>1</v>
      </c>
      <c r="C175" s="1103">
        <v>64</v>
      </c>
      <c r="D175" s="1104"/>
      <c r="E175" s="1105" t="s">
        <v>1171</v>
      </c>
      <c r="F175" s="1106">
        <v>20</v>
      </c>
      <c r="G175" s="607" t="s">
        <v>1052</v>
      </c>
      <c r="H175" s="608">
        <v>2.76</v>
      </c>
      <c r="I175" s="1107">
        <v>2.76</v>
      </c>
      <c r="J175" s="1108">
        <v>2.76</v>
      </c>
      <c r="K175" s="1109" t="s">
        <v>553</v>
      </c>
      <c r="L175" s="1110">
        <v>1</v>
      </c>
      <c r="M175" s="1094"/>
      <c r="N175" s="1111" t="s">
        <v>529</v>
      </c>
      <c r="O175" s="1144" t="s">
        <v>1054</v>
      </c>
      <c r="P175" s="1097" t="s">
        <v>1055</v>
      </c>
      <c r="Q175" s="1137" t="str">
        <f>IF(V175="cuisine","",IF(ISTEXT(V175),$O$102,""))</f>
        <v/>
      </c>
      <c r="R175" s="1137" t="str">
        <f>IF(W175="cuisine","",IF(ISTEXT(W175),$O$103,""))</f>
        <v/>
      </c>
      <c r="S175" s="1146" t="str">
        <f>IF(X175="cuisine","",IF(ISTEXT(X175),$O$104,""))</f>
        <v/>
      </c>
      <c r="T175" s="1147" t="str">
        <f>IF(Y175="cuisine","",IF(ISTEXT(Y175),$O$105,""))</f>
        <v/>
      </c>
      <c r="U175" s="1148" t="str">
        <f>IF(Z175="cuisine","",IF(ISTEXT(Z175),$O$106,""))</f>
        <v/>
      </c>
      <c r="V175" s="1037" t="s">
        <v>1068</v>
      </c>
      <c r="W175" s="1037"/>
      <c r="X175" s="1036"/>
      <c r="Y175" s="1037"/>
      <c r="Z175" s="1117"/>
      <c r="AA175" s="835">
        <v>1</v>
      </c>
    </row>
    <row r="176" spans="1:35" s="854" customFormat="1" ht="65.099999999999994" customHeight="1">
      <c r="A176" s="1083">
        <v>5</v>
      </c>
      <c r="B176" s="1160">
        <v>1</v>
      </c>
      <c r="C176" s="1161">
        <v>175</v>
      </c>
      <c r="D176" s="1104"/>
      <c r="E176" s="1105" t="s">
        <v>1173</v>
      </c>
      <c r="F176" s="1106" t="s">
        <v>1174</v>
      </c>
      <c r="G176" s="607" t="s">
        <v>1139</v>
      </c>
      <c r="H176" s="608">
        <v>4.01</v>
      </c>
      <c r="I176" s="1107">
        <v>2.673</v>
      </c>
      <c r="J176" s="1108">
        <v>4.01</v>
      </c>
      <c r="K176" s="1109" t="s">
        <v>554</v>
      </c>
      <c r="L176" s="1110">
        <v>1</v>
      </c>
      <c r="M176" s="1094">
        <v>69113</v>
      </c>
      <c r="N176" s="1111" t="s">
        <v>529</v>
      </c>
      <c r="O176" s="1144" t="s">
        <v>1140</v>
      </c>
      <c r="P176" s="1156" t="s">
        <v>1141</v>
      </c>
      <c r="Q176" s="1137" t="str">
        <f>IF(V176="cuisine","",IF(ISTEXT(V176),$O$102,""))</f>
        <v/>
      </c>
      <c r="R176" s="1137" t="str">
        <f>IF(W176="cuisine","",IF(ISTEXT(W176),$O$103,""))</f>
        <v/>
      </c>
      <c r="S176" s="1146" t="str">
        <f>IF(X176="cuisine","",IF(ISTEXT(X176),$O$104,""))</f>
        <v/>
      </c>
      <c r="T176" s="1147" t="str">
        <f>IF(Y176="cuisine","",IF(ISTEXT(Y176),$O$105,""))</f>
        <v/>
      </c>
      <c r="U176" s="1148" t="str">
        <f>IF(Z176="cuisine","",IF(ISTEXT(Z176),$O$106,""))</f>
        <v/>
      </c>
      <c r="V176" s="1037" t="s">
        <v>1068</v>
      </c>
      <c r="W176" s="1037"/>
      <c r="X176" s="1036"/>
      <c r="Y176" s="1037"/>
      <c r="Z176" s="1117"/>
      <c r="AA176" s="835">
        <v>1</v>
      </c>
    </row>
    <row r="177" spans="1:32" s="854" customFormat="1" ht="65.099999999999994" customHeight="1">
      <c r="A177" s="1083">
        <v>5</v>
      </c>
      <c r="B177" s="1162">
        <v>1</v>
      </c>
      <c r="C177" s="1163">
        <v>176</v>
      </c>
      <c r="D177" s="1164"/>
      <c r="E177" s="1105" t="s">
        <v>1176</v>
      </c>
      <c r="F177" s="1106" t="s">
        <v>1177</v>
      </c>
      <c r="G177" s="607" t="s">
        <v>1139</v>
      </c>
      <c r="H177" s="608">
        <v>3.0259999999999998</v>
      </c>
      <c r="I177" s="1107">
        <v>1.8340000000000001</v>
      </c>
      <c r="J177" s="1108">
        <v>3.0259999999999998</v>
      </c>
      <c r="K177" s="1109" t="s">
        <v>554</v>
      </c>
      <c r="L177" s="1110">
        <v>1</v>
      </c>
      <c r="M177" s="1094">
        <v>1988</v>
      </c>
      <c r="N177" s="1111" t="s">
        <v>529</v>
      </c>
      <c r="O177" s="1144" t="s">
        <v>1140</v>
      </c>
      <c r="P177" s="1156" t="s">
        <v>1141</v>
      </c>
      <c r="Q177" s="1137" t="str">
        <f>IF(V177="cuisine","",IF(ISTEXT(V177),$O$102,""))</f>
        <v/>
      </c>
      <c r="R177" s="1137" t="str">
        <f>IF(W177="cuisine","",IF(ISTEXT(W177),$O$103,""))</f>
        <v/>
      </c>
      <c r="S177" s="1146" t="str">
        <f>IF(X177="cuisine","",IF(ISTEXT(X177),$O$104,""))</f>
        <v/>
      </c>
      <c r="T177" s="1147" t="str">
        <f>IF(Y177="cuisine","",IF(ISTEXT(Y177),$O$105,""))</f>
        <v/>
      </c>
      <c r="U177" s="1148" t="str">
        <f>IF(Z177="cuisine","",IF(ISTEXT(Z177),$O$106,""))</f>
        <v/>
      </c>
      <c r="V177" s="1037" t="s">
        <v>1068</v>
      </c>
      <c r="W177" s="1037"/>
      <c r="X177" s="1036"/>
      <c r="Y177" s="1037"/>
      <c r="Z177" s="1117"/>
      <c r="AA177" s="835">
        <v>1</v>
      </c>
    </row>
    <row r="178" spans="1:32" ht="60" customHeight="1">
      <c r="A178" s="1083">
        <v>8</v>
      </c>
      <c r="B178" s="1102">
        <v>1</v>
      </c>
      <c r="C178" s="1103">
        <v>67</v>
      </c>
      <c r="D178" s="1104"/>
      <c r="E178" s="1105" t="s">
        <v>1179</v>
      </c>
      <c r="F178" s="1106">
        <v>1</v>
      </c>
      <c r="G178" s="607" t="s">
        <v>1180</v>
      </c>
      <c r="H178" s="608">
        <v>5.05</v>
      </c>
      <c r="I178" s="1107">
        <v>5.05</v>
      </c>
      <c r="J178" s="1108">
        <v>5.05</v>
      </c>
      <c r="K178" s="1109" t="s">
        <v>555</v>
      </c>
      <c r="L178" s="1110">
        <v>1</v>
      </c>
      <c r="M178" s="1094"/>
      <c r="N178" s="1111" t="s">
        <v>529</v>
      </c>
      <c r="O178" s="1144" t="s">
        <v>1054</v>
      </c>
      <c r="P178" s="1113" t="s">
        <v>1055</v>
      </c>
      <c r="Q178" s="1137" t="str">
        <f>IF(V178="cuisine","",IF(ISTEXT(V178),$O$102,""))</f>
        <v/>
      </c>
      <c r="R178" s="1137" t="str">
        <f>IF(W178="cuisine","",IF(ISTEXT(W178),$O$103,""))</f>
        <v/>
      </c>
      <c r="S178" s="1146" t="str">
        <f>IF(X178="cuisine","",IF(ISTEXT(X178),$O$104,""))</f>
        <v/>
      </c>
      <c r="T178" s="1147" t="str">
        <f>IF(Y178="cuisine","",IF(ISTEXT(Y178),$O$105,""))</f>
        <v/>
      </c>
      <c r="U178" s="1148" t="str">
        <f>IF(Z178="cuisine","",IF(ISTEXT(Z178),$O$106,""))</f>
        <v/>
      </c>
      <c r="V178" s="1037" t="s">
        <v>1068</v>
      </c>
      <c r="W178" s="1037"/>
      <c r="X178" s="1036"/>
      <c r="Y178" s="1037"/>
      <c r="Z178" s="1117"/>
      <c r="AA178" s="835">
        <v>1</v>
      </c>
      <c r="AB178" s="237"/>
    </row>
    <row r="179" spans="1:32" ht="35.25" customHeight="1" thickBot="1">
      <c r="A179" s="870"/>
      <c r="B179" s="657"/>
      <c r="C179" s="871"/>
      <c r="D179" s="872"/>
      <c r="E179" s="871"/>
      <c r="F179" s="657"/>
      <c r="G179" s="873"/>
      <c r="H179" s="873"/>
      <c r="I179" s="873"/>
      <c r="J179" s="873"/>
      <c r="K179" s="873"/>
      <c r="L179" s="873"/>
      <c r="M179" s="873"/>
      <c r="N179" s="873"/>
      <c r="O179" s="873"/>
      <c r="P179" s="873"/>
      <c r="Q179" s="873"/>
      <c r="R179" s="873"/>
      <c r="S179" s="873"/>
      <c r="T179" s="874"/>
      <c r="U179" s="874"/>
      <c r="V179" s="873"/>
      <c r="W179" s="875"/>
      <c r="X179" s="874"/>
      <c r="Y179" s="874"/>
      <c r="Z179" s="1124"/>
      <c r="AA179" s="835">
        <v>1</v>
      </c>
      <c r="AB179" s="852"/>
      <c r="AD179" s="852"/>
      <c r="AE179" s="852"/>
      <c r="AF179" s="852"/>
    </row>
    <row r="180" spans="1:32" ht="116.25" customHeight="1" thickTop="1">
      <c r="A180" s="1408">
        <f>MAX(C181:D185)+Z181</f>
        <v>13</v>
      </c>
      <c r="B180" s="1409"/>
      <c r="C180" s="1409"/>
      <c r="D180" s="1409"/>
      <c r="E180" s="1191" t="s">
        <v>518</v>
      </c>
      <c r="F180" s="1192"/>
      <c r="G180" s="1192"/>
      <c r="H180" s="1192"/>
      <c r="I180" s="1192"/>
      <c r="J180" s="1192"/>
      <c r="K180" s="1192"/>
      <c r="L180" s="1192"/>
      <c r="M180" s="1192"/>
      <c r="N180" s="1192"/>
      <c r="O180" s="1192"/>
      <c r="P180" s="1192"/>
      <c r="Q180" s="1192"/>
      <c r="R180" s="1192"/>
      <c r="S180" s="1192"/>
      <c r="T180" s="1192"/>
      <c r="U180" s="1192" t="s">
        <v>1181</v>
      </c>
      <c r="V180" s="1025" t="s">
        <v>1038</v>
      </c>
      <c r="W180" s="1026" t="s">
        <v>1039</v>
      </c>
      <c r="X180" s="1026" t="s">
        <v>1040</v>
      </c>
      <c r="Y180" s="1026" t="s">
        <v>1041</v>
      </c>
      <c r="Z180" s="1027" t="s">
        <v>1042</v>
      </c>
      <c r="AA180" s="835">
        <v>1</v>
      </c>
    </row>
    <row r="181" spans="1:32" ht="60" customHeight="1">
      <c r="A181" s="1125"/>
      <c r="B181" s="643"/>
      <c r="C181" s="1392">
        <f>V183</f>
        <v>9</v>
      </c>
      <c r="D181" s="1392"/>
      <c r="E181" s="1029" t="s">
        <v>519</v>
      </c>
      <c r="F181" s="1030"/>
      <c r="G181" s="848"/>
      <c r="H181" s="848"/>
      <c r="I181" s="848"/>
      <c r="J181" s="848"/>
      <c r="K181" s="848"/>
      <c r="L181" s="848"/>
      <c r="M181" s="848"/>
      <c r="N181" s="848"/>
      <c r="O181" s="1031">
        <f>$Q$18</f>
        <v>6.2105263157894735</v>
      </c>
      <c r="P181" s="1032" t="s">
        <v>520</v>
      </c>
      <c r="Q181" s="1442">
        <f>C181*O181</f>
        <v>55.89473684210526</v>
      </c>
      <c r="R181" s="1442"/>
      <c r="S181" s="1033" t="s">
        <v>486</v>
      </c>
      <c r="T181" s="1034" t="s">
        <v>521</v>
      </c>
      <c r="U181" s="1035">
        <f>$Q$16</f>
        <v>236</v>
      </c>
      <c r="V181" s="1036" t="s">
        <v>1049</v>
      </c>
      <c r="W181" s="1037"/>
      <c r="X181" s="1037"/>
      <c r="Y181" s="1038"/>
      <c r="Z181" s="1039">
        <f>COUNTIF(V188:Z201,V181)</f>
        <v>4</v>
      </c>
      <c r="AA181" s="835">
        <v>1</v>
      </c>
      <c r="AB181" s="852"/>
      <c r="AD181" s="852"/>
      <c r="AE181" s="852"/>
      <c r="AF181" s="852"/>
    </row>
    <row r="182" spans="1:32" ht="60" customHeight="1">
      <c r="A182" s="1125"/>
      <c r="B182" s="643"/>
      <c r="C182" s="1392">
        <f>W183</f>
        <v>9</v>
      </c>
      <c r="D182" s="1392"/>
      <c r="E182" s="1029" t="s">
        <v>522</v>
      </c>
      <c r="F182" s="1030"/>
      <c r="G182" s="848"/>
      <c r="H182" s="848"/>
      <c r="I182" s="848"/>
      <c r="J182" s="848"/>
      <c r="K182" s="848"/>
      <c r="L182" s="848"/>
      <c r="M182" s="848"/>
      <c r="N182" s="848"/>
      <c r="O182" s="1031">
        <f>$R$18</f>
        <v>5.7560975609756095</v>
      </c>
      <c r="P182" s="1032" t="s">
        <v>520</v>
      </c>
      <c r="Q182" s="1442">
        <f>C182*O182</f>
        <v>51.804878048780488</v>
      </c>
      <c r="R182" s="1442"/>
      <c r="S182" s="1033" t="s">
        <v>486</v>
      </c>
      <c r="T182" s="1034" t="s">
        <v>521</v>
      </c>
      <c r="U182" s="1035">
        <f>$R$16</f>
        <v>236</v>
      </c>
      <c r="V182" s="1040" t="s">
        <v>1038</v>
      </c>
      <c r="W182" s="1040" t="s">
        <v>1039</v>
      </c>
      <c r="X182" s="1041" t="s">
        <v>1040</v>
      </c>
      <c r="Y182" s="1042" t="s">
        <v>1041</v>
      </c>
      <c r="Z182" s="1043" t="s">
        <v>1042</v>
      </c>
      <c r="AA182" s="835">
        <v>1</v>
      </c>
      <c r="AB182" s="852"/>
      <c r="AD182" s="852"/>
      <c r="AE182" s="852"/>
      <c r="AF182" s="852"/>
    </row>
    <row r="183" spans="1:32" ht="60" customHeight="1">
      <c r="A183" s="1125"/>
      <c r="B183" s="643"/>
      <c r="C183" s="1392">
        <f>X183</f>
        <v>9</v>
      </c>
      <c r="D183" s="1392"/>
      <c r="E183" s="1029" t="s">
        <v>523</v>
      </c>
      <c r="F183" s="1030"/>
      <c r="G183" s="1044"/>
      <c r="H183" s="1044"/>
      <c r="I183" s="848"/>
      <c r="J183" s="848"/>
      <c r="K183" s="848"/>
      <c r="L183" s="848"/>
      <c r="M183" s="848"/>
      <c r="N183" s="848"/>
      <c r="O183" s="1045">
        <f>$S$18</f>
        <v>4</v>
      </c>
      <c r="P183" s="1046" t="s">
        <v>520</v>
      </c>
      <c r="Q183" s="1442">
        <f>C183*O183</f>
        <v>36</v>
      </c>
      <c r="R183" s="1442"/>
      <c r="S183" s="1033" t="s">
        <v>486</v>
      </c>
      <c r="T183" s="1034" t="s">
        <v>521</v>
      </c>
      <c r="U183" s="1035">
        <f>$S$16</f>
        <v>252</v>
      </c>
      <c r="V183" s="1128">
        <f>COUNTIF(V188:Z201,V182)</f>
        <v>9</v>
      </c>
      <c r="W183" s="1128">
        <f>COUNTIF(V188:Z201,W182)</f>
        <v>9</v>
      </c>
      <c r="X183" s="1128">
        <f>COUNTIF(V188:Z201,X182)</f>
        <v>9</v>
      </c>
      <c r="Y183" s="1128">
        <f>COUNTIF(V188:Z201,Y182)</f>
        <v>9</v>
      </c>
      <c r="Z183" s="1126">
        <f>COUNTIF(V188:Z201,Z182)</f>
        <v>9</v>
      </c>
      <c r="AA183" s="835">
        <v>1</v>
      </c>
      <c r="AB183" s="852"/>
      <c r="AD183" s="852"/>
      <c r="AE183" s="852"/>
      <c r="AF183" s="852"/>
    </row>
    <row r="184" spans="1:32" ht="60" customHeight="1">
      <c r="A184" s="885"/>
      <c r="B184" s="643"/>
      <c r="C184" s="1392">
        <f>Y183</f>
        <v>9</v>
      </c>
      <c r="D184" s="1392"/>
      <c r="E184" s="1029" t="s">
        <v>524</v>
      </c>
      <c r="F184" s="1030"/>
      <c r="G184" s="1049"/>
      <c r="H184" s="1049"/>
      <c r="I184" s="848"/>
      <c r="J184" s="848"/>
      <c r="K184" s="1050"/>
      <c r="L184" s="1050"/>
      <c r="M184" s="1050"/>
      <c r="N184" s="848"/>
      <c r="O184" s="1051">
        <f>$T$18</f>
        <v>11.40625</v>
      </c>
      <c r="P184" s="1050" t="s">
        <v>520</v>
      </c>
      <c r="Q184" s="1442">
        <f>C184*O184</f>
        <v>102.65625</v>
      </c>
      <c r="R184" s="1442"/>
      <c r="S184" s="1033" t="s">
        <v>486</v>
      </c>
      <c r="T184" s="1034" t="s">
        <v>521</v>
      </c>
      <c r="U184" s="1035">
        <f>$T$16</f>
        <v>730</v>
      </c>
      <c r="V184" s="848"/>
      <c r="W184" s="1056"/>
      <c r="X184" s="1056"/>
      <c r="Y184" s="1056"/>
      <c r="Z184" s="1057"/>
      <c r="AA184" s="835">
        <v>1</v>
      </c>
      <c r="AB184" s="852"/>
      <c r="AD184" s="852"/>
      <c r="AE184" s="852"/>
      <c r="AF184" s="852"/>
    </row>
    <row r="185" spans="1:32" ht="60" customHeight="1">
      <c r="A185" s="885"/>
      <c r="B185" s="643"/>
      <c r="C185" s="1392">
        <f>Z183</f>
        <v>9</v>
      </c>
      <c r="D185" s="1392"/>
      <c r="E185" s="1029" t="s">
        <v>525</v>
      </c>
      <c r="F185" s="1030"/>
      <c r="G185" s="1049"/>
      <c r="H185" s="1049"/>
      <c r="I185" s="848"/>
      <c r="J185" s="848"/>
      <c r="K185" s="1055"/>
      <c r="L185" s="1050"/>
      <c r="M185" s="1050"/>
      <c r="N185" s="848"/>
      <c r="O185" s="1051">
        <f>$U$18</f>
        <v>11.587301587301587</v>
      </c>
      <c r="P185" s="1050" t="s">
        <v>520</v>
      </c>
      <c r="Q185" s="1442">
        <f>C185*O185</f>
        <v>104.28571428571428</v>
      </c>
      <c r="R185" s="1442"/>
      <c r="S185" s="1033" t="s">
        <v>486</v>
      </c>
      <c r="T185" s="1034" t="s">
        <v>521</v>
      </c>
      <c r="U185" s="1035">
        <f>$U$16</f>
        <v>730</v>
      </c>
      <c r="V185" s="848"/>
      <c r="W185" s="1056"/>
      <c r="X185" s="1056"/>
      <c r="Y185" s="1056"/>
      <c r="Z185" s="1057"/>
      <c r="AA185" s="835">
        <v>1</v>
      </c>
      <c r="AB185" s="852"/>
      <c r="AD185" s="852"/>
      <c r="AE185" s="852"/>
      <c r="AF185" s="852"/>
    </row>
    <row r="186" spans="1:32" ht="39" customHeight="1">
      <c r="A186" s="885"/>
      <c r="B186" s="643"/>
      <c r="C186" s="998"/>
      <c r="D186" s="998"/>
      <c r="E186" s="1058"/>
      <c r="F186" s="1030"/>
      <c r="G186" s="1049"/>
      <c r="H186" s="1049"/>
      <c r="I186" s="1051"/>
      <c r="J186" s="1050"/>
      <c r="K186" s="1055"/>
      <c r="L186" s="1050"/>
      <c r="M186" s="1050"/>
      <c r="N186" s="1050"/>
      <c r="O186" s="1050"/>
      <c r="P186" s="1055"/>
      <c r="Q186" s="1059" t="s">
        <v>526</v>
      </c>
      <c r="R186" s="1060"/>
      <c r="S186" s="1061"/>
      <c r="T186" s="1060"/>
      <c r="U186" s="1062"/>
      <c r="V186" s="848"/>
      <c r="W186" s="1056"/>
      <c r="X186" s="1056"/>
      <c r="Y186" s="1056"/>
      <c r="Z186" s="1057"/>
      <c r="AA186" s="835">
        <v>1</v>
      </c>
      <c r="AB186" s="852"/>
    </row>
    <row r="187" spans="1:32" ht="66" customHeight="1">
      <c r="A187" s="1066"/>
      <c r="B187" s="1067"/>
      <c r="C187" s="1068"/>
      <c r="D187" s="1068"/>
      <c r="E187" s="1069"/>
      <c r="F187" s="1070"/>
      <c r="G187" s="1068"/>
      <c r="H187" s="1068"/>
      <c r="I187" s="1068"/>
      <c r="J187" s="1069"/>
      <c r="K187" s="1069"/>
      <c r="L187" s="1071" t="s">
        <v>527</v>
      </c>
      <c r="M187" s="1071"/>
      <c r="N187" s="1069"/>
      <c r="O187" s="1071" t="s">
        <v>527</v>
      </c>
      <c r="P187" s="1069"/>
      <c r="Q187" s="1072" t="s">
        <v>472</v>
      </c>
      <c r="R187" s="1073" t="s">
        <v>473</v>
      </c>
      <c r="S187" s="1074" t="s">
        <v>1040</v>
      </c>
      <c r="T187" s="1075" t="s">
        <v>1041</v>
      </c>
      <c r="U187" s="1076" t="s">
        <v>1042</v>
      </c>
      <c r="V187" s="1133" t="s">
        <v>471</v>
      </c>
      <c r="W187" s="1133"/>
      <c r="X187" s="1133"/>
      <c r="Y187" s="1133"/>
      <c r="Z187" s="1134"/>
      <c r="AA187" s="835">
        <v>1</v>
      </c>
      <c r="AB187" s="852"/>
      <c r="AC187" s="1082"/>
      <c r="AD187" s="852"/>
      <c r="AF187" s="852"/>
    </row>
    <row r="188" spans="1:32" ht="60" customHeight="1">
      <c r="A188" s="1083">
        <v>5</v>
      </c>
      <c r="B188" s="1155">
        <v>1</v>
      </c>
      <c r="C188" s="851">
        <v>36</v>
      </c>
      <c r="D188" s="1086"/>
      <c r="E188" s="1087" t="s">
        <v>1183</v>
      </c>
      <c r="F188" s="1088" t="s">
        <v>1184</v>
      </c>
      <c r="G188" s="1089" t="s">
        <v>1185</v>
      </c>
      <c r="H188" s="1090">
        <v>2.923</v>
      </c>
      <c r="I188" s="1091">
        <v>2.923</v>
      </c>
      <c r="J188" s="1092">
        <v>2.923</v>
      </c>
      <c r="K188" s="1093" t="s">
        <v>556</v>
      </c>
      <c r="L188" s="1094">
        <v>1</v>
      </c>
      <c r="M188" s="1094">
        <v>800632</v>
      </c>
      <c r="N188" s="1095" t="s">
        <v>529</v>
      </c>
      <c r="O188" s="1135" t="s">
        <v>1186</v>
      </c>
      <c r="P188" s="1097" t="s">
        <v>1055</v>
      </c>
      <c r="Q188" s="1137">
        <f>IF(V188="cuisine","",IF(ISTEXT(V188),$O$102,""))</f>
        <v>6.2105263157894735</v>
      </c>
      <c r="R188" s="1137">
        <f>IF(W188="cuisine","",IF(ISTEXT(W188),$O$103,""))</f>
        <v>5.7560975609756095</v>
      </c>
      <c r="S188" s="1138">
        <f>IF(X188="cuisine","",IF(ISTEXT(X188),$O$104,""))</f>
        <v>4</v>
      </c>
      <c r="T188" s="1139">
        <f>IF(Y188="cuisine","",IF(ISTEXT(Y188),$O$105,""))</f>
        <v>11.40625</v>
      </c>
      <c r="U188" s="1140">
        <f>IF(Z188="cuisine","",IF(ISTEXT(Z188),$O$106,""))</f>
        <v>11.587301587301587</v>
      </c>
      <c r="V188" s="866" t="s">
        <v>1038</v>
      </c>
      <c r="W188" s="866" t="s">
        <v>1039</v>
      </c>
      <c r="X188" s="867" t="s">
        <v>1040</v>
      </c>
      <c r="Y188" s="868" t="s">
        <v>1041</v>
      </c>
      <c r="Z188" s="869" t="s">
        <v>1042</v>
      </c>
      <c r="AA188" s="835">
        <v>1</v>
      </c>
      <c r="AB188" s="237"/>
      <c r="AC188" s="1082"/>
    </row>
    <row r="189" spans="1:32" ht="60" customHeight="1">
      <c r="A189" s="1083">
        <v>5</v>
      </c>
      <c r="B189" s="1193"/>
      <c r="C189" s="1161">
        <v>48</v>
      </c>
      <c r="D189" s="1104"/>
      <c r="E189" s="1105" t="s">
        <v>1189</v>
      </c>
      <c r="F189" s="1106"/>
      <c r="G189" s="607" t="s">
        <v>1185</v>
      </c>
      <c r="H189" s="608">
        <v>2.94</v>
      </c>
      <c r="I189" s="1107">
        <v>2.94</v>
      </c>
      <c r="J189" s="1108">
        <v>2.94</v>
      </c>
      <c r="K189" s="1109" t="s">
        <v>557</v>
      </c>
      <c r="L189" s="1110">
        <v>1</v>
      </c>
      <c r="M189" s="1094">
        <v>369587</v>
      </c>
      <c r="N189" s="1111" t="s">
        <v>529</v>
      </c>
      <c r="O189" s="1144" t="s">
        <v>1186</v>
      </c>
      <c r="P189" s="1097" t="s">
        <v>1055</v>
      </c>
      <c r="Q189" s="1137">
        <f>IF(V189="cuisine","",IF(ISTEXT(V189),$O$102,""))</f>
        <v>6.2105263157894735</v>
      </c>
      <c r="R189" s="1137">
        <f>IF(W189="cuisine","",IF(ISTEXT(W189),$O$103,""))</f>
        <v>5.7560975609756095</v>
      </c>
      <c r="S189" s="1146">
        <f>IF(X189="cuisine","",IF(ISTEXT(X189),$O$104,""))</f>
        <v>4</v>
      </c>
      <c r="T189" s="1147">
        <f>IF(Y189="cuisine","",IF(ISTEXT(Y189),$O$105,""))</f>
        <v>11.40625</v>
      </c>
      <c r="U189" s="1148">
        <f>IF(Z189="cuisine","",IF(ISTEXT(Z189),$O$106,""))</f>
        <v>11.587301587301587</v>
      </c>
      <c r="V189" s="1040" t="s">
        <v>1038</v>
      </c>
      <c r="W189" s="1040" t="s">
        <v>1039</v>
      </c>
      <c r="X189" s="1041" t="s">
        <v>1040</v>
      </c>
      <c r="Y189" s="1042" t="s">
        <v>1041</v>
      </c>
      <c r="Z189" s="1043" t="s">
        <v>1042</v>
      </c>
      <c r="AA189" s="835">
        <v>1</v>
      </c>
      <c r="AB189" s="237"/>
      <c r="AC189" s="1082"/>
    </row>
    <row r="190" spans="1:32" ht="60" customHeight="1">
      <c r="A190" s="1083"/>
      <c r="B190" s="1193"/>
      <c r="C190" s="1161"/>
      <c r="D190" s="1194"/>
      <c r="E190" s="1195"/>
      <c r="F190" s="1106"/>
      <c r="G190" s="1196"/>
      <c r="H190" s="1197"/>
      <c r="I190" s="1107"/>
      <c r="J190" s="1198"/>
      <c r="K190" s="1199"/>
      <c r="L190" s="1200"/>
      <c r="M190" s="1200"/>
      <c r="N190" s="1111"/>
      <c r="O190" s="1144"/>
      <c r="P190" s="1198"/>
      <c r="Q190" s="1201"/>
      <c r="R190" s="1201"/>
      <c r="S190" s="1202"/>
      <c r="T190" s="1203"/>
      <c r="U190" s="1204"/>
      <c r="V190" s="1205"/>
      <c r="W190" s="1205"/>
      <c r="X190" s="1206"/>
      <c r="Y190" s="1206"/>
      <c r="Z190" s="1207"/>
      <c r="AA190" s="835">
        <v>1</v>
      </c>
      <c r="AB190" s="237"/>
      <c r="AC190" s="1082" t="s">
        <v>531</v>
      </c>
    </row>
    <row r="191" spans="1:32" s="854" customFormat="1" ht="65.099999999999994" customHeight="1">
      <c r="A191" s="1083">
        <v>5</v>
      </c>
      <c r="B191" s="1160">
        <v>1</v>
      </c>
      <c r="C191" s="1161">
        <v>37</v>
      </c>
      <c r="D191" s="1104"/>
      <c r="E191" s="1105" t="s">
        <v>1191</v>
      </c>
      <c r="F191" s="1106"/>
      <c r="G191" s="607" t="s">
        <v>1185</v>
      </c>
      <c r="H191" s="608">
        <v>2.94</v>
      </c>
      <c r="I191" s="1107">
        <v>2.94</v>
      </c>
      <c r="J191" s="1108">
        <v>2.94</v>
      </c>
      <c r="K191" s="1109" t="s">
        <v>557</v>
      </c>
      <c r="L191" s="1110">
        <v>1</v>
      </c>
      <c r="M191" s="1094">
        <v>369587</v>
      </c>
      <c r="N191" s="1111" t="s">
        <v>529</v>
      </c>
      <c r="O191" s="1144" t="s">
        <v>1186</v>
      </c>
      <c r="P191" s="1097" t="s">
        <v>1055</v>
      </c>
      <c r="Q191" s="1137" t="str">
        <f t="shared" ref="Q191:Q201" si="16">IF(V191="cuisine","",IF(ISTEXT(V191),$O$102,""))</f>
        <v/>
      </c>
      <c r="R191" s="1137" t="str">
        <f t="shared" ref="R191:R201" si="17">IF(W191="cuisine","",IF(ISTEXT(W191),$O$103,""))</f>
        <v/>
      </c>
      <c r="S191" s="1146" t="str">
        <f t="shared" ref="S191:S201" si="18">IF(X191="cuisine","",IF(ISTEXT(X191),$O$104,""))</f>
        <v/>
      </c>
      <c r="T191" s="1147" t="str">
        <f t="shared" ref="T191:T201" si="19">IF(Y191="cuisine","",IF(ISTEXT(Y191),$O$105,""))</f>
        <v/>
      </c>
      <c r="U191" s="1148" t="str">
        <f t="shared" ref="U191:U201" si="20">IF(Z191="cuisine","",IF(ISTEXT(Z191),$O$106,""))</f>
        <v/>
      </c>
      <c r="V191" s="1037" t="s">
        <v>1068</v>
      </c>
      <c r="W191" s="1037"/>
      <c r="X191" s="1036"/>
      <c r="Y191" s="1037"/>
      <c r="Z191" s="1117"/>
      <c r="AA191" s="835">
        <v>1</v>
      </c>
      <c r="AC191" s="1120" t="s">
        <v>532</v>
      </c>
    </row>
    <row r="192" spans="1:32" s="854" customFormat="1" ht="65.099999999999994" customHeight="1">
      <c r="A192" s="1083">
        <v>5</v>
      </c>
      <c r="B192" s="1160">
        <v>1</v>
      </c>
      <c r="C192" s="1161">
        <v>8</v>
      </c>
      <c r="D192" s="1104"/>
      <c r="E192" s="1105" t="s">
        <v>1193</v>
      </c>
      <c r="F192" s="1106"/>
      <c r="G192" s="607" t="s">
        <v>1139</v>
      </c>
      <c r="H192" s="608">
        <v>3.5249999999999999</v>
      </c>
      <c r="I192" s="1107">
        <v>1.3280000000000001</v>
      </c>
      <c r="J192" s="1108">
        <v>3.5249999999999999</v>
      </c>
      <c r="K192" s="1109" t="s">
        <v>548</v>
      </c>
      <c r="L192" s="1110">
        <v>1</v>
      </c>
      <c r="M192" s="1094">
        <v>25054</v>
      </c>
      <c r="N192" s="1111" t="s">
        <v>529</v>
      </c>
      <c r="O192" s="1144" t="s">
        <v>1140</v>
      </c>
      <c r="P192" s="1156" t="s">
        <v>1141</v>
      </c>
      <c r="Q192" s="1137">
        <f t="shared" si="16"/>
        <v>6.2105263157894735</v>
      </c>
      <c r="R192" s="1137">
        <f t="shared" si="17"/>
        <v>5.7560975609756095</v>
      </c>
      <c r="S192" s="1146">
        <f t="shared" si="18"/>
        <v>4</v>
      </c>
      <c r="T192" s="1147">
        <f t="shared" si="19"/>
        <v>11.40625</v>
      </c>
      <c r="U192" s="1148">
        <f t="shared" si="20"/>
        <v>11.587301587301587</v>
      </c>
      <c r="V192" s="1040" t="s">
        <v>1038</v>
      </c>
      <c r="W192" s="1040" t="s">
        <v>1039</v>
      </c>
      <c r="X192" s="1041" t="s">
        <v>1040</v>
      </c>
      <c r="Y192" s="1042" t="s">
        <v>1041</v>
      </c>
      <c r="Z192" s="1043" t="s">
        <v>1042</v>
      </c>
      <c r="AA192" s="835">
        <v>1</v>
      </c>
      <c r="AC192" s="1121" t="s">
        <v>533</v>
      </c>
    </row>
    <row r="193" spans="1:32" s="854" customFormat="1" ht="65.099999999999994" customHeight="1">
      <c r="A193" s="1083">
        <v>8</v>
      </c>
      <c r="B193" s="1154">
        <v>1</v>
      </c>
      <c r="C193" s="1103">
        <v>20</v>
      </c>
      <c r="D193" s="1104"/>
      <c r="E193" s="1105" t="s">
        <v>1195</v>
      </c>
      <c r="F193" s="1106" t="s">
        <v>1121</v>
      </c>
      <c r="G193" s="607" t="s">
        <v>1052</v>
      </c>
      <c r="H193" s="608">
        <v>5.15</v>
      </c>
      <c r="I193" s="1107">
        <v>5.15</v>
      </c>
      <c r="J193" s="1108">
        <v>5.15</v>
      </c>
      <c r="K193" s="1109" t="s">
        <v>542</v>
      </c>
      <c r="L193" s="1110">
        <v>1</v>
      </c>
      <c r="M193" s="1094" t="s">
        <v>1134</v>
      </c>
      <c r="N193" s="1111" t="s">
        <v>529</v>
      </c>
      <c r="O193" s="1144" t="s">
        <v>1054</v>
      </c>
      <c r="P193" s="1156" t="s">
        <v>1141</v>
      </c>
      <c r="Q193" s="1137">
        <f t="shared" si="16"/>
        <v>6.2105263157894735</v>
      </c>
      <c r="R193" s="1137">
        <f t="shared" si="17"/>
        <v>5.7560975609756095</v>
      </c>
      <c r="S193" s="1146">
        <f t="shared" si="18"/>
        <v>4</v>
      </c>
      <c r="T193" s="1147">
        <f t="shared" si="19"/>
        <v>11.40625</v>
      </c>
      <c r="U193" s="1148">
        <f t="shared" si="20"/>
        <v>11.587301587301587</v>
      </c>
      <c r="V193" s="1040" t="s">
        <v>1038</v>
      </c>
      <c r="W193" s="1040" t="s">
        <v>1039</v>
      </c>
      <c r="X193" s="1041" t="s">
        <v>1040</v>
      </c>
      <c r="Y193" s="1042" t="s">
        <v>1041</v>
      </c>
      <c r="Z193" s="1043" t="s">
        <v>1042</v>
      </c>
      <c r="AA193" s="835">
        <v>1</v>
      </c>
      <c r="AC193" s="1120" t="s">
        <v>535</v>
      </c>
    </row>
    <row r="194" spans="1:32" s="854" customFormat="1" ht="65.099999999999994" customHeight="1">
      <c r="A194" s="1083">
        <v>5</v>
      </c>
      <c r="B194" s="1160">
        <v>1</v>
      </c>
      <c r="C194" s="1161">
        <v>38</v>
      </c>
      <c r="D194" s="1104"/>
      <c r="E194" s="1105" t="s">
        <v>1197</v>
      </c>
      <c r="F194" s="1106" t="s">
        <v>1198</v>
      </c>
      <c r="G194" s="607" t="s">
        <v>1185</v>
      </c>
      <c r="H194" s="608">
        <v>0.997</v>
      </c>
      <c r="I194" s="1107">
        <v>0.997</v>
      </c>
      <c r="J194" s="1108">
        <v>0.997</v>
      </c>
      <c r="K194" s="1109" t="s">
        <v>558</v>
      </c>
      <c r="L194" s="1110">
        <v>1</v>
      </c>
      <c r="M194" s="1094">
        <v>902338</v>
      </c>
      <c r="N194" s="1111" t="s">
        <v>529</v>
      </c>
      <c r="O194" s="1144" t="s">
        <v>1140</v>
      </c>
      <c r="P194" s="1097" t="s">
        <v>1055</v>
      </c>
      <c r="Q194" s="1137">
        <f t="shared" si="16"/>
        <v>6.2105263157894735</v>
      </c>
      <c r="R194" s="1137">
        <f t="shared" si="17"/>
        <v>5.7560975609756095</v>
      </c>
      <c r="S194" s="1146">
        <f t="shared" si="18"/>
        <v>4</v>
      </c>
      <c r="T194" s="1147">
        <f t="shared" si="19"/>
        <v>11.40625</v>
      </c>
      <c r="U194" s="1148">
        <f t="shared" si="20"/>
        <v>11.587301587301587</v>
      </c>
      <c r="V194" s="1040" t="s">
        <v>1038</v>
      </c>
      <c r="W194" s="1040" t="s">
        <v>1039</v>
      </c>
      <c r="X194" s="1041" t="s">
        <v>1040</v>
      </c>
      <c r="Y194" s="1042" t="s">
        <v>1041</v>
      </c>
      <c r="Z194" s="1043" t="s">
        <v>1042</v>
      </c>
      <c r="AA194" s="835">
        <v>1</v>
      </c>
      <c r="AC194" s="1120" t="s">
        <v>537</v>
      </c>
    </row>
    <row r="195" spans="1:32" s="854" customFormat="1" ht="65.099999999999994" customHeight="1">
      <c r="A195" s="1083">
        <v>8</v>
      </c>
      <c r="B195" s="1154"/>
      <c r="C195" s="1103">
        <v>53</v>
      </c>
      <c r="D195" s="1104"/>
      <c r="E195" s="1105" t="s">
        <v>1200</v>
      </c>
      <c r="F195" s="1106" t="s">
        <v>1052</v>
      </c>
      <c r="G195" s="607" t="s">
        <v>1052</v>
      </c>
      <c r="H195" s="608">
        <v>0.84</v>
      </c>
      <c r="I195" s="1107">
        <v>0.84</v>
      </c>
      <c r="J195" s="1108">
        <v>0.84</v>
      </c>
      <c r="K195" s="1109" t="s">
        <v>559</v>
      </c>
      <c r="L195" s="1110">
        <v>1</v>
      </c>
      <c r="M195" s="1094">
        <v>38000</v>
      </c>
      <c r="N195" s="1111" t="s">
        <v>529</v>
      </c>
      <c r="O195" s="1144" t="s">
        <v>1054</v>
      </c>
      <c r="P195" s="1097" t="s">
        <v>1055</v>
      </c>
      <c r="Q195" s="1137" t="str">
        <f t="shared" si="16"/>
        <v/>
      </c>
      <c r="R195" s="1137" t="str">
        <f t="shared" si="17"/>
        <v/>
      </c>
      <c r="S195" s="1146" t="str">
        <f t="shared" si="18"/>
        <v/>
      </c>
      <c r="T195" s="1147" t="str">
        <f t="shared" si="19"/>
        <v/>
      </c>
      <c r="U195" s="1148" t="str">
        <f t="shared" si="20"/>
        <v/>
      </c>
      <c r="V195" s="1037" t="s">
        <v>1068</v>
      </c>
      <c r="W195" s="1037"/>
      <c r="X195" s="1036"/>
      <c r="Y195" s="1037"/>
      <c r="Z195" s="1117"/>
      <c r="AA195" s="835">
        <v>1</v>
      </c>
      <c r="AC195" s="1120" t="s">
        <v>538</v>
      </c>
    </row>
    <row r="196" spans="1:32" s="854" customFormat="1" ht="65.099999999999994" customHeight="1">
      <c r="A196" s="1083">
        <v>8</v>
      </c>
      <c r="B196" s="1154">
        <v>1</v>
      </c>
      <c r="C196" s="1208">
        <v>54</v>
      </c>
      <c r="D196" s="1164"/>
      <c r="E196" s="1105" t="s">
        <v>1202</v>
      </c>
      <c r="F196" s="1106" t="s">
        <v>1203</v>
      </c>
      <c r="G196" s="607" t="s">
        <v>1052</v>
      </c>
      <c r="H196" s="608">
        <v>0.86</v>
      </c>
      <c r="I196" s="1107">
        <v>0.86</v>
      </c>
      <c r="J196" s="1108">
        <v>0.86</v>
      </c>
      <c r="K196" s="1109" t="s">
        <v>559</v>
      </c>
      <c r="L196" s="1110">
        <v>1</v>
      </c>
      <c r="M196" s="1094">
        <v>38001</v>
      </c>
      <c r="N196" s="1111" t="s">
        <v>529</v>
      </c>
      <c r="O196" s="1144" t="s">
        <v>1054</v>
      </c>
      <c r="P196" s="1097" t="s">
        <v>1055</v>
      </c>
      <c r="Q196" s="1137" t="str">
        <f t="shared" si="16"/>
        <v/>
      </c>
      <c r="R196" s="1137" t="str">
        <f t="shared" si="17"/>
        <v/>
      </c>
      <c r="S196" s="1146" t="str">
        <f t="shared" si="18"/>
        <v/>
      </c>
      <c r="T196" s="1147" t="str">
        <f t="shared" si="19"/>
        <v/>
      </c>
      <c r="U196" s="1148" t="str">
        <f t="shared" si="20"/>
        <v/>
      </c>
      <c r="V196" s="1037" t="s">
        <v>1068</v>
      </c>
      <c r="W196" s="1037"/>
      <c r="X196" s="1036"/>
      <c r="Y196" s="1037"/>
      <c r="Z196" s="1117"/>
      <c r="AA196" s="835">
        <v>1</v>
      </c>
      <c r="AC196" s="1082"/>
    </row>
    <row r="197" spans="1:32" ht="60" customHeight="1">
      <c r="A197" s="1083">
        <v>8</v>
      </c>
      <c r="B197" s="1102">
        <v>1</v>
      </c>
      <c r="C197" s="1103">
        <v>60</v>
      </c>
      <c r="D197" s="1104"/>
      <c r="E197" s="1105" t="s">
        <v>1205</v>
      </c>
      <c r="F197" s="1106">
        <v>4</v>
      </c>
      <c r="G197" s="607" t="s">
        <v>1052</v>
      </c>
      <c r="H197" s="608">
        <v>0.77</v>
      </c>
      <c r="I197" s="1107">
        <v>0.77</v>
      </c>
      <c r="J197" s="1108">
        <v>0.77</v>
      </c>
      <c r="K197" s="1109" t="s">
        <v>560</v>
      </c>
      <c r="L197" s="1110">
        <v>1</v>
      </c>
      <c r="M197" s="1094">
        <v>33878</v>
      </c>
      <c r="N197" s="1111" t="s">
        <v>529</v>
      </c>
      <c r="O197" s="1144" t="s">
        <v>1054</v>
      </c>
      <c r="P197" s="1156" t="s">
        <v>1141</v>
      </c>
      <c r="Q197" s="1137">
        <f t="shared" si="16"/>
        <v>6.2105263157894735</v>
      </c>
      <c r="R197" s="1137">
        <f t="shared" si="17"/>
        <v>5.7560975609756095</v>
      </c>
      <c r="S197" s="1146">
        <f t="shared" si="18"/>
        <v>4</v>
      </c>
      <c r="T197" s="1147">
        <f t="shared" si="19"/>
        <v>11.40625</v>
      </c>
      <c r="U197" s="1148">
        <f t="shared" si="20"/>
        <v>11.587301587301587</v>
      </c>
      <c r="V197" s="1040" t="s">
        <v>1038</v>
      </c>
      <c r="W197" s="1040" t="s">
        <v>1039</v>
      </c>
      <c r="X197" s="1041" t="s">
        <v>1040</v>
      </c>
      <c r="Y197" s="1042" t="s">
        <v>1041</v>
      </c>
      <c r="Z197" s="1043" t="s">
        <v>1042</v>
      </c>
      <c r="AA197" s="835">
        <v>1</v>
      </c>
      <c r="AB197" s="237"/>
      <c r="AC197" s="1082"/>
    </row>
    <row r="198" spans="1:32" ht="60" customHeight="1">
      <c r="A198" s="1083">
        <v>8</v>
      </c>
      <c r="B198" s="1102">
        <v>1</v>
      </c>
      <c r="C198" s="1103">
        <v>56</v>
      </c>
      <c r="D198" s="1104"/>
      <c r="E198" s="1105" t="s">
        <v>1207</v>
      </c>
      <c r="F198" s="1106" t="s">
        <v>1208</v>
      </c>
      <c r="G198" s="607" t="s">
        <v>1052</v>
      </c>
      <c r="H198" s="608">
        <v>0.85</v>
      </c>
      <c r="I198" s="1107">
        <v>0.85</v>
      </c>
      <c r="J198" s="1108">
        <v>0.85</v>
      </c>
      <c r="K198" s="1109" t="s">
        <v>559</v>
      </c>
      <c r="L198" s="1110">
        <v>1</v>
      </c>
      <c r="M198" s="1094"/>
      <c r="N198" s="1111" t="s">
        <v>529</v>
      </c>
      <c r="O198" s="1144" t="s">
        <v>1054</v>
      </c>
      <c r="P198" s="1156" t="s">
        <v>1141</v>
      </c>
      <c r="Q198" s="1137">
        <f t="shared" si="16"/>
        <v>6.2105263157894735</v>
      </c>
      <c r="R198" s="1137">
        <f t="shared" si="17"/>
        <v>5.7560975609756095</v>
      </c>
      <c r="S198" s="1146">
        <f t="shared" si="18"/>
        <v>4</v>
      </c>
      <c r="T198" s="1147">
        <f t="shared" si="19"/>
        <v>11.40625</v>
      </c>
      <c r="U198" s="1148">
        <f t="shared" si="20"/>
        <v>11.587301587301587</v>
      </c>
      <c r="V198" s="1040" t="s">
        <v>1038</v>
      </c>
      <c r="W198" s="1040" t="s">
        <v>1039</v>
      </c>
      <c r="X198" s="1041" t="s">
        <v>1040</v>
      </c>
      <c r="Y198" s="1042" t="s">
        <v>1041</v>
      </c>
      <c r="Z198" s="1043" t="s">
        <v>1042</v>
      </c>
      <c r="AA198" s="835">
        <v>1</v>
      </c>
      <c r="AB198" s="237"/>
      <c r="AC198" s="854"/>
    </row>
    <row r="199" spans="1:32" ht="60" customHeight="1">
      <c r="A199" s="1083">
        <v>5</v>
      </c>
      <c r="B199" s="1193">
        <v>1</v>
      </c>
      <c r="C199" s="1161">
        <v>46</v>
      </c>
      <c r="D199" s="1104"/>
      <c r="E199" s="1105" t="s">
        <v>1210</v>
      </c>
      <c r="F199" s="1106" t="s">
        <v>1211</v>
      </c>
      <c r="G199" s="607" t="s">
        <v>1185</v>
      </c>
      <c r="H199" s="608">
        <v>1.0720000000000001</v>
      </c>
      <c r="I199" s="1107">
        <v>1.0720000000000001</v>
      </c>
      <c r="J199" s="1108">
        <v>1.0720000000000001</v>
      </c>
      <c r="K199" s="1109" t="s">
        <v>561</v>
      </c>
      <c r="L199" s="1110">
        <v>1</v>
      </c>
      <c r="M199" s="1094">
        <v>21824</v>
      </c>
      <c r="N199" s="1111" t="s">
        <v>529</v>
      </c>
      <c r="O199" s="1144" t="s">
        <v>1140</v>
      </c>
      <c r="P199" s="1097" t="s">
        <v>1055</v>
      </c>
      <c r="Q199" s="1137">
        <f t="shared" si="16"/>
        <v>6.2105263157894735</v>
      </c>
      <c r="R199" s="1137">
        <f t="shared" si="17"/>
        <v>5.7560975609756095</v>
      </c>
      <c r="S199" s="1146">
        <f t="shared" si="18"/>
        <v>4</v>
      </c>
      <c r="T199" s="1147">
        <f t="shared" si="19"/>
        <v>11.40625</v>
      </c>
      <c r="U199" s="1148">
        <f t="shared" si="20"/>
        <v>11.587301587301587</v>
      </c>
      <c r="V199" s="1040" t="s">
        <v>1038</v>
      </c>
      <c r="W199" s="1040" t="s">
        <v>1039</v>
      </c>
      <c r="X199" s="1041" t="s">
        <v>1040</v>
      </c>
      <c r="Y199" s="1042" t="s">
        <v>1041</v>
      </c>
      <c r="Z199" s="1043" t="s">
        <v>1042</v>
      </c>
      <c r="AA199" s="835">
        <v>1</v>
      </c>
      <c r="AB199" s="237"/>
      <c r="AC199" s="854"/>
    </row>
    <row r="200" spans="1:32" ht="60" customHeight="1">
      <c r="A200" s="1083">
        <v>8</v>
      </c>
      <c r="B200" s="1102">
        <v>1</v>
      </c>
      <c r="C200" s="1103">
        <v>21</v>
      </c>
      <c r="D200" s="1104"/>
      <c r="E200" s="1105" t="s">
        <v>1213</v>
      </c>
      <c r="F200" s="1106">
        <v>2.1</v>
      </c>
      <c r="G200" s="607" t="s">
        <v>1052</v>
      </c>
      <c r="H200" s="608">
        <v>3</v>
      </c>
      <c r="I200" s="1107">
        <v>3</v>
      </c>
      <c r="J200" s="1108">
        <v>3</v>
      </c>
      <c r="K200" s="1109" t="s">
        <v>542</v>
      </c>
      <c r="L200" s="1110">
        <v>1</v>
      </c>
      <c r="M200" s="1094" t="s">
        <v>1108</v>
      </c>
      <c r="N200" s="1111" t="s">
        <v>529</v>
      </c>
      <c r="O200" s="1144" t="s">
        <v>1054</v>
      </c>
      <c r="P200" s="1097" t="s">
        <v>1055</v>
      </c>
      <c r="Q200" s="1137" t="str">
        <f t="shared" si="16"/>
        <v/>
      </c>
      <c r="R200" s="1137" t="str">
        <f t="shared" si="17"/>
        <v/>
      </c>
      <c r="S200" s="1146" t="str">
        <f t="shared" si="18"/>
        <v/>
      </c>
      <c r="T200" s="1147" t="str">
        <f t="shared" si="19"/>
        <v/>
      </c>
      <c r="U200" s="1148" t="str">
        <f t="shared" si="20"/>
        <v/>
      </c>
      <c r="V200" s="1037" t="s">
        <v>1068</v>
      </c>
      <c r="W200" s="1037"/>
      <c r="X200" s="1036"/>
      <c r="Y200" s="1037"/>
      <c r="Z200" s="1117"/>
      <c r="AA200" s="835">
        <v>1</v>
      </c>
      <c r="AB200" s="237"/>
      <c r="AC200" s="854"/>
    </row>
    <row r="201" spans="1:32" ht="72" customHeight="1">
      <c r="A201" s="1083">
        <v>4</v>
      </c>
      <c r="B201" s="1209"/>
      <c r="C201" s="1210"/>
      <c r="D201" s="1211"/>
      <c r="E201" s="1212" t="s">
        <v>1215</v>
      </c>
      <c r="F201" s="1106"/>
      <c r="G201" s="607" t="s">
        <v>1216</v>
      </c>
      <c r="H201" s="608">
        <v>2.2599999999999998</v>
      </c>
      <c r="I201" s="1107">
        <v>2.2599999999999998</v>
      </c>
      <c r="J201" s="1108">
        <v>2.2599999999999998</v>
      </c>
      <c r="K201" s="1109" t="s">
        <v>1217</v>
      </c>
      <c r="L201" s="1213">
        <v>1</v>
      </c>
      <c r="M201" s="1214">
        <v>72001</v>
      </c>
      <c r="N201" s="1111" t="s">
        <v>529</v>
      </c>
      <c r="O201" s="1144" t="s">
        <v>1054</v>
      </c>
      <c r="P201" s="1156" t="s">
        <v>1141</v>
      </c>
      <c r="Q201" s="1137">
        <f t="shared" si="16"/>
        <v>6.2105263157894735</v>
      </c>
      <c r="R201" s="1137">
        <f t="shared" si="17"/>
        <v>5.7560975609756095</v>
      </c>
      <c r="S201" s="1146">
        <f t="shared" si="18"/>
        <v>4</v>
      </c>
      <c r="T201" s="1147">
        <f t="shared" si="19"/>
        <v>11.40625</v>
      </c>
      <c r="U201" s="1148">
        <f t="shared" si="20"/>
        <v>11.587301587301587</v>
      </c>
      <c r="V201" s="1040" t="s">
        <v>1038</v>
      </c>
      <c r="W201" s="1040" t="s">
        <v>1039</v>
      </c>
      <c r="X201" s="1041" t="s">
        <v>1040</v>
      </c>
      <c r="Y201" s="1042" t="s">
        <v>1041</v>
      </c>
      <c r="Z201" s="1043" t="s">
        <v>1042</v>
      </c>
      <c r="AA201" s="835">
        <v>1</v>
      </c>
      <c r="AB201" s="854"/>
      <c r="AC201" s="854"/>
      <c r="AD201" s="854"/>
    </row>
    <row r="202" spans="1:32" ht="35.25" customHeight="1" thickBot="1">
      <c r="A202" s="870"/>
      <c r="B202" s="657"/>
      <c r="C202" s="871"/>
      <c r="D202" s="872"/>
      <c r="E202" s="871"/>
      <c r="F202" s="657"/>
      <c r="G202" s="873"/>
      <c r="H202" s="873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3"/>
      <c r="T202" s="874"/>
      <c r="U202" s="874"/>
      <c r="V202" s="873"/>
      <c r="W202" s="875"/>
      <c r="X202" s="874"/>
      <c r="Y202" s="874"/>
      <c r="Z202" s="1124"/>
      <c r="AA202" s="835">
        <v>1</v>
      </c>
      <c r="AB202" s="852"/>
      <c r="AC202" s="1082"/>
      <c r="AD202" s="852"/>
      <c r="AE202" s="852"/>
      <c r="AF202" s="852"/>
    </row>
    <row r="203" spans="1:32" ht="116.25" customHeight="1" thickTop="1">
      <c r="A203" s="1394">
        <f>MAX(C204:D208)+Z204</f>
        <v>7</v>
      </c>
      <c r="B203" s="1395"/>
      <c r="C203" s="1395"/>
      <c r="D203" s="1395"/>
      <c r="E203" s="1215" t="s">
        <v>518</v>
      </c>
      <c r="F203" s="1216"/>
      <c r="G203" s="1216"/>
      <c r="H203" s="1216"/>
      <c r="I203" s="1216"/>
      <c r="J203" s="1216"/>
      <c r="K203" s="1216"/>
      <c r="L203" s="1216"/>
      <c r="M203" s="1216"/>
      <c r="N203" s="1216"/>
      <c r="O203" s="1216"/>
      <c r="P203" s="1216"/>
      <c r="Q203" s="1217"/>
      <c r="R203" s="1217"/>
      <c r="S203" s="1217"/>
      <c r="T203" s="1217"/>
      <c r="U203" s="1216" t="s">
        <v>1218</v>
      </c>
      <c r="V203" s="1025" t="s">
        <v>1038</v>
      </c>
      <c r="W203" s="1026" t="s">
        <v>1039</v>
      </c>
      <c r="X203" s="1026" t="s">
        <v>1040</v>
      </c>
      <c r="Y203" s="1026" t="s">
        <v>1041</v>
      </c>
      <c r="Z203" s="1027" t="s">
        <v>1042</v>
      </c>
      <c r="AA203" s="835">
        <v>1</v>
      </c>
    </row>
    <row r="204" spans="1:32" ht="60" customHeight="1">
      <c r="A204" s="1125"/>
      <c r="B204" s="643"/>
      <c r="C204" s="1392">
        <f>V206</f>
        <v>2</v>
      </c>
      <c r="D204" s="1392"/>
      <c r="E204" s="1029" t="s">
        <v>519</v>
      </c>
      <c r="F204" s="1030"/>
      <c r="G204" s="848"/>
      <c r="H204" s="848"/>
      <c r="I204" s="848"/>
      <c r="J204" s="848"/>
      <c r="K204" s="848"/>
      <c r="L204" s="848"/>
      <c r="M204" s="848"/>
      <c r="N204" s="848"/>
      <c r="O204" s="1031">
        <f>$Q$18</f>
        <v>6.2105263157894735</v>
      </c>
      <c r="P204" s="1032" t="s">
        <v>520</v>
      </c>
      <c r="Q204" s="1442">
        <f>C204*O204</f>
        <v>12.421052631578947</v>
      </c>
      <c r="R204" s="1442"/>
      <c r="S204" s="1033" t="s">
        <v>486</v>
      </c>
      <c r="T204" s="1034" t="s">
        <v>521</v>
      </c>
      <c r="U204" s="1035">
        <f>$Q$16</f>
        <v>236</v>
      </c>
      <c r="V204" s="1036" t="s">
        <v>1049</v>
      </c>
      <c r="W204" s="1037"/>
      <c r="X204" s="1037"/>
      <c r="Y204" s="1038"/>
      <c r="Z204" s="1039">
        <f>COUNTIF(V212:Z223,V204)</f>
        <v>3</v>
      </c>
      <c r="AA204" s="835">
        <v>1</v>
      </c>
      <c r="AB204" s="852"/>
      <c r="AD204" s="852"/>
      <c r="AE204" s="852"/>
      <c r="AF204" s="852"/>
    </row>
    <row r="205" spans="1:32" ht="60" customHeight="1">
      <c r="A205" s="1125"/>
      <c r="B205" s="643"/>
      <c r="C205" s="1392">
        <f>W206</f>
        <v>2</v>
      </c>
      <c r="D205" s="1392"/>
      <c r="E205" s="1029" t="s">
        <v>522</v>
      </c>
      <c r="F205" s="1030"/>
      <c r="G205" s="848"/>
      <c r="H205" s="848"/>
      <c r="I205" s="848"/>
      <c r="J205" s="848"/>
      <c r="K205" s="848"/>
      <c r="L205" s="848"/>
      <c r="M205" s="848"/>
      <c r="N205" s="848"/>
      <c r="O205" s="1031">
        <f>$R$18</f>
        <v>5.7560975609756095</v>
      </c>
      <c r="P205" s="1032" t="s">
        <v>520</v>
      </c>
      <c r="Q205" s="1442">
        <f>C205*O205</f>
        <v>11.512195121951219</v>
      </c>
      <c r="R205" s="1442"/>
      <c r="S205" s="1033" t="s">
        <v>486</v>
      </c>
      <c r="T205" s="1034" t="s">
        <v>521</v>
      </c>
      <c r="U205" s="1035">
        <f>$R$16</f>
        <v>236</v>
      </c>
      <c r="V205" s="1040" t="s">
        <v>1038</v>
      </c>
      <c r="W205" s="1040" t="s">
        <v>1039</v>
      </c>
      <c r="X205" s="1041" t="s">
        <v>1040</v>
      </c>
      <c r="Y205" s="1042" t="s">
        <v>1041</v>
      </c>
      <c r="Z205" s="1043" t="s">
        <v>1042</v>
      </c>
      <c r="AA205" s="835">
        <v>1</v>
      </c>
      <c r="AB205" s="852"/>
      <c r="AD205" s="852"/>
      <c r="AE205" s="852"/>
      <c r="AF205" s="852"/>
    </row>
    <row r="206" spans="1:32" ht="60" customHeight="1">
      <c r="A206" s="1125"/>
      <c r="B206" s="643"/>
      <c r="C206" s="1392">
        <f>X206</f>
        <v>3</v>
      </c>
      <c r="D206" s="1392"/>
      <c r="E206" s="1029" t="s">
        <v>523</v>
      </c>
      <c r="F206" s="1030"/>
      <c r="G206" s="1044"/>
      <c r="H206" s="1044"/>
      <c r="I206" s="848"/>
      <c r="J206" s="848"/>
      <c r="K206" s="848"/>
      <c r="L206" s="848"/>
      <c r="M206" s="848"/>
      <c r="N206" s="848"/>
      <c r="O206" s="1045">
        <f>$S$18</f>
        <v>4</v>
      </c>
      <c r="P206" s="1046" t="s">
        <v>520</v>
      </c>
      <c r="Q206" s="1442">
        <f>C206*O206</f>
        <v>12</v>
      </c>
      <c r="R206" s="1442"/>
      <c r="S206" s="1033" t="s">
        <v>486</v>
      </c>
      <c r="T206" s="1034" t="s">
        <v>521</v>
      </c>
      <c r="U206" s="1035">
        <f>$S$16</f>
        <v>252</v>
      </c>
      <c r="V206" s="1128">
        <f>COUNTIF(V212:Z223,V205)</f>
        <v>2</v>
      </c>
      <c r="W206" s="1128">
        <f>COUNTIF(V212:Z223,W205)</f>
        <v>2</v>
      </c>
      <c r="X206" s="1128">
        <f>COUNTIF(V212:Z223,X205)</f>
        <v>3</v>
      </c>
      <c r="Y206" s="1128">
        <f>COUNTIF(V212:Z223,Y205)</f>
        <v>4</v>
      </c>
      <c r="Z206" s="1126">
        <f>COUNTIF(V212:Z223,Z205)</f>
        <v>4</v>
      </c>
      <c r="AA206" s="835">
        <v>1</v>
      </c>
      <c r="AB206" s="852"/>
      <c r="AD206" s="852"/>
      <c r="AE206" s="852"/>
      <c r="AF206" s="852"/>
    </row>
    <row r="207" spans="1:32" ht="60" customHeight="1">
      <c r="A207" s="885"/>
      <c r="B207" s="643"/>
      <c r="C207" s="1392">
        <f>Y206</f>
        <v>4</v>
      </c>
      <c r="D207" s="1392"/>
      <c r="E207" s="1029" t="s">
        <v>524</v>
      </c>
      <c r="F207" s="1030"/>
      <c r="G207" s="1049"/>
      <c r="H207" s="1049"/>
      <c r="I207" s="848"/>
      <c r="J207" s="848"/>
      <c r="K207" s="1050"/>
      <c r="L207" s="1050"/>
      <c r="M207" s="1050"/>
      <c r="N207" s="848"/>
      <c r="O207" s="1051">
        <f>$T$18</f>
        <v>11.40625</v>
      </c>
      <c r="P207" s="1050" t="s">
        <v>520</v>
      </c>
      <c r="Q207" s="1442">
        <f>C207*O207</f>
        <v>45.625</v>
      </c>
      <c r="R207" s="1442"/>
      <c r="S207" s="1033" t="s">
        <v>486</v>
      </c>
      <c r="T207" s="1034" t="s">
        <v>521</v>
      </c>
      <c r="U207" s="1035">
        <f>$T$16</f>
        <v>730</v>
      </c>
      <c r="V207" s="848"/>
      <c r="W207" s="1056"/>
      <c r="X207" s="1056"/>
      <c r="Y207" s="1056"/>
      <c r="Z207" s="1057"/>
      <c r="AA207" s="835">
        <v>1</v>
      </c>
      <c r="AB207" s="852"/>
      <c r="AD207" s="852"/>
      <c r="AE207" s="852"/>
      <c r="AF207" s="852"/>
    </row>
    <row r="208" spans="1:32" ht="60" customHeight="1">
      <c r="A208" s="885"/>
      <c r="B208" s="643"/>
      <c r="C208" s="1392">
        <f>Z206</f>
        <v>4</v>
      </c>
      <c r="D208" s="1392"/>
      <c r="E208" s="1029" t="s">
        <v>525</v>
      </c>
      <c r="F208" s="1030"/>
      <c r="G208" s="1049"/>
      <c r="H208" s="1049"/>
      <c r="I208" s="848"/>
      <c r="J208" s="848"/>
      <c r="K208" s="1055"/>
      <c r="L208" s="1050"/>
      <c r="M208" s="1050"/>
      <c r="N208" s="848"/>
      <c r="O208" s="1051">
        <f>$U$18</f>
        <v>11.587301587301587</v>
      </c>
      <c r="P208" s="1050" t="s">
        <v>520</v>
      </c>
      <c r="Q208" s="1442">
        <f>C208*O208</f>
        <v>46.349206349206348</v>
      </c>
      <c r="R208" s="1442"/>
      <c r="S208" s="1033" t="s">
        <v>486</v>
      </c>
      <c r="T208" s="1034" t="s">
        <v>521</v>
      </c>
      <c r="U208" s="1035">
        <f>$U$16</f>
        <v>730</v>
      </c>
      <c r="V208" s="848"/>
      <c r="W208" s="1056"/>
      <c r="X208" s="1056"/>
      <c r="Y208" s="1056"/>
      <c r="Z208" s="1057"/>
      <c r="AA208" s="835">
        <v>1</v>
      </c>
      <c r="AB208" s="852"/>
      <c r="AD208" s="852"/>
      <c r="AE208" s="852"/>
      <c r="AF208" s="852"/>
    </row>
    <row r="209" spans="1:254" ht="39" customHeight="1">
      <c r="A209" s="885"/>
      <c r="B209" s="643"/>
      <c r="C209" s="998"/>
      <c r="D209" s="998"/>
      <c r="E209" s="1058"/>
      <c r="F209" s="1030"/>
      <c r="G209" s="1049"/>
      <c r="H209" s="1049"/>
      <c r="I209" s="1051"/>
      <c r="J209" s="1050"/>
      <c r="K209" s="1055"/>
      <c r="L209" s="1050"/>
      <c r="M209" s="1050"/>
      <c r="N209" s="1050"/>
      <c r="O209" s="1050"/>
      <c r="P209" s="1055"/>
      <c r="Q209" s="1059" t="s">
        <v>526</v>
      </c>
      <c r="R209" s="1060"/>
      <c r="S209" s="1061"/>
      <c r="T209" s="1060"/>
      <c r="U209" s="1062"/>
      <c r="V209" s="848"/>
      <c r="W209" s="1056"/>
      <c r="X209" s="1056"/>
      <c r="Y209" s="1056"/>
      <c r="Z209" s="1057"/>
      <c r="AA209" s="835">
        <v>1</v>
      </c>
      <c r="AB209" s="852"/>
    </row>
    <row r="210" spans="1:254" ht="66" customHeight="1">
      <c r="A210" s="1066"/>
      <c r="B210" s="1067"/>
      <c r="C210" s="1068"/>
      <c r="D210" s="1068"/>
      <c r="E210" s="1069"/>
      <c r="F210" s="1070"/>
      <c r="G210" s="1068"/>
      <c r="H210" s="1068"/>
      <c r="I210" s="1068"/>
      <c r="J210" s="1069"/>
      <c r="K210" s="1069"/>
      <c r="L210" s="1071" t="s">
        <v>527</v>
      </c>
      <c r="M210" s="1071"/>
      <c r="N210" s="1069"/>
      <c r="O210" s="1071" t="s">
        <v>527</v>
      </c>
      <c r="P210" s="1069"/>
      <c r="Q210" s="1072" t="s">
        <v>472</v>
      </c>
      <c r="R210" s="1073" t="s">
        <v>473</v>
      </c>
      <c r="S210" s="1074" t="s">
        <v>1040</v>
      </c>
      <c r="T210" s="1075" t="s">
        <v>1041</v>
      </c>
      <c r="U210" s="1076" t="s">
        <v>1042</v>
      </c>
      <c r="V210" s="1133" t="s">
        <v>471</v>
      </c>
      <c r="W210" s="1133"/>
      <c r="X210" s="1133"/>
      <c r="Y210" s="1133"/>
      <c r="Z210" s="1134"/>
      <c r="AA210" s="835">
        <v>1</v>
      </c>
      <c r="AB210" s="852"/>
      <c r="AC210" s="1082"/>
      <c r="AD210" s="852"/>
      <c r="AF210" s="852"/>
    </row>
    <row r="211" spans="1:254" ht="60" customHeight="1">
      <c r="A211" s="1406"/>
      <c r="B211" s="1407"/>
      <c r="C211" s="1407"/>
      <c r="D211" s="1407"/>
      <c r="E211" s="1218"/>
      <c r="F211" s="1219"/>
      <c r="G211" s="1219"/>
      <c r="H211" s="1219"/>
      <c r="I211" s="1219"/>
      <c r="J211" s="1219"/>
      <c r="K211" s="1219"/>
      <c r="L211" s="1219"/>
      <c r="M211" s="1219"/>
      <c r="N211" s="1219"/>
      <c r="O211" s="1219"/>
      <c r="P211" s="1219"/>
      <c r="Q211" s="1219"/>
      <c r="R211" s="1219"/>
      <c r="S211" s="1219"/>
      <c r="T211" s="1219"/>
      <c r="U211" s="1220" t="s">
        <v>1220</v>
      </c>
      <c r="V211" s="1221"/>
      <c r="W211" s="1222"/>
      <c r="X211" s="1222"/>
      <c r="Y211" s="1222"/>
      <c r="Z211" s="1223"/>
      <c r="AA211" s="835">
        <v>1</v>
      </c>
      <c r="AB211" s="237"/>
      <c r="AC211" s="1082"/>
      <c r="AD211" s="237"/>
      <c r="AF211" s="237"/>
    </row>
    <row r="212" spans="1:254" ht="84" customHeight="1">
      <c r="A212" s="849">
        <v>11</v>
      </c>
      <c r="B212" s="1224">
        <v>1</v>
      </c>
      <c r="C212" s="1225">
        <v>16</v>
      </c>
      <c r="D212" s="1104"/>
      <c r="E212" s="1105" t="s">
        <v>1221</v>
      </c>
      <c r="F212" s="1226" t="s">
        <v>1222</v>
      </c>
      <c r="G212" s="1227"/>
      <c r="H212" s="1228"/>
      <c r="I212" s="1107">
        <v>2.9249999999999998</v>
      </c>
      <c r="J212" s="1108">
        <v>0.155</v>
      </c>
      <c r="K212" s="1109" t="s">
        <v>562</v>
      </c>
      <c r="L212" s="1110"/>
      <c r="M212" s="1094">
        <v>7128</v>
      </c>
      <c r="N212" s="1111" t="s">
        <v>529</v>
      </c>
      <c r="O212" s="1144" t="s">
        <v>1054</v>
      </c>
      <c r="P212" s="1156" t="s">
        <v>1141</v>
      </c>
      <c r="Q212" s="1137">
        <f>IF(V212="cuisine","",IF(ISTEXT(V212),$O$102,""))</f>
        <v>6.2105263157894735</v>
      </c>
      <c r="R212" s="1137">
        <f>IF(W212="cuisine","",IF(ISTEXT(W212),$O$103,""))</f>
        <v>5.7560975609756095</v>
      </c>
      <c r="S212" s="1146">
        <f>IF(X212="cuisine","",IF(ISTEXT(X212),$O$104,""))</f>
        <v>4</v>
      </c>
      <c r="T212" s="1147">
        <f>IF(Y212="cuisine","",IF(ISTEXT(Y212),$O$105,""))</f>
        <v>11.40625</v>
      </c>
      <c r="U212" s="1148">
        <f>IF(Z212="cuisine","",IF(ISTEXT(Z212),$O$106,""))</f>
        <v>11.587301587301587</v>
      </c>
      <c r="V212" s="1040" t="s">
        <v>1038</v>
      </c>
      <c r="W212" s="1040" t="s">
        <v>1039</v>
      </c>
      <c r="X212" s="1041" t="s">
        <v>1040</v>
      </c>
      <c r="Y212" s="1042" t="s">
        <v>1041</v>
      </c>
      <c r="Z212" s="1043" t="s">
        <v>1042</v>
      </c>
      <c r="AA212" s="835">
        <v>1</v>
      </c>
      <c r="AC212" s="1082"/>
    </row>
    <row r="213" spans="1:254" ht="86.25" customHeight="1">
      <c r="A213" s="849">
        <v>11</v>
      </c>
      <c r="B213" s="1224">
        <v>1</v>
      </c>
      <c r="C213" s="1225">
        <v>17</v>
      </c>
      <c r="D213" s="1104"/>
      <c r="E213" s="1105" t="s">
        <v>1223</v>
      </c>
      <c r="F213" s="1229" t="s">
        <v>1224</v>
      </c>
      <c r="G213" s="1230"/>
      <c r="H213" s="1231" t="s">
        <v>563</v>
      </c>
      <c r="I213" s="1107">
        <v>2.8340000000000001</v>
      </c>
      <c r="J213" s="1108">
        <v>0.15</v>
      </c>
      <c r="K213" s="1109" t="s">
        <v>562</v>
      </c>
      <c r="L213" s="1110"/>
      <c r="M213" s="1094"/>
      <c r="N213" s="1111" t="s">
        <v>529</v>
      </c>
      <c r="O213" s="1144" t="s">
        <v>1054</v>
      </c>
      <c r="P213" s="1156" t="s">
        <v>1141</v>
      </c>
      <c r="Q213" s="1137" t="str">
        <f>IF(V213="cuisine","",IF(ISTEXT(V213),$O$102,""))</f>
        <v/>
      </c>
      <c r="R213" s="1137" t="str">
        <f>IF(W213="cuisine","",IF(ISTEXT(W213),$O$103,""))</f>
        <v/>
      </c>
      <c r="S213" s="1146" t="str">
        <f>IF(X213="cuisine","",IF(ISTEXT(X213),$O$104,""))</f>
        <v/>
      </c>
      <c r="T213" s="1147" t="str">
        <f>IF(Y213="cuisine","",IF(ISTEXT(Y213),$O$105,""))</f>
        <v/>
      </c>
      <c r="U213" s="1148" t="str">
        <f>IF(Z213="cuisine","",IF(ISTEXT(Z213),$O$106,""))</f>
        <v/>
      </c>
      <c r="V213" s="1037" t="s">
        <v>1068</v>
      </c>
      <c r="W213" s="1037"/>
      <c r="X213" s="1036"/>
      <c r="Y213" s="1037"/>
      <c r="Z213" s="1117"/>
      <c r="AA213" s="835">
        <v>1</v>
      </c>
      <c r="AC213" s="1082" t="s">
        <v>531</v>
      </c>
    </row>
    <row r="214" spans="1:254" ht="35.25" customHeight="1" thickBot="1">
      <c r="A214" s="870"/>
      <c r="B214" s="657"/>
      <c r="C214" s="871"/>
      <c r="D214" s="872"/>
      <c r="E214" s="871"/>
      <c r="F214" s="657"/>
      <c r="G214" s="873"/>
      <c r="H214" s="873"/>
      <c r="I214" s="873"/>
      <c r="J214" s="873"/>
      <c r="K214" s="873"/>
      <c r="L214" s="873"/>
      <c r="M214" s="873"/>
      <c r="N214" s="873"/>
      <c r="O214" s="873"/>
      <c r="P214" s="873"/>
      <c r="Q214" s="873"/>
      <c r="R214" s="873"/>
      <c r="S214" s="874"/>
      <c r="T214" s="874"/>
      <c r="U214" s="873"/>
      <c r="V214" s="873"/>
      <c r="W214" s="875"/>
      <c r="X214" s="874"/>
      <c r="Y214" s="874"/>
      <c r="Z214" s="1124"/>
      <c r="AA214" s="835">
        <v>1</v>
      </c>
      <c r="AB214" s="852"/>
      <c r="AC214" s="1120" t="s">
        <v>532</v>
      </c>
      <c r="AD214" s="852"/>
      <c r="AE214" s="852"/>
      <c r="AF214" s="852"/>
    </row>
    <row r="215" spans="1:254" s="854" customFormat="1" ht="60" customHeight="1">
      <c r="A215" s="1396"/>
      <c r="B215" s="1397"/>
      <c r="C215" s="1397"/>
      <c r="D215" s="1397"/>
      <c r="E215" s="1185"/>
      <c r="F215" s="1186"/>
      <c r="G215" s="1186"/>
      <c r="H215" s="1186"/>
      <c r="I215" s="1186"/>
      <c r="J215" s="1186"/>
      <c r="K215" s="1186"/>
      <c r="L215" s="1186"/>
      <c r="M215" s="1186"/>
      <c r="N215" s="1186"/>
      <c r="O215" s="1186"/>
      <c r="P215" s="1186"/>
      <c r="Q215" s="1186"/>
      <c r="R215" s="1186"/>
      <c r="S215" s="1186"/>
      <c r="T215" s="1186"/>
      <c r="U215" s="1187" t="s">
        <v>1225</v>
      </c>
      <c r="V215" s="1188"/>
      <c r="W215" s="1189"/>
      <c r="X215" s="1189"/>
      <c r="Y215" s="1189"/>
      <c r="Z215" s="1190"/>
      <c r="AA215" s="835">
        <v>1</v>
      </c>
      <c r="AC215" s="1121" t="s">
        <v>533</v>
      </c>
    </row>
    <row r="216" spans="1:254" ht="91.5" customHeight="1">
      <c r="A216" s="1083">
        <v>6</v>
      </c>
      <c r="B216" s="1232">
        <v>1</v>
      </c>
      <c r="C216" s="1233">
        <v>33</v>
      </c>
      <c r="D216" s="1234">
        <v>512</v>
      </c>
      <c r="E216" s="1105" t="s">
        <v>1226</v>
      </c>
      <c r="F216" s="1106" t="s">
        <v>1227</v>
      </c>
      <c r="G216" s="607" t="s">
        <v>1228</v>
      </c>
      <c r="H216" s="608"/>
      <c r="I216" s="1107"/>
      <c r="J216" s="1108">
        <v>0.64100000000000001</v>
      </c>
      <c r="K216" s="1109" t="s">
        <v>564</v>
      </c>
      <c r="L216" s="1110">
        <v>1</v>
      </c>
      <c r="M216" s="1094">
        <v>8335</v>
      </c>
      <c r="N216" s="1111" t="s">
        <v>529</v>
      </c>
      <c r="O216" s="1144" t="s">
        <v>1131</v>
      </c>
      <c r="P216" s="1156" t="s">
        <v>1141</v>
      </c>
      <c r="Q216" s="1137" t="str">
        <f>IF(V216="cuisine","",IF(ISTEXT(V216),$O$102,""))</f>
        <v/>
      </c>
      <c r="R216" s="1137" t="str">
        <f>IF(W216="cuisine","",IF(ISTEXT(W216),$O$103,""))</f>
        <v/>
      </c>
      <c r="S216" s="1146" t="str">
        <f>IF(X216="cuisine","",IF(ISTEXT(X216),$O$104,""))</f>
        <v/>
      </c>
      <c r="T216" s="1147" t="str">
        <f>IF(Y216="cuisine","",IF(ISTEXT(Y216),$O$105,""))</f>
        <v/>
      </c>
      <c r="U216" s="1148" t="str">
        <f>IF(Z216="cuisine","",IF(ISTEXT(Z216),$O$106,""))</f>
        <v/>
      </c>
      <c r="V216" s="1037" t="s">
        <v>1068</v>
      </c>
      <c r="W216" s="1037"/>
      <c r="X216" s="1036"/>
      <c r="Y216" s="1037"/>
      <c r="Z216" s="1117"/>
      <c r="AA216" s="835">
        <v>1</v>
      </c>
      <c r="AB216" s="852"/>
      <c r="AC216" s="1120" t="s">
        <v>535</v>
      </c>
    </row>
    <row r="217" spans="1:254" ht="52.5" customHeight="1">
      <c r="A217" s="1083">
        <v>6</v>
      </c>
      <c r="B217" s="1235"/>
      <c r="C217" s="1236"/>
      <c r="D217" s="1237"/>
      <c r="E217" s="1238" t="s">
        <v>565</v>
      </c>
      <c r="F217" s="1239"/>
      <c r="G217" s="1172"/>
      <c r="H217" s="1173"/>
      <c r="I217" s="1173"/>
      <c r="J217" s="1240"/>
      <c r="K217" s="1175"/>
      <c r="L217" s="1241"/>
      <c r="M217" s="1241"/>
      <c r="N217" s="1175"/>
      <c r="O217" s="1241"/>
      <c r="P217" s="1240"/>
      <c r="Q217" s="1241"/>
      <c r="R217" s="1242"/>
      <c r="S217" s="1241"/>
      <c r="T217" s="1241"/>
      <c r="U217" s="1241"/>
      <c r="V217" s="1241"/>
      <c r="W217" s="1241"/>
      <c r="X217" s="1241"/>
      <c r="Y217" s="1241"/>
      <c r="Z217" s="1243"/>
      <c r="AA217" s="835">
        <v>1</v>
      </c>
      <c r="AB217" s="854"/>
      <c r="AC217" s="1120" t="s">
        <v>537</v>
      </c>
    </row>
    <row r="218" spans="1:254" ht="46.5" customHeight="1">
      <c r="A218" s="1083">
        <v>6</v>
      </c>
      <c r="B218" s="1157"/>
      <c r="C218" s="1158"/>
      <c r="D218" s="1244"/>
      <c r="E218" s="1245" t="s">
        <v>566</v>
      </c>
      <c r="F218" s="1246"/>
      <c r="G218" s="1089"/>
      <c r="H218" s="1090"/>
      <c r="I218" s="1090"/>
      <c r="J218" s="1247"/>
      <c r="K218" s="1093"/>
      <c r="L218" s="1241"/>
      <c r="M218" s="1241"/>
      <c r="N218" s="1093"/>
      <c r="O218" s="1241"/>
      <c r="P218" s="1247"/>
      <c r="Q218" s="1241"/>
      <c r="R218" s="1248"/>
      <c r="S218" s="1249"/>
      <c r="T218" s="1249"/>
      <c r="U218" s="1249"/>
      <c r="V218" s="1249"/>
      <c r="W218" s="1249"/>
      <c r="X218" s="1249"/>
      <c r="Y218" s="1249"/>
      <c r="Z218" s="1250"/>
      <c r="AA218" s="835">
        <v>1</v>
      </c>
      <c r="AB218" s="854"/>
      <c r="AC218" s="1120" t="s">
        <v>538</v>
      </c>
    </row>
    <row r="219" spans="1:254" ht="70.5" customHeight="1">
      <c r="A219" s="1083">
        <v>6</v>
      </c>
      <c r="B219" s="1153">
        <v>1</v>
      </c>
      <c r="C219" s="1150">
        <v>34</v>
      </c>
      <c r="D219" s="1151">
        <v>511</v>
      </c>
      <c r="E219" s="1105" t="s">
        <v>1229</v>
      </c>
      <c r="F219" s="1106"/>
      <c r="G219" s="607" t="s">
        <v>1150</v>
      </c>
      <c r="H219" s="608"/>
      <c r="I219" s="1107"/>
      <c r="J219" s="1152">
        <v>0.73</v>
      </c>
      <c r="K219" s="1109" t="s">
        <v>567</v>
      </c>
      <c r="L219" s="1110">
        <v>1</v>
      </c>
      <c r="M219" s="1094">
        <v>30290</v>
      </c>
      <c r="N219" s="1111" t="s">
        <v>529</v>
      </c>
      <c r="O219" s="1144" t="s">
        <v>1131</v>
      </c>
      <c r="P219" s="1156" t="s">
        <v>1141</v>
      </c>
      <c r="Q219" s="1137" t="str">
        <f>IF(V219="cuisine","",IF(ISTEXT(V219),$O$102,""))</f>
        <v/>
      </c>
      <c r="R219" s="1137" t="str">
        <f>IF(W219="cuisine","",IF(ISTEXT(W219),$O$103,""))</f>
        <v/>
      </c>
      <c r="S219" s="1146">
        <f>IF(X219="cuisine","",IF(ISTEXT(X219),$O$104,""))</f>
        <v>4</v>
      </c>
      <c r="T219" s="1147">
        <f>IF(Y219="cuisine","",IF(ISTEXT(Y219),$O$105,""))</f>
        <v>11.40625</v>
      </c>
      <c r="U219" s="1148">
        <f>IF(Z219="cuisine","",IF(ISTEXT(Z219),$O$106,""))</f>
        <v>11.587301587301587</v>
      </c>
      <c r="V219" s="1040"/>
      <c r="W219" s="1040"/>
      <c r="X219" s="1041" t="s">
        <v>1040</v>
      </c>
      <c r="Y219" s="1042" t="s">
        <v>1041</v>
      </c>
      <c r="Z219" s="1043" t="s">
        <v>1042</v>
      </c>
      <c r="AA219" s="835">
        <v>1</v>
      </c>
      <c r="AB219" s="854"/>
      <c r="AC219" s="1082"/>
    </row>
    <row r="220" spans="1:254" ht="70.5" customHeight="1">
      <c r="A220" s="1083">
        <v>6</v>
      </c>
      <c r="B220" s="1153">
        <v>1</v>
      </c>
      <c r="C220" s="1150">
        <v>35</v>
      </c>
      <c r="D220" s="1151">
        <v>533</v>
      </c>
      <c r="E220" s="1105" t="s">
        <v>1230</v>
      </c>
      <c r="F220" s="1106" t="s">
        <v>1231</v>
      </c>
      <c r="G220" s="607" t="s">
        <v>1232</v>
      </c>
      <c r="H220" s="608"/>
      <c r="I220" s="1107"/>
      <c r="J220" s="1152">
        <v>0.65600000000000003</v>
      </c>
      <c r="K220" s="1109" t="s">
        <v>568</v>
      </c>
      <c r="L220" s="1110">
        <v>1</v>
      </c>
      <c r="M220" s="1094">
        <v>8037</v>
      </c>
      <c r="N220" s="1111" t="s">
        <v>529</v>
      </c>
      <c r="O220" s="1144" t="s">
        <v>1131</v>
      </c>
      <c r="P220" s="1156" t="s">
        <v>1141</v>
      </c>
      <c r="Q220" s="1137" t="str">
        <f>IF(V220="cuisine","",IF(ISTEXT(V220),$O$102,""))</f>
        <v/>
      </c>
      <c r="R220" s="1137" t="str">
        <f>IF(W220="cuisine","",IF(ISTEXT(W220),$O$103,""))</f>
        <v/>
      </c>
      <c r="S220" s="1146" t="str">
        <f>IF(X220="cuisine","",IF(ISTEXT(X220),$O$104,""))</f>
        <v/>
      </c>
      <c r="T220" s="1147" t="str">
        <f>IF(Y220="cuisine","",IF(ISTEXT(Y220),$O$105,""))</f>
        <v/>
      </c>
      <c r="U220" s="1148" t="str">
        <f>IF(Z220="cuisine","",IF(ISTEXT(Z220),$O$106,""))</f>
        <v/>
      </c>
      <c r="V220" s="1037" t="s">
        <v>1068</v>
      </c>
      <c r="W220" s="1037"/>
      <c r="X220" s="1036"/>
      <c r="Y220" s="1037"/>
      <c r="Z220" s="1117"/>
      <c r="AA220" s="835">
        <v>1</v>
      </c>
      <c r="AB220" s="854"/>
    </row>
    <row r="221" spans="1:254" s="854" customFormat="1" ht="65.099999999999994" customHeight="1">
      <c r="A221" s="1083">
        <v>5</v>
      </c>
      <c r="B221" s="1160"/>
      <c r="C221" s="1163">
        <v>29</v>
      </c>
      <c r="D221" s="1164"/>
      <c r="E221" s="1105" t="s">
        <v>1233</v>
      </c>
      <c r="F221" s="1106"/>
      <c r="G221" s="607" t="s">
        <v>1234</v>
      </c>
      <c r="H221" s="608">
        <v>3.1440000000000001</v>
      </c>
      <c r="I221" s="1107">
        <v>5.24</v>
      </c>
      <c r="J221" s="1108">
        <v>3.1440000000000001</v>
      </c>
      <c r="K221" s="1109" t="s">
        <v>569</v>
      </c>
      <c r="L221" s="1110">
        <v>1</v>
      </c>
      <c r="M221" s="1094">
        <v>4405</v>
      </c>
      <c r="N221" s="1111" t="s">
        <v>529</v>
      </c>
      <c r="O221" s="1144" t="s">
        <v>1140</v>
      </c>
      <c r="P221" s="1156" t="s">
        <v>1141</v>
      </c>
      <c r="Q221" s="1137">
        <f>IF(V221="cuisine","",IF(ISTEXT(V221),$O$102,""))</f>
        <v>6.2105263157894735</v>
      </c>
      <c r="R221" s="1137">
        <f>IF(W221="cuisine","",IF(ISTEXT(W221),$O$103,""))</f>
        <v>5.7560975609756095</v>
      </c>
      <c r="S221" s="1146">
        <f>IF(X221="cuisine","",IF(ISTEXT(X221),$O$104,""))</f>
        <v>4</v>
      </c>
      <c r="T221" s="1147">
        <f>IF(Y221="cuisine","",IF(ISTEXT(Y221),$O$105,""))</f>
        <v>11.40625</v>
      </c>
      <c r="U221" s="1148">
        <f>IF(Z221="cuisine","",IF(ISTEXT(Z221),$O$106,""))</f>
        <v>11.587301587301587</v>
      </c>
      <c r="V221" s="1040" t="s">
        <v>1038</v>
      </c>
      <c r="W221" s="1040" t="s">
        <v>1039</v>
      </c>
      <c r="X221" s="1041" t="s">
        <v>1040</v>
      </c>
      <c r="Y221" s="1042" t="s">
        <v>1041</v>
      </c>
      <c r="Z221" s="1043" t="s">
        <v>1042</v>
      </c>
      <c r="AA221" s="835">
        <v>1</v>
      </c>
    </row>
    <row r="222" spans="1:254" s="854" customFormat="1" ht="65.099999999999994" customHeight="1">
      <c r="A222" s="1083">
        <v>5</v>
      </c>
      <c r="B222" s="850"/>
      <c r="C222" s="1251"/>
      <c r="D222" s="1245" t="s">
        <v>570</v>
      </c>
      <c r="E222" s="1245"/>
      <c r="F222" s="1245"/>
      <c r="G222" s="1245"/>
      <c r="H222" s="1245"/>
      <c r="I222" s="1245"/>
      <c r="J222" s="1245"/>
      <c r="K222" s="1245"/>
      <c r="L222" s="1245"/>
      <c r="M222" s="1245"/>
      <c r="N222" s="1245"/>
      <c r="O222" s="1245"/>
      <c r="P222" s="1245"/>
      <c r="Q222" s="1245"/>
      <c r="R222" s="1245"/>
      <c r="S222" s="1245"/>
      <c r="T222" s="1245"/>
      <c r="U222" s="1245"/>
      <c r="V222" s="1245"/>
      <c r="W222" s="1245"/>
      <c r="X222" s="1245"/>
      <c r="Y222" s="1245"/>
      <c r="Z222" s="1252"/>
      <c r="AA222" s="835">
        <v>1</v>
      </c>
      <c r="AB222" s="852"/>
      <c r="AD222" s="852"/>
      <c r="AE222" s="852"/>
      <c r="AF222" s="852"/>
      <c r="AG222" s="852"/>
      <c r="AH222" s="852"/>
      <c r="AI222" s="852"/>
      <c r="AJ222" s="852"/>
      <c r="AK222" s="852"/>
      <c r="AL222" s="852"/>
      <c r="AM222" s="852"/>
      <c r="AN222" s="852"/>
      <c r="AO222" s="852"/>
      <c r="AP222" s="852"/>
      <c r="AQ222" s="852"/>
      <c r="AR222" s="852"/>
      <c r="AS222" s="852"/>
      <c r="AT222" s="852"/>
      <c r="AU222" s="852"/>
      <c r="AV222" s="852"/>
      <c r="AW222" s="852"/>
      <c r="AX222" s="853"/>
      <c r="AY222" s="852"/>
      <c r="AZ222" s="852"/>
      <c r="BA222" s="852"/>
      <c r="BB222" s="852"/>
      <c r="BC222" s="852"/>
      <c r="BD222" s="852"/>
      <c r="BE222" s="852"/>
      <c r="BF222" s="852"/>
      <c r="BG222" s="852"/>
      <c r="BH222" s="852"/>
      <c r="BI222" s="852"/>
      <c r="BJ222" s="852"/>
      <c r="BK222" s="852"/>
      <c r="BL222" s="852"/>
      <c r="BM222" s="852"/>
      <c r="BN222" s="852"/>
      <c r="BO222" s="852"/>
      <c r="BP222" s="852"/>
      <c r="BQ222" s="852"/>
      <c r="BR222" s="852"/>
      <c r="BS222" s="852"/>
      <c r="BT222" s="853"/>
      <c r="BU222" s="852"/>
      <c r="BV222" s="852"/>
      <c r="BW222" s="852"/>
      <c r="BX222" s="852"/>
      <c r="BY222" s="852"/>
      <c r="BZ222" s="852"/>
      <c r="CA222" s="852"/>
      <c r="CB222" s="852"/>
      <c r="CC222" s="852"/>
      <c r="CD222" s="852"/>
      <c r="CE222" s="852"/>
      <c r="CF222" s="852"/>
      <c r="CG222" s="852"/>
      <c r="CH222" s="852"/>
      <c r="CI222" s="852"/>
      <c r="CJ222" s="852"/>
      <c r="CK222" s="852"/>
      <c r="CL222" s="852"/>
      <c r="CM222" s="852"/>
      <c r="CN222" s="852"/>
      <c r="CO222" s="852"/>
      <c r="CP222" s="853"/>
      <c r="CQ222" s="852"/>
      <c r="CR222" s="852"/>
      <c r="CS222" s="852"/>
      <c r="CT222" s="852"/>
      <c r="CU222" s="852"/>
      <c r="CV222" s="852"/>
      <c r="CW222" s="852"/>
      <c r="CX222" s="852"/>
      <c r="CY222" s="852"/>
      <c r="CZ222" s="852"/>
      <c r="DA222" s="852"/>
      <c r="DB222" s="852"/>
      <c r="DC222" s="852"/>
      <c r="DD222" s="852"/>
      <c r="DE222" s="852"/>
      <c r="DF222" s="852"/>
      <c r="DG222" s="852"/>
      <c r="DH222" s="852"/>
      <c r="DI222" s="852"/>
      <c r="DJ222" s="852"/>
      <c r="DK222" s="852"/>
      <c r="DL222" s="853"/>
      <c r="DM222" s="852"/>
      <c r="DN222" s="852"/>
      <c r="DO222" s="852"/>
      <c r="DP222" s="852"/>
      <c r="DQ222" s="852"/>
      <c r="DR222" s="852"/>
      <c r="DS222" s="852"/>
      <c r="DT222" s="852"/>
      <c r="DU222" s="852"/>
      <c r="DV222" s="852"/>
      <c r="DW222" s="852"/>
      <c r="DX222" s="852"/>
      <c r="DY222" s="852"/>
      <c r="DZ222" s="852"/>
      <c r="EA222" s="852"/>
      <c r="EB222" s="852"/>
      <c r="EC222" s="852"/>
      <c r="ED222" s="852"/>
      <c r="EE222" s="852"/>
      <c r="EF222" s="852"/>
      <c r="EG222" s="852"/>
      <c r="EH222" s="853"/>
      <c r="EI222" s="852"/>
      <c r="EJ222" s="852"/>
      <c r="EK222" s="852"/>
      <c r="EL222" s="852"/>
      <c r="EM222" s="852"/>
      <c r="EN222" s="852"/>
      <c r="EO222" s="852"/>
      <c r="EP222" s="852"/>
      <c r="EQ222" s="852"/>
      <c r="ER222" s="852"/>
      <c r="ES222" s="852"/>
      <c r="ET222" s="852"/>
      <c r="EU222" s="852"/>
      <c r="EV222" s="852"/>
      <c r="EW222" s="852"/>
      <c r="EX222" s="852"/>
      <c r="EY222" s="852"/>
      <c r="EZ222" s="852"/>
      <c r="FA222" s="852"/>
      <c r="FB222" s="852"/>
      <c r="FC222" s="852"/>
      <c r="FD222" s="853"/>
      <c r="FE222" s="852"/>
      <c r="FF222" s="852"/>
      <c r="FG222" s="852"/>
      <c r="FH222" s="852"/>
      <c r="FI222" s="852"/>
      <c r="FJ222" s="852"/>
      <c r="FK222" s="852"/>
      <c r="FL222" s="852"/>
      <c r="FM222" s="852"/>
      <c r="FN222" s="852"/>
      <c r="FO222" s="852"/>
      <c r="FP222" s="852"/>
      <c r="FQ222" s="852"/>
      <c r="FR222" s="852"/>
      <c r="FS222" s="852"/>
      <c r="FT222" s="852"/>
      <c r="FU222" s="852"/>
      <c r="FV222" s="852"/>
      <c r="FW222" s="852"/>
      <c r="FX222" s="852"/>
      <c r="FY222" s="852"/>
      <c r="FZ222" s="853"/>
      <c r="GA222" s="852"/>
      <c r="GB222" s="852"/>
      <c r="GC222" s="852"/>
      <c r="GD222" s="852"/>
      <c r="GE222" s="852"/>
      <c r="GF222" s="852"/>
      <c r="GG222" s="852"/>
      <c r="GH222" s="852"/>
      <c r="GI222" s="852"/>
      <c r="GJ222" s="852"/>
      <c r="GK222" s="852"/>
      <c r="GL222" s="852"/>
      <c r="GM222" s="852"/>
      <c r="GN222" s="852"/>
      <c r="GO222" s="852"/>
      <c r="GP222" s="852"/>
      <c r="GQ222" s="852"/>
      <c r="GR222" s="852"/>
      <c r="GS222" s="852"/>
      <c r="GT222" s="852"/>
      <c r="GU222" s="852"/>
      <c r="GV222" s="853"/>
      <c r="GW222" s="852"/>
      <c r="GX222" s="852"/>
      <c r="GY222" s="852"/>
      <c r="GZ222" s="852"/>
      <c r="HA222" s="852"/>
      <c r="HB222" s="852"/>
      <c r="HC222" s="852"/>
      <c r="HD222" s="852"/>
      <c r="HE222" s="852"/>
      <c r="HF222" s="852"/>
      <c r="HG222" s="852"/>
      <c r="HH222" s="852"/>
      <c r="HI222" s="852"/>
      <c r="HJ222" s="852"/>
      <c r="HK222" s="852"/>
      <c r="HL222" s="852"/>
      <c r="HM222" s="852"/>
      <c r="HN222" s="852"/>
      <c r="HO222" s="852"/>
      <c r="HP222" s="852"/>
      <c r="HQ222" s="852"/>
      <c r="HR222" s="853"/>
      <c r="HS222" s="852"/>
      <c r="HT222" s="852"/>
      <c r="HU222" s="852"/>
      <c r="HV222" s="852"/>
      <c r="HW222" s="852"/>
      <c r="HX222" s="852"/>
      <c r="HY222" s="852"/>
      <c r="HZ222" s="852"/>
      <c r="IA222" s="852"/>
      <c r="IB222" s="852"/>
      <c r="IC222" s="852"/>
      <c r="ID222" s="852"/>
      <c r="IE222" s="852"/>
      <c r="IF222" s="852"/>
      <c r="IG222" s="852"/>
      <c r="IH222" s="852"/>
      <c r="II222" s="852"/>
      <c r="IJ222" s="852"/>
      <c r="IK222" s="852"/>
      <c r="IL222" s="852"/>
      <c r="IM222" s="852"/>
      <c r="IN222" s="853"/>
      <c r="IO222" s="852"/>
      <c r="IP222" s="852"/>
      <c r="IQ222" s="852"/>
      <c r="IR222" s="852"/>
      <c r="IS222" s="852"/>
      <c r="IT222" s="852"/>
    </row>
    <row r="223" spans="1:254" s="854" customFormat="1" ht="64.5" customHeight="1">
      <c r="A223" s="1083">
        <v>5</v>
      </c>
      <c r="B223" s="1162">
        <v>1</v>
      </c>
      <c r="C223" s="1161">
        <v>31</v>
      </c>
      <c r="D223" s="1104"/>
      <c r="E223" s="1105" t="s">
        <v>1235</v>
      </c>
      <c r="F223" s="1106"/>
      <c r="G223" s="607" t="s">
        <v>1159</v>
      </c>
      <c r="H223" s="608">
        <v>7.2229999999999999</v>
      </c>
      <c r="I223" s="1107">
        <v>12.03</v>
      </c>
      <c r="J223" s="1108">
        <v>7.2229999999999999</v>
      </c>
      <c r="K223" s="1109" t="s">
        <v>571</v>
      </c>
      <c r="L223" s="1110">
        <v>1</v>
      </c>
      <c r="M223" s="1094">
        <v>94656</v>
      </c>
      <c r="N223" s="1111" t="s">
        <v>529</v>
      </c>
      <c r="O223" s="1144" t="s">
        <v>1140</v>
      </c>
      <c r="P223" s="1165" t="s">
        <v>1141</v>
      </c>
      <c r="Q223" s="1137" t="str">
        <f>IF(V223="cuisine","",IF(ISTEXT(V223),$O$102,""))</f>
        <v/>
      </c>
      <c r="R223" s="1137" t="str">
        <f>IF(W223="cuisine","",IF(ISTEXT(W223),$O$103,""))</f>
        <v/>
      </c>
      <c r="S223" s="1146" t="str">
        <f>IF(X223="cuisine","",IF(ISTEXT(X223),$O$104,""))</f>
        <v/>
      </c>
      <c r="T223" s="1147">
        <f>IF(Y223="cuisine","",IF(ISTEXT(Y223),$O$105,""))</f>
        <v>11.40625</v>
      </c>
      <c r="U223" s="1148">
        <f>IF(Z223="cuisine","",IF(ISTEXT(Z223),$O$106,""))</f>
        <v>11.587301587301587</v>
      </c>
      <c r="V223" s="1040"/>
      <c r="W223" s="1040"/>
      <c r="X223" s="1041"/>
      <c r="Y223" s="1042" t="s">
        <v>1041</v>
      </c>
      <c r="Z223" s="1043" t="s">
        <v>1042</v>
      </c>
      <c r="AA223" s="835">
        <v>1</v>
      </c>
    </row>
    <row r="224" spans="1:254" ht="35.25" customHeight="1" thickBot="1">
      <c r="A224" s="870"/>
      <c r="B224" s="657"/>
      <c r="C224" s="871"/>
      <c r="D224" s="872"/>
      <c r="E224" s="871"/>
      <c r="F224" s="657"/>
      <c r="G224" s="873"/>
      <c r="H224" s="873"/>
      <c r="I224" s="873"/>
      <c r="J224" s="873"/>
      <c r="K224" s="873"/>
      <c r="L224" s="873"/>
      <c r="M224" s="873"/>
      <c r="N224" s="873"/>
      <c r="O224" s="873"/>
      <c r="P224" s="873"/>
      <c r="Q224" s="873"/>
      <c r="R224" s="873"/>
      <c r="S224" s="873"/>
      <c r="T224" s="874"/>
      <c r="U224" s="874"/>
      <c r="V224" s="873"/>
      <c r="W224" s="875"/>
      <c r="X224" s="874"/>
      <c r="Y224" s="874"/>
      <c r="Z224" s="1124"/>
      <c r="AA224" s="835">
        <v>1</v>
      </c>
      <c r="AB224" s="852"/>
      <c r="AD224" s="852"/>
      <c r="AE224" s="852"/>
      <c r="AF224" s="852"/>
    </row>
    <row r="225" spans="1:32" ht="116.25" customHeight="1" thickTop="1">
      <c r="A225" s="1394">
        <f>MAX(C226:D230)+Z226</f>
        <v>18</v>
      </c>
      <c r="B225" s="1395"/>
      <c r="C225" s="1395"/>
      <c r="D225" s="1395"/>
      <c r="E225" s="1215" t="s">
        <v>518</v>
      </c>
      <c r="F225" s="1216"/>
      <c r="G225" s="1216"/>
      <c r="H225" s="1216"/>
      <c r="I225" s="1216"/>
      <c r="J225" s="1216"/>
      <c r="K225" s="1216"/>
      <c r="L225" s="1216"/>
      <c r="M225" s="1216"/>
      <c r="N225" s="1216"/>
      <c r="O225" s="1216"/>
      <c r="P225" s="1216"/>
      <c r="Q225" s="1216"/>
      <c r="R225" s="1216"/>
      <c r="S225" s="1216"/>
      <c r="T225" s="1216"/>
      <c r="U225" s="1216" t="s">
        <v>1236</v>
      </c>
      <c r="V225" s="1025" t="s">
        <v>1038</v>
      </c>
      <c r="W225" s="1026" t="s">
        <v>1039</v>
      </c>
      <c r="X225" s="1026" t="s">
        <v>1040</v>
      </c>
      <c r="Y225" s="1026" t="s">
        <v>1041</v>
      </c>
      <c r="Z225" s="1027" t="s">
        <v>1042</v>
      </c>
      <c r="AA225" s="835">
        <v>1</v>
      </c>
    </row>
    <row r="226" spans="1:32" ht="60" customHeight="1">
      <c r="A226" s="1125"/>
      <c r="B226" s="643"/>
      <c r="C226" s="1392">
        <f>V228</f>
        <v>7</v>
      </c>
      <c r="D226" s="1392"/>
      <c r="E226" s="1029" t="s">
        <v>519</v>
      </c>
      <c r="F226" s="1030"/>
      <c r="G226" s="848"/>
      <c r="H226" s="848"/>
      <c r="I226" s="848"/>
      <c r="J226" s="848"/>
      <c r="K226" s="848"/>
      <c r="L226" s="848"/>
      <c r="M226" s="848"/>
      <c r="N226" s="848"/>
      <c r="O226" s="1031">
        <f>$Q$18</f>
        <v>6.2105263157894735</v>
      </c>
      <c r="P226" s="1032" t="s">
        <v>520</v>
      </c>
      <c r="Q226" s="1442">
        <f>C226*O226</f>
        <v>43.473684210526315</v>
      </c>
      <c r="R226" s="1442"/>
      <c r="S226" s="1033" t="s">
        <v>486</v>
      </c>
      <c r="T226" s="1034" t="s">
        <v>521</v>
      </c>
      <c r="U226" s="1035">
        <f>$Q$16</f>
        <v>236</v>
      </c>
      <c r="V226" s="1036" t="s">
        <v>1049</v>
      </c>
      <c r="W226" s="1037"/>
      <c r="X226" s="1037"/>
      <c r="Y226" s="1038"/>
      <c r="Z226" s="1039">
        <f>COUNTIF(V233:Z252,V226)</f>
        <v>4</v>
      </c>
      <c r="AA226" s="835">
        <v>1</v>
      </c>
      <c r="AB226" s="852"/>
      <c r="AD226" s="852"/>
      <c r="AE226" s="852"/>
      <c r="AF226" s="852"/>
    </row>
    <row r="227" spans="1:32" ht="60" customHeight="1">
      <c r="A227" s="1125"/>
      <c r="B227" s="643"/>
      <c r="C227" s="1392">
        <f>W228</f>
        <v>8</v>
      </c>
      <c r="D227" s="1392"/>
      <c r="E227" s="1029" t="s">
        <v>522</v>
      </c>
      <c r="F227" s="1030"/>
      <c r="G227" s="848"/>
      <c r="H227" s="848"/>
      <c r="I227" s="848"/>
      <c r="J227" s="848"/>
      <c r="K227" s="848"/>
      <c r="L227" s="848"/>
      <c r="M227" s="848"/>
      <c r="N227" s="848"/>
      <c r="O227" s="1031">
        <f>$R$18</f>
        <v>5.7560975609756095</v>
      </c>
      <c r="P227" s="1032" t="s">
        <v>520</v>
      </c>
      <c r="Q227" s="1442">
        <f>C227*O227</f>
        <v>46.048780487804876</v>
      </c>
      <c r="R227" s="1442"/>
      <c r="S227" s="1033" t="s">
        <v>486</v>
      </c>
      <c r="T227" s="1034" t="s">
        <v>521</v>
      </c>
      <c r="U227" s="1035">
        <f>$R$16</f>
        <v>236</v>
      </c>
      <c r="V227" s="1040" t="s">
        <v>1038</v>
      </c>
      <c r="W227" s="1040" t="s">
        <v>1039</v>
      </c>
      <c r="X227" s="1041" t="s">
        <v>1040</v>
      </c>
      <c r="Y227" s="1042" t="s">
        <v>1041</v>
      </c>
      <c r="Z227" s="1043" t="s">
        <v>1042</v>
      </c>
      <c r="AA227" s="835">
        <v>1</v>
      </c>
      <c r="AB227" s="852"/>
      <c r="AD227" s="852"/>
      <c r="AE227" s="852"/>
      <c r="AF227" s="852"/>
    </row>
    <row r="228" spans="1:32" ht="60" customHeight="1">
      <c r="A228" s="1125"/>
      <c r="B228" s="643"/>
      <c r="C228" s="1392">
        <f>X228</f>
        <v>14</v>
      </c>
      <c r="D228" s="1392"/>
      <c r="E228" s="1029" t="s">
        <v>523</v>
      </c>
      <c r="F228" s="1030"/>
      <c r="G228" s="1044"/>
      <c r="H228" s="1044"/>
      <c r="I228" s="848"/>
      <c r="J228" s="848"/>
      <c r="K228" s="848"/>
      <c r="L228" s="848"/>
      <c r="M228" s="848"/>
      <c r="N228" s="848"/>
      <c r="O228" s="1045">
        <f>$S$18</f>
        <v>4</v>
      </c>
      <c r="P228" s="1046" t="s">
        <v>520</v>
      </c>
      <c r="Q228" s="1442">
        <f>C228*O228</f>
        <v>56</v>
      </c>
      <c r="R228" s="1442"/>
      <c r="S228" s="1033" t="s">
        <v>486</v>
      </c>
      <c r="T228" s="1034" t="s">
        <v>521</v>
      </c>
      <c r="U228" s="1035">
        <f>$S$16</f>
        <v>252</v>
      </c>
      <c r="V228" s="1128">
        <f>COUNTIF(V233:Z252,V227)</f>
        <v>7</v>
      </c>
      <c r="W228" s="1128">
        <f>COUNTIF(V233:Z252,W227)</f>
        <v>8</v>
      </c>
      <c r="X228" s="1128">
        <f>COUNTIF(V233:Z252,X227)</f>
        <v>14</v>
      </c>
      <c r="Y228" s="1128">
        <f>COUNTIF(V233:Z252,Y227)</f>
        <v>14</v>
      </c>
      <c r="Z228" s="1126">
        <f>COUNTIF(V233:Z252,Z227)</f>
        <v>14</v>
      </c>
      <c r="AA228" s="835">
        <v>1</v>
      </c>
      <c r="AB228" s="852"/>
      <c r="AD228" s="852"/>
      <c r="AE228" s="852"/>
      <c r="AF228" s="852"/>
    </row>
    <row r="229" spans="1:32" ht="60" customHeight="1">
      <c r="A229" s="885"/>
      <c r="B229" s="643"/>
      <c r="C229" s="1392">
        <f>Y228</f>
        <v>14</v>
      </c>
      <c r="D229" s="1392"/>
      <c r="E229" s="1029" t="s">
        <v>524</v>
      </c>
      <c r="F229" s="1030"/>
      <c r="G229" s="1049"/>
      <c r="H229" s="1049"/>
      <c r="I229" s="848"/>
      <c r="J229" s="848"/>
      <c r="K229" s="1050"/>
      <c r="L229" s="1050"/>
      <c r="M229" s="1050"/>
      <c r="N229" s="848"/>
      <c r="O229" s="1051">
        <f>$T$18</f>
        <v>11.40625</v>
      </c>
      <c r="P229" s="1050" t="s">
        <v>520</v>
      </c>
      <c r="Q229" s="1442">
        <f>C229*O229</f>
        <v>159.6875</v>
      </c>
      <c r="R229" s="1442"/>
      <c r="S229" s="1033" t="s">
        <v>486</v>
      </c>
      <c r="T229" s="1034" t="s">
        <v>521</v>
      </c>
      <c r="U229" s="1035">
        <f>$T$16</f>
        <v>730</v>
      </c>
      <c r="V229" s="848"/>
      <c r="W229" s="1056"/>
      <c r="X229" s="1056"/>
      <c r="Y229" s="1056"/>
      <c r="Z229" s="1057"/>
      <c r="AA229" s="835">
        <v>1</v>
      </c>
      <c r="AB229" s="852"/>
      <c r="AD229" s="852"/>
      <c r="AE229" s="852"/>
      <c r="AF229" s="852"/>
    </row>
    <row r="230" spans="1:32" ht="60" customHeight="1">
      <c r="A230" s="885"/>
      <c r="B230" s="643"/>
      <c r="C230" s="1392">
        <f>Z228</f>
        <v>14</v>
      </c>
      <c r="D230" s="1392"/>
      <c r="E230" s="1029" t="s">
        <v>525</v>
      </c>
      <c r="F230" s="1030"/>
      <c r="G230" s="1049"/>
      <c r="H230" s="1049"/>
      <c r="I230" s="848"/>
      <c r="J230" s="848"/>
      <c r="K230" s="1055"/>
      <c r="L230" s="1050"/>
      <c r="M230" s="1050"/>
      <c r="N230" s="848"/>
      <c r="O230" s="1051">
        <f>$U$18</f>
        <v>11.587301587301587</v>
      </c>
      <c r="P230" s="1050" t="s">
        <v>520</v>
      </c>
      <c r="Q230" s="1442">
        <f>C230*O230</f>
        <v>162.22222222222223</v>
      </c>
      <c r="R230" s="1442"/>
      <c r="S230" s="1033" t="s">
        <v>486</v>
      </c>
      <c r="T230" s="1034" t="s">
        <v>521</v>
      </c>
      <c r="U230" s="1035">
        <f>$U$16</f>
        <v>730</v>
      </c>
      <c r="V230" s="848"/>
      <c r="W230" s="1056"/>
      <c r="X230" s="1056"/>
      <c r="Y230" s="1056"/>
      <c r="Z230" s="1057"/>
      <c r="AA230" s="835">
        <v>1</v>
      </c>
      <c r="AB230" s="852"/>
      <c r="AD230" s="852"/>
      <c r="AE230" s="852"/>
      <c r="AF230" s="852"/>
    </row>
    <row r="231" spans="1:32" ht="39" customHeight="1">
      <c r="A231" s="885"/>
      <c r="B231" s="643"/>
      <c r="C231" s="998"/>
      <c r="D231" s="998"/>
      <c r="E231" s="1058"/>
      <c r="F231" s="1030"/>
      <c r="G231" s="1049"/>
      <c r="H231" s="1049"/>
      <c r="I231" s="1051"/>
      <c r="J231" s="1050"/>
      <c r="K231" s="1055"/>
      <c r="L231" s="1050"/>
      <c r="M231" s="1050"/>
      <c r="N231" s="1050"/>
      <c r="O231" s="1050"/>
      <c r="P231" s="1055"/>
      <c r="Q231" s="1059" t="s">
        <v>526</v>
      </c>
      <c r="R231" s="1060"/>
      <c r="S231" s="1061"/>
      <c r="T231" s="1060"/>
      <c r="U231" s="1062"/>
      <c r="V231" s="848"/>
      <c r="W231" s="1056"/>
      <c r="X231" s="1056"/>
      <c r="Y231" s="1056"/>
      <c r="Z231" s="1057"/>
      <c r="AA231" s="835">
        <v>1</v>
      </c>
      <c r="AB231" s="852"/>
    </row>
    <row r="232" spans="1:32" ht="66" customHeight="1">
      <c r="A232" s="1066"/>
      <c r="B232" s="1067"/>
      <c r="C232" s="1068"/>
      <c r="D232" s="1068"/>
      <c r="E232" s="1069"/>
      <c r="F232" s="1070"/>
      <c r="G232" s="1068"/>
      <c r="H232" s="1068"/>
      <c r="I232" s="1068"/>
      <c r="J232" s="1069"/>
      <c r="K232" s="1069"/>
      <c r="L232" s="1071" t="s">
        <v>527</v>
      </c>
      <c r="M232" s="1071"/>
      <c r="N232" s="1069"/>
      <c r="O232" s="1071" t="s">
        <v>527</v>
      </c>
      <c r="P232" s="1069"/>
      <c r="Q232" s="1072" t="s">
        <v>472</v>
      </c>
      <c r="R232" s="1073" t="s">
        <v>473</v>
      </c>
      <c r="S232" s="1074" t="s">
        <v>1040</v>
      </c>
      <c r="T232" s="1075" t="s">
        <v>1041</v>
      </c>
      <c r="U232" s="1076" t="s">
        <v>1042</v>
      </c>
      <c r="V232" s="1133" t="s">
        <v>471</v>
      </c>
      <c r="W232" s="1133"/>
      <c r="X232" s="1133"/>
      <c r="Y232" s="1133"/>
      <c r="Z232" s="1134"/>
      <c r="AA232" s="835">
        <v>1</v>
      </c>
      <c r="AB232" s="852"/>
      <c r="AC232" s="1082"/>
      <c r="AD232" s="852"/>
      <c r="AF232" s="852"/>
    </row>
    <row r="233" spans="1:32" ht="80.099999999999994" customHeight="1">
      <c r="A233" s="1083">
        <v>2</v>
      </c>
      <c r="B233" s="1253">
        <v>1</v>
      </c>
      <c r="C233" s="1254">
        <v>1</v>
      </c>
      <c r="D233" s="1086"/>
      <c r="E233" s="1087" t="s">
        <v>1237</v>
      </c>
      <c r="F233" s="1088" t="s">
        <v>1238</v>
      </c>
      <c r="G233" s="1089" t="s">
        <v>1052</v>
      </c>
      <c r="H233" s="1090">
        <v>4.37</v>
      </c>
      <c r="I233" s="1091">
        <v>4.37</v>
      </c>
      <c r="J233" s="1092">
        <v>4.37</v>
      </c>
      <c r="K233" s="1093" t="s">
        <v>572</v>
      </c>
      <c r="L233" s="1094" t="s">
        <v>1238</v>
      </c>
      <c r="M233" s="1094">
        <v>110437</v>
      </c>
      <c r="N233" s="1095" t="s">
        <v>529</v>
      </c>
      <c r="O233" s="1135" t="s">
        <v>1239</v>
      </c>
      <c r="P233" s="1156" t="s">
        <v>1141</v>
      </c>
      <c r="Q233" s="1137" t="str">
        <f t="shared" ref="Q233:Q244" si="21">IF(V233="cuisine","",IF(ISTEXT(V233),$O$102,""))</f>
        <v/>
      </c>
      <c r="R233" s="1137">
        <f t="shared" ref="R233:R244" si="22">IF(W233="cuisine","",IF(ISTEXT(W233),$O$103,""))</f>
        <v>5.7560975609756095</v>
      </c>
      <c r="S233" s="1138">
        <f t="shared" ref="S233:S244" si="23">IF(X233="cuisine","",IF(ISTEXT(X233),$O$104,""))</f>
        <v>4</v>
      </c>
      <c r="T233" s="1139">
        <f t="shared" ref="T233:T244" si="24">IF(Y233="cuisine","",IF(ISTEXT(Y233),$O$105,""))</f>
        <v>11.40625</v>
      </c>
      <c r="U233" s="1140">
        <f t="shared" ref="U233:U244" si="25">IF(Z233="cuisine","",IF(ISTEXT(Z233),$O$106,""))</f>
        <v>11.587301587301587</v>
      </c>
      <c r="V233" s="866"/>
      <c r="W233" s="866" t="s">
        <v>1039</v>
      </c>
      <c r="X233" s="867" t="s">
        <v>1040</v>
      </c>
      <c r="Y233" s="868" t="s">
        <v>1041</v>
      </c>
      <c r="Z233" s="869" t="s">
        <v>1042</v>
      </c>
      <c r="AA233" s="835">
        <v>1</v>
      </c>
      <c r="AC233" s="1082"/>
    </row>
    <row r="234" spans="1:32" ht="80.099999999999994" customHeight="1">
      <c r="A234" s="1083">
        <v>2</v>
      </c>
      <c r="B234" s="1253">
        <v>1</v>
      </c>
      <c r="C234" s="1254">
        <v>2</v>
      </c>
      <c r="D234" s="1104"/>
      <c r="E234" s="1105" t="s">
        <v>1240</v>
      </c>
      <c r="F234" s="1106" t="s">
        <v>1241</v>
      </c>
      <c r="G234" s="607" t="s">
        <v>1234</v>
      </c>
      <c r="H234" s="608">
        <v>1.1000000000000001</v>
      </c>
      <c r="I234" s="1107">
        <v>4.8899999999999997</v>
      </c>
      <c r="J234" s="1108">
        <v>4.8899999999999997</v>
      </c>
      <c r="K234" s="1109" t="s">
        <v>573</v>
      </c>
      <c r="L234" s="1110" t="s">
        <v>1234</v>
      </c>
      <c r="M234" s="1094">
        <v>5443</v>
      </c>
      <c r="N234" s="1111" t="s">
        <v>529</v>
      </c>
      <c r="O234" s="1144" t="s">
        <v>1054</v>
      </c>
      <c r="P234" s="1156" t="s">
        <v>1141</v>
      </c>
      <c r="Q234" s="1137" t="str">
        <f t="shared" si="21"/>
        <v/>
      </c>
      <c r="R234" s="1137" t="str">
        <f t="shared" si="22"/>
        <v/>
      </c>
      <c r="S234" s="1146" t="str">
        <f t="shared" si="23"/>
        <v/>
      </c>
      <c r="T234" s="1147" t="str">
        <f t="shared" si="24"/>
        <v/>
      </c>
      <c r="U234" s="1148" t="str">
        <f t="shared" si="25"/>
        <v/>
      </c>
      <c r="V234" s="1037" t="s">
        <v>1068</v>
      </c>
      <c r="W234" s="1037"/>
      <c r="X234" s="1036"/>
      <c r="Y234" s="1037"/>
      <c r="Z234" s="1117"/>
      <c r="AA234" s="835">
        <v>1</v>
      </c>
      <c r="AC234" s="1082"/>
    </row>
    <row r="235" spans="1:32" ht="80.099999999999994" customHeight="1">
      <c r="A235" s="1083">
        <v>2</v>
      </c>
      <c r="B235" s="1253">
        <v>1</v>
      </c>
      <c r="C235" s="1254">
        <v>3</v>
      </c>
      <c r="D235" s="1104"/>
      <c r="E235" s="1105" t="s">
        <v>1242</v>
      </c>
      <c r="F235" s="1106" t="s">
        <v>1243</v>
      </c>
      <c r="G235" s="607" t="s">
        <v>1052</v>
      </c>
      <c r="H235" s="608">
        <v>3.15</v>
      </c>
      <c r="I235" s="1107">
        <v>3.15</v>
      </c>
      <c r="J235" s="1108">
        <v>3.15</v>
      </c>
      <c r="K235" s="1109"/>
      <c r="L235" s="1110" t="s">
        <v>574</v>
      </c>
      <c r="M235" s="1094">
        <v>67775</v>
      </c>
      <c r="N235" s="1111" t="s">
        <v>529</v>
      </c>
      <c r="O235" s="1144" t="s">
        <v>1054</v>
      </c>
      <c r="P235" s="1156" t="s">
        <v>1141</v>
      </c>
      <c r="Q235" s="1137">
        <f t="shared" si="21"/>
        <v>6.2105263157894735</v>
      </c>
      <c r="R235" s="1137">
        <f t="shared" si="22"/>
        <v>5.7560975609756095</v>
      </c>
      <c r="S235" s="1146">
        <f t="shared" si="23"/>
        <v>4</v>
      </c>
      <c r="T235" s="1147">
        <f t="shared" si="24"/>
        <v>11.40625</v>
      </c>
      <c r="U235" s="1148">
        <f t="shared" si="25"/>
        <v>11.587301587301587</v>
      </c>
      <c r="V235" s="1040" t="s">
        <v>1038</v>
      </c>
      <c r="W235" s="1040" t="s">
        <v>1039</v>
      </c>
      <c r="X235" s="1041" t="s">
        <v>1040</v>
      </c>
      <c r="Y235" s="1042" t="s">
        <v>1041</v>
      </c>
      <c r="Z235" s="1043" t="s">
        <v>1042</v>
      </c>
      <c r="AA235" s="835">
        <v>1</v>
      </c>
      <c r="AC235" s="1082" t="s">
        <v>531</v>
      </c>
    </row>
    <row r="236" spans="1:32" ht="80.099999999999994" customHeight="1">
      <c r="A236" s="1083">
        <v>2</v>
      </c>
      <c r="B236" s="1253">
        <v>1</v>
      </c>
      <c r="C236" s="1254">
        <v>4</v>
      </c>
      <c r="D236" s="1104"/>
      <c r="E236" s="1105" t="s">
        <v>1244</v>
      </c>
      <c r="F236" s="1106" t="s">
        <v>1245</v>
      </c>
      <c r="G236" s="607" t="s">
        <v>1052</v>
      </c>
      <c r="H236" s="608">
        <v>3.6</v>
      </c>
      <c r="I236" s="1107">
        <v>3.6</v>
      </c>
      <c r="J236" s="1108">
        <v>3.6</v>
      </c>
      <c r="K236" s="1109" t="s">
        <v>575</v>
      </c>
      <c r="L236" s="1110" t="s">
        <v>1245</v>
      </c>
      <c r="M236" s="1094">
        <v>52893</v>
      </c>
      <c r="N236" s="1111" t="s">
        <v>529</v>
      </c>
      <c r="O236" s="1144" t="s">
        <v>1054</v>
      </c>
      <c r="P236" s="1156" t="s">
        <v>1141</v>
      </c>
      <c r="Q236" s="1137">
        <f t="shared" si="21"/>
        <v>6.2105263157894735</v>
      </c>
      <c r="R236" s="1137">
        <f t="shared" si="22"/>
        <v>5.7560975609756095</v>
      </c>
      <c r="S236" s="1146">
        <f t="shared" si="23"/>
        <v>4</v>
      </c>
      <c r="T236" s="1147">
        <f t="shared" si="24"/>
        <v>11.40625</v>
      </c>
      <c r="U236" s="1148">
        <f t="shared" si="25"/>
        <v>11.587301587301587</v>
      </c>
      <c r="V236" s="1040" t="s">
        <v>1038</v>
      </c>
      <c r="W236" s="1040" t="s">
        <v>1039</v>
      </c>
      <c r="X236" s="1041" t="s">
        <v>1040</v>
      </c>
      <c r="Y236" s="1042" t="s">
        <v>1041</v>
      </c>
      <c r="Z236" s="1043" t="s">
        <v>1042</v>
      </c>
      <c r="AA236" s="835">
        <v>1</v>
      </c>
      <c r="AC236" s="1120" t="s">
        <v>532</v>
      </c>
    </row>
    <row r="237" spans="1:32" ht="80.099999999999994" customHeight="1">
      <c r="A237" s="1083">
        <v>2</v>
      </c>
      <c r="B237" s="1253">
        <v>1</v>
      </c>
      <c r="C237" s="1254">
        <v>5</v>
      </c>
      <c r="D237" s="1104"/>
      <c r="E237" s="1105" t="s">
        <v>1246</v>
      </c>
      <c r="F237" s="1106" t="s">
        <v>1247</v>
      </c>
      <c r="G237" s="607" t="s">
        <v>1052</v>
      </c>
      <c r="H237" s="608">
        <v>4.0999999999999996</v>
      </c>
      <c r="I237" s="1107">
        <v>4.0999999999999996</v>
      </c>
      <c r="J237" s="1108">
        <v>4.0999999999999996</v>
      </c>
      <c r="K237" s="1109" t="s">
        <v>576</v>
      </c>
      <c r="L237" s="1110" t="s">
        <v>577</v>
      </c>
      <c r="M237" s="1094">
        <v>36669</v>
      </c>
      <c r="N237" s="1111" t="s">
        <v>529</v>
      </c>
      <c r="O237" s="1144" t="s">
        <v>1054</v>
      </c>
      <c r="P237" s="1156" t="s">
        <v>1141</v>
      </c>
      <c r="Q237" s="1137">
        <f t="shared" si="21"/>
        <v>6.2105263157894735</v>
      </c>
      <c r="R237" s="1137">
        <f t="shared" si="22"/>
        <v>5.7560975609756095</v>
      </c>
      <c r="S237" s="1146">
        <f t="shared" si="23"/>
        <v>4</v>
      </c>
      <c r="T237" s="1147">
        <f t="shared" si="24"/>
        <v>11.40625</v>
      </c>
      <c r="U237" s="1148">
        <f t="shared" si="25"/>
        <v>11.587301587301587</v>
      </c>
      <c r="V237" s="1040" t="s">
        <v>1038</v>
      </c>
      <c r="W237" s="1040" t="s">
        <v>1039</v>
      </c>
      <c r="X237" s="1041" t="s">
        <v>1040</v>
      </c>
      <c r="Y237" s="1042" t="s">
        <v>1041</v>
      </c>
      <c r="Z237" s="1043" t="s">
        <v>1042</v>
      </c>
      <c r="AA237" s="835">
        <v>1</v>
      </c>
      <c r="AC237" s="1121" t="s">
        <v>533</v>
      </c>
    </row>
    <row r="238" spans="1:32" ht="80.099999999999994" customHeight="1">
      <c r="A238" s="1083">
        <v>2</v>
      </c>
      <c r="B238" s="1253">
        <v>1</v>
      </c>
      <c r="C238" s="1254">
        <v>6</v>
      </c>
      <c r="D238" s="1104"/>
      <c r="E238" s="1105" t="s">
        <v>1248</v>
      </c>
      <c r="F238" s="1106" t="s">
        <v>1249</v>
      </c>
      <c r="G238" s="607" t="s">
        <v>1052</v>
      </c>
      <c r="H238" s="608">
        <v>7.06</v>
      </c>
      <c r="I238" s="1107"/>
      <c r="J238" s="1108">
        <v>7.06</v>
      </c>
      <c r="K238" s="1109" t="s">
        <v>578</v>
      </c>
      <c r="L238" s="1110"/>
      <c r="M238" s="1094"/>
      <c r="N238" s="1111" t="s">
        <v>529</v>
      </c>
      <c r="O238" s="1144" t="s">
        <v>1054</v>
      </c>
      <c r="P238" s="1156" t="s">
        <v>1141</v>
      </c>
      <c r="Q238" s="1137" t="str">
        <f t="shared" si="21"/>
        <v/>
      </c>
      <c r="R238" s="1137" t="str">
        <f t="shared" si="22"/>
        <v/>
      </c>
      <c r="S238" s="1146">
        <f t="shared" si="23"/>
        <v>4</v>
      </c>
      <c r="T238" s="1147">
        <f t="shared" si="24"/>
        <v>11.40625</v>
      </c>
      <c r="U238" s="1148">
        <f t="shared" si="25"/>
        <v>11.587301587301587</v>
      </c>
      <c r="V238" s="1040"/>
      <c r="W238" s="1040"/>
      <c r="X238" s="1041" t="s">
        <v>1040</v>
      </c>
      <c r="Y238" s="1042" t="s">
        <v>1041</v>
      </c>
      <c r="Z238" s="1043" t="s">
        <v>1042</v>
      </c>
      <c r="AA238" s="835">
        <v>1</v>
      </c>
      <c r="AC238" s="1120" t="s">
        <v>535</v>
      </c>
    </row>
    <row r="239" spans="1:32" ht="80.099999999999994" customHeight="1">
      <c r="A239" s="1083">
        <v>2</v>
      </c>
      <c r="B239" s="1253">
        <v>1</v>
      </c>
      <c r="C239" s="1254">
        <v>7</v>
      </c>
      <c r="D239" s="1104"/>
      <c r="E239" s="1105" t="s">
        <v>1250</v>
      </c>
      <c r="F239" s="1106" t="s">
        <v>1243</v>
      </c>
      <c r="G239" s="607" t="s">
        <v>1052</v>
      </c>
      <c r="H239" s="608">
        <v>3.71</v>
      </c>
      <c r="I239" s="1107">
        <v>3.71</v>
      </c>
      <c r="J239" s="1108">
        <v>3.71</v>
      </c>
      <c r="K239" s="1109" t="s">
        <v>579</v>
      </c>
      <c r="L239" s="1110" t="s">
        <v>580</v>
      </c>
      <c r="M239" s="1094">
        <v>23364</v>
      </c>
      <c r="N239" s="1111" t="s">
        <v>529</v>
      </c>
      <c r="O239" s="1144" t="s">
        <v>1054</v>
      </c>
      <c r="P239" s="1156" t="s">
        <v>1141</v>
      </c>
      <c r="Q239" s="1137">
        <f t="shared" si="21"/>
        <v>6.2105263157894735</v>
      </c>
      <c r="R239" s="1137">
        <f t="shared" si="22"/>
        <v>5.7560975609756095</v>
      </c>
      <c r="S239" s="1146">
        <f t="shared" si="23"/>
        <v>4</v>
      </c>
      <c r="T239" s="1147">
        <f t="shared" si="24"/>
        <v>11.40625</v>
      </c>
      <c r="U239" s="1148">
        <f t="shared" si="25"/>
        <v>11.587301587301587</v>
      </c>
      <c r="V239" s="1040" t="s">
        <v>1038</v>
      </c>
      <c r="W239" s="1040" t="s">
        <v>1039</v>
      </c>
      <c r="X239" s="1041" t="s">
        <v>1040</v>
      </c>
      <c r="Y239" s="1042" t="s">
        <v>1041</v>
      </c>
      <c r="Z239" s="1043" t="s">
        <v>1042</v>
      </c>
      <c r="AA239" s="835">
        <v>1</v>
      </c>
      <c r="AC239" s="1120" t="s">
        <v>537</v>
      </c>
    </row>
    <row r="240" spans="1:32" ht="80.099999999999994" customHeight="1">
      <c r="A240" s="1083">
        <v>2</v>
      </c>
      <c r="B240" s="1253">
        <v>1</v>
      </c>
      <c r="C240" s="1254">
        <v>8</v>
      </c>
      <c r="D240" s="1104"/>
      <c r="E240" s="1105" t="s">
        <v>1251</v>
      </c>
      <c r="F240" s="1106" t="s">
        <v>1252</v>
      </c>
      <c r="G240" s="607" t="s">
        <v>1052</v>
      </c>
      <c r="H240" s="608">
        <v>2.2000000000000002</v>
      </c>
      <c r="I240" s="1107">
        <v>2.2000000000000002</v>
      </c>
      <c r="J240" s="1108">
        <v>2.2000000000000002</v>
      </c>
      <c r="K240" s="1109"/>
      <c r="L240" s="1110" t="s">
        <v>581</v>
      </c>
      <c r="M240" s="1094">
        <v>22475</v>
      </c>
      <c r="N240" s="1111" t="s">
        <v>529</v>
      </c>
      <c r="O240" s="1144" t="s">
        <v>1054</v>
      </c>
      <c r="P240" s="1156" t="s">
        <v>1141</v>
      </c>
      <c r="Q240" s="1137">
        <f t="shared" si="21"/>
        <v>6.2105263157894735</v>
      </c>
      <c r="R240" s="1137">
        <f t="shared" si="22"/>
        <v>5.7560975609756095</v>
      </c>
      <c r="S240" s="1146">
        <f t="shared" si="23"/>
        <v>4</v>
      </c>
      <c r="T240" s="1147">
        <f t="shared" si="24"/>
        <v>11.40625</v>
      </c>
      <c r="U240" s="1148">
        <f t="shared" si="25"/>
        <v>11.587301587301587</v>
      </c>
      <c r="V240" s="1040" t="s">
        <v>1038</v>
      </c>
      <c r="W240" s="1040" t="s">
        <v>1039</v>
      </c>
      <c r="X240" s="1041" t="s">
        <v>1040</v>
      </c>
      <c r="Y240" s="1042" t="s">
        <v>1041</v>
      </c>
      <c r="Z240" s="1043" t="s">
        <v>1042</v>
      </c>
      <c r="AA240" s="835">
        <v>1</v>
      </c>
      <c r="AC240" s="1120" t="s">
        <v>538</v>
      </c>
    </row>
    <row r="241" spans="1:32" ht="80.099999999999994" customHeight="1">
      <c r="A241" s="1083">
        <v>2</v>
      </c>
      <c r="B241" s="1253">
        <v>1</v>
      </c>
      <c r="C241" s="1254">
        <v>9</v>
      </c>
      <c r="D241" s="1104"/>
      <c r="E241" s="1105" t="s">
        <v>1253</v>
      </c>
      <c r="F241" s="1106" t="s">
        <v>1247</v>
      </c>
      <c r="G241" s="607" t="s">
        <v>1052</v>
      </c>
      <c r="H241" s="608">
        <v>4.8499999999999996</v>
      </c>
      <c r="I241" s="1107">
        <v>4.8499999999999996</v>
      </c>
      <c r="J241" s="1108">
        <v>4.8499999999999996</v>
      </c>
      <c r="K241" s="1109" t="s">
        <v>582</v>
      </c>
      <c r="L241" s="1110" t="s">
        <v>583</v>
      </c>
      <c r="M241" s="1094">
        <v>1101</v>
      </c>
      <c r="N241" s="1111" t="s">
        <v>529</v>
      </c>
      <c r="O241" s="1144" t="s">
        <v>1054</v>
      </c>
      <c r="P241" s="1156" t="s">
        <v>1141</v>
      </c>
      <c r="Q241" s="1137">
        <f t="shared" si="21"/>
        <v>6.2105263157894735</v>
      </c>
      <c r="R241" s="1137">
        <f t="shared" si="22"/>
        <v>5.7560975609756095</v>
      </c>
      <c r="S241" s="1146">
        <f t="shared" si="23"/>
        <v>4</v>
      </c>
      <c r="T241" s="1147">
        <f t="shared" si="24"/>
        <v>11.40625</v>
      </c>
      <c r="U241" s="1148">
        <f t="shared" si="25"/>
        <v>11.587301587301587</v>
      </c>
      <c r="V241" s="1040" t="s">
        <v>1038</v>
      </c>
      <c r="W241" s="1040" t="s">
        <v>1039</v>
      </c>
      <c r="X241" s="1041" t="s">
        <v>1040</v>
      </c>
      <c r="Y241" s="1042" t="s">
        <v>1041</v>
      </c>
      <c r="Z241" s="1043" t="s">
        <v>1042</v>
      </c>
      <c r="AA241" s="835">
        <v>1</v>
      </c>
      <c r="AC241" s="1082"/>
    </row>
    <row r="242" spans="1:32" ht="80.099999999999994" customHeight="1">
      <c r="A242" s="1083">
        <v>2</v>
      </c>
      <c r="B242" s="1255">
        <v>1</v>
      </c>
      <c r="C242" s="1256">
        <v>10</v>
      </c>
      <c r="D242" s="1104"/>
      <c r="E242" s="1105" t="s">
        <v>1254</v>
      </c>
      <c r="F242" s="1106" t="s">
        <v>1255</v>
      </c>
      <c r="G242" s="607" t="s">
        <v>1052</v>
      </c>
      <c r="H242" s="608">
        <v>4.67</v>
      </c>
      <c r="I242" s="1107">
        <v>4.67</v>
      </c>
      <c r="J242" s="1108">
        <v>4.67</v>
      </c>
      <c r="K242" s="1109" t="s">
        <v>584</v>
      </c>
      <c r="L242" s="1110" t="s">
        <v>1255</v>
      </c>
      <c r="M242" s="1094">
        <v>54429</v>
      </c>
      <c r="N242" s="1111" t="s">
        <v>529</v>
      </c>
      <c r="O242" s="1144" t="s">
        <v>1054</v>
      </c>
      <c r="P242" s="1156" t="s">
        <v>1141</v>
      </c>
      <c r="Q242" s="1137" t="str">
        <f t="shared" si="21"/>
        <v/>
      </c>
      <c r="R242" s="1137" t="str">
        <f t="shared" si="22"/>
        <v/>
      </c>
      <c r="S242" s="1146">
        <f t="shared" si="23"/>
        <v>4</v>
      </c>
      <c r="T242" s="1147">
        <f t="shared" si="24"/>
        <v>11.40625</v>
      </c>
      <c r="U242" s="1148">
        <f t="shared" si="25"/>
        <v>11.587301587301587</v>
      </c>
      <c r="V242" s="1040"/>
      <c r="W242" s="1040"/>
      <c r="X242" s="1041" t="s">
        <v>1040</v>
      </c>
      <c r="Y242" s="1042" t="s">
        <v>1041</v>
      </c>
      <c r="Z242" s="1043" t="s">
        <v>1042</v>
      </c>
      <c r="AA242" s="835">
        <v>1</v>
      </c>
      <c r="AC242" s="1082"/>
    </row>
    <row r="243" spans="1:32" ht="80.099999999999994" customHeight="1">
      <c r="A243" s="1083">
        <v>2</v>
      </c>
      <c r="B243" s="1253">
        <v>1</v>
      </c>
      <c r="C243" s="1254">
        <v>14</v>
      </c>
      <c r="D243" s="1104"/>
      <c r="E243" s="1105" t="s">
        <v>1256</v>
      </c>
      <c r="F243" s="1106" t="s">
        <v>1252</v>
      </c>
      <c r="G243" s="607" t="s">
        <v>1257</v>
      </c>
      <c r="H243" s="608">
        <v>3.58</v>
      </c>
      <c r="I243" s="1107">
        <v>3.58</v>
      </c>
      <c r="J243" s="1108">
        <v>3.58</v>
      </c>
      <c r="K243" s="1109"/>
      <c r="L243" s="1110" t="s">
        <v>585</v>
      </c>
      <c r="M243" s="1094">
        <v>49553</v>
      </c>
      <c r="N243" s="1111" t="s">
        <v>529</v>
      </c>
      <c r="O243" s="1144" t="s">
        <v>1054</v>
      </c>
      <c r="P243" s="1113" t="s">
        <v>1055</v>
      </c>
      <c r="Q243" s="1137" t="str">
        <f t="shared" si="21"/>
        <v/>
      </c>
      <c r="R243" s="1137" t="str">
        <f t="shared" si="22"/>
        <v/>
      </c>
      <c r="S243" s="1146" t="str">
        <f t="shared" si="23"/>
        <v/>
      </c>
      <c r="T243" s="1147" t="str">
        <f t="shared" si="24"/>
        <v/>
      </c>
      <c r="U243" s="1148" t="str">
        <f t="shared" si="25"/>
        <v/>
      </c>
      <c r="V243" s="1037" t="s">
        <v>1068</v>
      </c>
      <c r="W243" s="1037"/>
      <c r="X243" s="1036"/>
      <c r="Y243" s="1037"/>
      <c r="Z243" s="1117"/>
      <c r="AA243" s="835">
        <v>1</v>
      </c>
    </row>
    <row r="244" spans="1:32" ht="80.099999999999994" customHeight="1" thickBot="1">
      <c r="A244" s="1083">
        <v>2</v>
      </c>
      <c r="B244" s="1253">
        <v>1</v>
      </c>
      <c r="C244" s="1254">
        <v>24</v>
      </c>
      <c r="D244" s="1104"/>
      <c r="E244" s="1105" t="s">
        <v>1258</v>
      </c>
      <c r="F244" s="1106"/>
      <c r="G244" s="607" t="s">
        <v>1052</v>
      </c>
      <c r="H244" s="608">
        <v>5.9</v>
      </c>
      <c r="I244" s="1107"/>
      <c r="J244" s="1108">
        <v>5.9</v>
      </c>
      <c r="K244" s="1109" t="s">
        <v>586</v>
      </c>
      <c r="L244" s="1110"/>
      <c r="M244" s="1094"/>
      <c r="N244" s="1111" t="s">
        <v>529</v>
      </c>
      <c r="O244" s="1144" t="s">
        <v>1054</v>
      </c>
      <c r="P244" s="1156" t="s">
        <v>1141</v>
      </c>
      <c r="Q244" s="1137" t="str">
        <f t="shared" si="21"/>
        <v/>
      </c>
      <c r="R244" s="1137" t="str">
        <f t="shared" si="22"/>
        <v/>
      </c>
      <c r="S244" s="1146" t="str">
        <f t="shared" si="23"/>
        <v/>
      </c>
      <c r="T244" s="1147" t="str">
        <f t="shared" si="24"/>
        <v/>
      </c>
      <c r="U244" s="1148" t="str">
        <f t="shared" si="25"/>
        <v/>
      </c>
      <c r="V244" s="1037" t="s">
        <v>1068</v>
      </c>
      <c r="W244" s="1037"/>
      <c r="X244" s="1036"/>
      <c r="Y244" s="1037"/>
      <c r="Z244" s="1117"/>
      <c r="AA244" s="835">
        <v>1</v>
      </c>
    </row>
    <row r="245" spans="1:32" ht="80.099999999999994" customHeight="1">
      <c r="A245" s="1396"/>
      <c r="B245" s="1397"/>
      <c r="C245" s="1397"/>
      <c r="D245" s="1397"/>
      <c r="E245" s="1185"/>
      <c r="F245" s="1186"/>
      <c r="G245" s="1186"/>
      <c r="H245" s="1186"/>
      <c r="I245" s="1186"/>
      <c r="J245" s="1186"/>
      <c r="K245" s="1186"/>
      <c r="L245" s="1186"/>
      <c r="M245" s="1186"/>
      <c r="N245" s="1186"/>
      <c r="O245" s="1186"/>
      <c r="P245" s="1186"/>
      <c r="Q245" s="1186"/>
      <c r="R245" s="1186"/>
      <c r="S245" s="1186"/>
      <c r="T245" s="1186"/>
      <c r="U245" s="1187" t="s">
        <v>1259</v>
      </c>
      <c r="V245" s="1188"/>
      <c r="W245" s="1189"/>
      <c r="X245" s="1189"/>
      <c r="Y245" s="1189"/>
      <c r="Z245" s="1190"/>
      <c r="AA245" s="835">
        <v>1</v>
      </c>
    </row>
    <row r="246" spans="1:32" ht="80.099999999999994" customHeight="1">
      <c r="A246" s="1083">
        <v>2</v>
      </c>
      <c r="B246" s="1253">
        <v>1</v>
      </c>
      <c r="C246" s="1254">
        <v>11</v>
      </c>
      <c r="D246" s="1086"/>
      <c r="E246" s="1087" t="s">
        <v>1260</v>
      </c>
      <c r="F246" s="1106" t="s">
        <v>1261</v>
      </c>
      <c r="G246" s="607" t="s">
        <v>1052</v>
      </c>
      <c r="H246" s="608">
        <v>4.95</v>
      </c>
      <c r="I246" s="1107">
        <v>4.95</v>
      </c>
      <c r="J246" s="1108">
        <v>4.95</v>
      </c>
      <c r="K246" s="1109" t="s">
        <v>587</v>
      </c>
      <c r="L246" s="1110" t="s">
        <v>588</v>
      </c>
      <c r="M246" s="1094">
        <v>2174</v>
      </c>
      <c r="N246" s="1111" t="s">
        <v>529</v>
      </c>
      <c r="O246" s="1144" t="s">
        <v>1054</v>
      </c>
      <c r="P246" s="1156" t="s">
        <v>1141</v>
      </c>
      <c r="Q246" s="1137" t="str">
        <f>IF(V246="cuisine","",IF(ISTEXT(V246),$O$102,""))</f>
        <v/>
      </c>
      <c r="R246" s="1137" t="str">
        <f>IF(W246="cuisine","",IF(ISTEXT(W246),$O$103,""))</f>
        <v/>
      </c>
      <c r="S246" s="1146">
        <f>IF(X246="cuisine","",IF(ISTEXT(X246),$O$104,""))</f>
        <v>4</v>
      </c>
      <c r="T246" s="1147">
        <f>IF(Y246="cuisine","",IF(ISTEXT(Y246),$O$105,""))</f>
        <v>11.40625</v>
      </c>
      <c r="U246" s="1148">
        <f>IF(Z246="cuisine","",IF(ISTEXT(Z246),$O$106,""))</f>
        <v>11.587301587301587</v>
      </c>
      <c r="V246" s="1040"/>
      <c r="W246" s="1040"/>
      <c r="X246" s="1041" t="s">
        <v>1040</v>
      </c>
      <c r="Y246" s="1042" t="s">
        <v>1041</v>
      </c>
      <c r="Z246" s="1043" t="s">
        <v>1042</v>
      </c>
      <c r="AA246" s="835">
        <v>1</v>
      </c>
    </row>
    <row r="247" spans="1:32" ht="80.099999999999994" customHeight="1" thickBot="1">
      <c r="A247" s="1083">
        <v>2</v>
      </c>
      <c r="B247" s="1255">
        <v>1</v>
      </c>
      <c r="C247" s="1256">
        <v>12</v>
      </c>
      <c r="D247" s="1104"/>
      <c r="E247" s="1105" t="s">
        <v>1262</v>
      </c>
      <c r="F247" s="1106" t="s">
        <v>1245</v>
      </c>
      <c r="G247" s="607" t="s">
        <v>1052</v>
      </c>
      <c r="H247" s="608">
        <v>4.8</v>
      </c>
      <c r="I247" s="1107"/>
      <c r="J247" s="1108">
        <v>4.8</v>
      </c>
      <c r="K247" s="1109" t="s">
        <v>586</v>
      </c>
      <c r="L247" s="1110"/>
      <c r="M247" s="1094"/>
      <c r="N247" s="1111" t="s">
        <v>529</v>
      </c>
      <c r="O247" s="1144" t="s">
        <v>1054</v>
      </c>
      <c r="P247" s="1156" t="s">
        <v>1141</v>
      </c>
      <c r="Q247" s="1137" t="str">
        <f>IF(V247="cuisine","",IF(ISTEXT(V247),$O$102,""))</f>
        <v/>
      </c>
      <c r="R247" s="1137" t="str">
        <f>IF(W247="cuisine","",IF(ISTEXT(W247),$O$103,""))</f>
        <v/>
      </c>
      <c r="S247" s="1146">
        <f>IF(X247="cuisine","",IF(ISTEXT(X247),$O$104,""))</f>
        <v>4</v>
      </c>
      <c r="T247" s="1147">
        <f>IF(Y247="cuisine","",IF(ISTEXT(Y247),$O$105,""))</f>
        <v>11.40625</v>
      </c>
      <c r="U247" s="1148">
        <f>IF(Z247="cuisine","",IF(ISTEXT(Z247),$O$106,""))</f>
        <v>11.587301587301587</v>
      </c>
      <c r="V247" s="1040"/>
      <c r="W247" s="1040"/>
      <c r="X247" s="1041" t="s">
        <v>1040</v>
      </c>
      <c r="Y247" s="1042" t="s">
        <v>1041</v>
      </c>
      <c r="Z247" s="1043" t="s">
        <v>1042</v>
      </c>
      <c r="AA247" s="835">
        <v>1</v>
      </c>
    </row>
    <row r="248" spans="1:32" ht="80.099999999999994" customHeight="1">
      <c r="A248" s="1257"/>
      <c r="B248" s="1258"/>
      <c r="C248" s="1258"/>
      <c r="D248" s="1258"/>
      <c r="E248" s="1185"/>
      <c r="F248" s="1186"/>
      <c r="G248" s="1186"/>
      <c r="H248" s="1186"/>
      <c r="I248" s="1186"/>
      <c r="J248" s="1186"/>
      <c r="K248" s="1186"/>
      <c r="L248" s="1186"/>
      <c r="M248" s="1186"/>
      <c r="N248" s="1186"/>
      <c r="O248" s="1186"/>
      <c r="P248" s="1186"/>
      <c r="Q248" s="1186"/>
      <c r="R248" s="1186"/>
      <c r="S248" s="1186"/>
      <c r="T248" s="1186"/>
      <c r="U248" s="1259" t="s">
        <v>1263</v>
      </c>
      <c r="V248" s="1188"/>
      <c r="W248" s="1189"/>
      <c r="X248" s="1189"/>
      <c r="Y248" s="1189"/>
      <c r="Z248" s="1190"/>
      <c r="AA248" s="835">
        <v>1</v>
      </c>
    </row>
    <row r="249" spans="1:32" ht="80.099999999999994" customHeight="1">
      <c r="A249" s="1083">
        <v>2</v>
      </c>
      <c r="B249" s="1253"/>
      <c r="C249" s="1254">
        <v>1</v>
      </c>
      <c r="D249" s="1104"/>
      <c r="E249" s="1105" t="s">
        <v>1237</v>
      </c>
      <c r="F249" s="1106" t="s">
        <v>1238</v>
      </c>
      <c r="G249" s="607" t="s">
        <v>1052</v>
      </c>
      <c r="H249" s="608">
        <v>4.37</v>
      </c>
      <c r="I249" s="1107">
        <v>4.37</v>
      </c>
      <c r="J249" s="1108">
        <v>4.37</v>
      </c>
      <c r="K249" s="1109" t="s">
        <v>572</v>
      </c>
      <c r="L249" s="1110" t="s">
        <v>1238</v>
      </c>
      <c r="M249" s="1094">
        <v>110437</v>
      </c>
      <c r="N249" s="1111" t="s">
        <v>529</v>
      </c>
      <c r="O249" s="1144" t="s">
        <v>1239</v>
      </c>
      <c r="P249" s="1156" t="s">
        <v>1141</v>
      </c>
      <c r="Q249" s="1137" t="str">
        <f>IF(V249="cuisine","",IF(ISTEXT(V249),$O$102,""))</f>
        <v/>
      </c>
      <c r="R249" s="1137" t="str">
        <f>IF(W249="cuisine","",IF(ISTEXT(W249),$O$103,""))</f>
        <v/>
      </c>
      <c r="S249" s="1146" t="str">
        <f>IF(X249="cuisine","",IF(ISTEXT(X249),$O$104,""))</f>
        <v/>
      </c>
      <c r="T249" s="1147" t="str">
        <f>IF(Y249="cuisine","",IF(ISTEXT(Y249),$O$105,""))</f>
        <v/>
      </c>
      <c r="U249" s="1148" t="str">
        <f>IF(Z249="cuisine","",IF(ISTEXT(Z249),$O$106,""))</f>
        <v/>
      </c>
      <c r="V249" s="1037" t="s">
        <v>1068</v>
      </c>
      <c r="W249" s="1037"/>
      <c r="X249" s="1036"/>
      <c r="Y249" s="1037"/>
      <c r="Z249" s="1117"/>
      <c r="AA249" s="835">
        <v>1</v>
      </c>
    </row>
    <row r="250" spans="1:32" ht="80.099999999999994" customHeight="1">
      <c r="A250" s="1083">
        <v>2</v>
      </c>
      <c r="B250" s="1253">
        <f>IF(C250&gt;0,1,0)</f>
        <v>1</v>
      </c>
      <c r="C250" s="1254">
        <v>2</v>
      </c>
      <c r="D250" s="1104"/>
      <c r="E250" s="1105" t="s">
        <v>1240</v>
      </c>
      <c r="F250" s="1106" t="s">
        <v>1241</v>
      </c>
      <c r="G250" s="607" t="s">
        <v>1234</v>
      </c>
      <c r="H250" s="608">
        <v>1.1000000000000001</v>
      </c>
      <c r="I250" s="1107">
        <v>4.8899999999999997</v>
      </c>
      <c r="J250" s="1108">
        <v>4.8899999999999997</v>
      </c>
      <c r="K250" s="1109" t="s">
        <v>573</v>
      </c>
      <c r="L250" s="1110" t="s">
        <v>1234</v>
      </c>
      <c r="M250" s="1094">
        <v>5443</v>
      </c>
      <c r="N250" s="1111" t="s">
        <v>529</v>
      </c>
      <c r="O250" s="1144" t="s">
        <v>1239</v>
      </c>
      <c r="P250" s="1156" t="s">
        <v>1141</v>
      </c>
      <c r="Q250" s="1137" t="str">
        <f>IF(V250="cuisine","",IF(ISTEXT(V250),$O$102,""))</f>
        <v/>
      </c>
      <c r="R250" s="1137" t="str">
        <f>IF(W250="cuisine","",IF(ISTEXT(W250),$O$103,""))</f>
        <v/>
      </c>
      <c r="S250" s="1146">
        <f>IF(X250="cuisine","",IF(ISTEXT(X250),$O$104,""))</f>
        <v>4</v>
      </c>
      <c r="T250" s="1147">
        <f>IF(Y250="cuisine","",IF(ISTEXT(Y250),$O$105,""))</f>
        <v>11.40625</v>
      </c>
      <c r="U250" s="1148">
        <f>IF(Z250="cuisine","",IF(ISTEXT(Z250),$O$106,""))</f>
        <v>11.587301587301587</v>
      </c>
      <c r="V250" s="1040"/>
      <c r="W250" s="1040"/>
      <c r="X250" s="1041" t="s">
        <v>1040</v>
      </c>
      <c r="Y250" s="1042" t="s">
        <v>1041</v>
      </c>
      <c r="Z250" s="1043" t="s">
        <v>1042</v>
      </c>
      <c r="AA250" s="835">
        <v>1</v>
      </c>
    </row>
    <row r="251" spans="1:32" ht="80.099999999999994" customHeight="1">
      <c r="A251" s="1083">
        <v>2</v>
      </c>
      <c r="B251" s="1253">
        <f>IF(C251&gt;0,1,0)</f>
        <v>1</v>
      </c>
      <c r="C251" s="1254">
        <v>4</v>
      </c>
      <c r="D251" s="1104"/>
      <c r="E251" s="1105" t="s">
        <v>1244</v>
      </c>
      <c r="F251" s="1106" t="s">
        <v>1245</v>
      </c>
      <c r="G251" s="607" t="s">
        <v>1052</v>
      </c>
      <c r="H251" s="608">
        <v>3.6</v>
      </c>
      <c r="I251" s="1107">
        <v>3.6</v>
      </c>
      <c r="J251" s="1108">
        <v>3.6</v>
      </c>
      <c r="K251" s="1109" t="s">
        <v>575</v>
      </c>
      <c r="L251" s="1110" t="s">
        <v>1245</v>
      </c>
      <c r="M251" s="1094">
        <v>52893</v>
      </c>
      <c r="N251" s="1111" t="s">
        <v>529</v>
      </c>
      <c r="O251" s="1144" t="s">
        <v>1239</v>
      </c>
      <c r="P251" s="1156" t="s">
        <v>1141</v>
      </c>
      <c r="Q251" s="1137">
        <f>IF(V251="cuisine","",IF(ISTEXT(V251),$O$102,""))</f>
        <v>6.2105263157894735</v>
      </c>
      <c r="R251" s="1137">
        <f>IF(W251="cuisine","",IF(ISTEXT(W251),$O$103,""))</f>
        <v>5.7560975609756095</v>
      </c>
      <c r="S251" s="1146">
        <f>IF(X251="cuisine","",IF(ISTEXT(X251),$O$104,""))</f>
        <v>4</v>
      </c>
      <c r="T251" s="1147">
        <f>IF(Y251="cuisine","",IF(ISTEXT(Y251),$O$105,""))</f>
        <v>11.40625</v>
      </c>
      <c r="U251" s="1148">
        <f>IF(Z251="cuisine","",IF(ISTEXT(Z251),$O$106,""))</f>
        <v>11.587301587301587</v>
      </c>
      <c r="V251" s="1040" t="s">
        <v>1038</v>
      </c>
      <c r="W251" s="1040" t="s">
        <v>1039</v>
      </c>
      <c r="X251" s="1041" t="s">
        <v>1040</v>
      </c>
      <c r="Y251" s="1042" t="s">
        <v>1041</v>
      </c>
      <c r="Z251" s="1043" t="s">
        <v>1042</v>
      </c>
      <c r="AA251" s="835">
        <v>1</v>
      </c>
    </row>
    <row r="252" spans="1:32" ht="80.099999999999994" customHeight="1">
      <c r="A252" s="1083">
        <v>2</v>
      </c>
      <c r="B252" s="1253">
        <f>IF(C252&gt;0,1,0)</f>
        <v>1</v>
      </c>
      <c r="C252" s="1254">
        <v>6</v>
      </c>
      <c r="D252" s="1104"/>
      <c r="E252" s="1105" t="s">
        <v>1248</v>
      </c>
      <c r="F252" s="1106" t="s">
        <v>1249</v>
      </c>
      <c r="G252" s="607" t="s">
        <v>1052</v>
      </c>
      <c r="H252" s="608">
        <v>7.06</v>
      </c>
      <c r="I252" s="1107"/>
      <c r="J252" s="1108">
        <v>7.06</v>
      </c>
      <c r="K252" s="1109" t="s">
        <v>578</v>
      </c>
      <c r="L252" s="1110"/>
      <c r="M252" s="1094"/>
      <c r="N252" s="1111" t="s">
        <v>529</v>
      </c>
      <c r="O252" s="1144" t="s">
        <v>1239</v>
      </c>
      <c r="P252" s="1113" t="s">
        <v>1055</v>
      </c>
      <c r="Q252" s="1137" t="str">
        <f>IF(V252="cuisine","",IF(ISTEXT(V252),$O$102,""))</f>
        <v/>
      </c>
      <c r="R252" s="1137" t="str">
        <f>IF(W252="cuisine","",IF(ISTEXT(W252),$O$103,""))</f>
        <v/>
      </c>
      <c r="S252" s="1146">
        <f>IF(X252="cuisine","",IF(ISTEXT(X252),$O$104,""))</f>
        <v>4</v>
      </c>
      <c r="T252" s="1147">
        <f>IF(Y252="cuisine","",IF(ISTEXT(Y252),$O$105,""))</f>
        <v>11.40625</v>
      </c>
      <c r="U252" s="1148">
        <f>IF(Z252="cuisine","",IF(ISTEXT(Z252),$O$106,""))</f>
        <v>11.587301587301587</v>
      </c>
      <c r="V252" s="1040"/>
      <c r="W252" s="1040"/>
      <c r="X252" s="1041" t="s">
        <v>1040</v>
      </c>
      <c r="Y252" s="1042" t="s">
        <v>1041</v>
      </c>
      <c r="Z252" s="1043" t="s">
        <v>1042</v>
      </c>
      <c r="AA252" s="835">
        <v>1</v>
      </c>
    </row>
    <row r="253" spans="1:32" ht="27" customHeight="1" thickBot="1">
      <c r="S253" s="1262"/>
      <c r="T253" s="1262"/>
      <c r="U253" s="1262"/>
      <c r="V253" s="1262"/>
      <c r="Z253" s="892"/>
      <c r="AA253" s="835">
        <v>1</v>
      </c>
    </row>
    <row r="254" spans="1:32" ht="116.25" customHeight="1" thickTop="1">
      <c r="A254" s="1394">
        <f>MAX(C255:D259)+Z255</f>
        <v>5</v>
      </c>
      <c r="B254" s="1395"/>
      <c r="C254" s="1395"/>
      <c r="D254" s="1395"/>
      <c r="E254" s="1215" t="s">
        <v>518</v>
      </c>
      <c r="F254" s="1216"/>
      <c r="G254" s="1216"/>
      <c r="H254" s="1216"/>
      <c r="I254" s="1216"/>
      <c r="J254" s="1216"/>
      <c r="K254" s="1216"/>
      <c r="L254" s="1216"/>
      <c r="M254" s="1216"/>
      <c r="N254" s="1216"/>
      <c r="O254" s="1216"/>
      <c r="P254" s="1216"/>
      <c r="Q254" s="1216"/>
      <c r="R254" s="1216"/>
      <c r="S254" s="1216"/>
      <c r="T254" s="1216"/>
      <c r="U254" s="1216" t="s">
        <v>1264</v>
      </c>
      <c r="V254" s="1025" t="s">
        <v>1038</v>
      </c>
      <c r="W254" s="1026" t="s">
        <v>1039</v>
      </c>
      <c r="X254" s="1026" t="s">
        <v>1040</v>
      </c>
      <c r="Y254" s="1026" t="s">
        <v>1041</v>
      </c>
      <c r="Z254" s="1027" t="s">
        <v>1042</v>
      </c>
      <c r="AA254" s="835">
        <v>1</v>
      </c>
    </row>
    <row r="255" spans="1:32" ht="60" customHeight="1">
      <c r="A255" s="1125"/>
      <c r="B255" s="643"/>
      <c r="C255" s="1392">
        <f>V257</f>
        <v>2</v>
      </c>
      <c r="D255" s="1392"/>
      <c r="E255" s="1029" t="s">
        <v>519</v>
      </c>
      <c r="F255" s="1030"/>
      <c r="G255" s="848"/>
      <c r="H255" s="848"/>
      <c r="I255" s="848"/>
      <c r="J255" s="848"/>
      <c r="K255" s="848"/>
      <c r="L255" s="848"/>
      <c r="M255" s="848"/>
      <c r="N255" s="848"/>
      <c r="O255" s="1031">
        <f>$Q$18</f>
        <v>6.2105263157894735</v>
      </c>
      <c r="P255" s="1032" t="s">
        <v>520</v>
      </c>
      <c r="Q255" s="1442">
        <f>C255*O255</f>
        <v>12.421052631578947</v>
      </c>
      <c r="R255" s="1442"/>
      <c r="S255" s="1033" t="s">
        <v>486</v>
      </c>
      <c r="T255" s="1034" t="s">
        <v>521</v>
      </c>
      <c r="U255" s="1035">
        <f>$Q$16</f>
        <v>236</v>
      </c>
      <c r="V255" s="1036" t="s">
        <v>1049</v>
      </c>
      <c r="W255" s="1037"/>
      <c r="X255" s="1037"/>
      <c r="Y255" s="1038"/>
      <c r="Z255" s="1039">
        <f>COUNTIF(V262:Z266,V255)</f>
        <v>1</v>
      </c>
      <c r="AA255" s="835">
        <v>1</v>
      </c>
      <c r="AB255" s="852"/>
      <c r="AC255" s="1082"/>
      <c r="AD255" s="852"/>
      <c r="AE255" s="852"/>
      <c r="AF255" s="852"/>
    </row>
    <row r="256" spans="1:32" ht="60" customHeight="1">
      <c r="A256" s="1125"/>
      <c r="B256" s="643"/>
      <c r="C256" s="1392">
        <f>W257</f>
        <v>2</v>
      </c>
      <c r="D256" s="1392"/>
      <c r="E256" s="1029" t="s">
        <v>522</v>
      </c>
      <c r="F256" s="1030"/>
      <c r="G256" s="848"/>
      <c r="H256" s="848"/>
      <c r="I256" s="848"/>
      <c r="J256" s="848"/>
      <c r="K256" s="848"/>
      <c r="L256" s="848"/>
      <c r="M256" s="848"/>
      <c r="N256" s="848"/>
      <c r="O256" s="1031">
        <f>$R$18</f>
        <v>5.7560975609756095</v>
      </c>
      <c r="P256" s="1032" t="s">
        <v>520</v>
      </c>
      <c r="Q256" s="1442">
        <f>C256*O256</f>
        <v>11.512195121951219</v>
      </c>
      <c r="R256" s="1442"/>
      <c r="S256" s="1033" t="s">
        <v>486</v>
      </c>
      <c r="T256" s="1034" t="s">
        <v>521</v>
      </c>
      <c r="U256" s="1035">
        <f>$R$16</f>
        <v>236</v>
      </c>
      <c r="V256" s="1040" t="s">
        <v>1038</v>
      </c>
      <c r="W256" s="1040" t="s">
        <v>1039</v>
      </c>
      <c r="X256" s="1041" t="s">
        <v>1040</v>
      </c>
      <c r="Y256" s="1042" t="s">
        <v>1041</v>
      </c>
      <c r="Z256" s="1043" t="s">
        <v>1042</v>
      </c>
      <c r="AA256" s="835">
        <v>1</v>
      </c>
      <c r="AB256" s="852"/>
      <c r="AC256" s="1082"/>
      <c r="AD256" s="852"/>
      <c r="AE256" s="852"/>
      <c r="AF256" s="852"/>
    </row>
    <row r="257" spans="1:32" ht="60" customHeight="1">
      <c r="A257" s="1125"/>
      <c r="B257" s="643"/>
      <c r="C257" s="1392">
        <f>X257</f>
        <v>4</v>
      </c>
      <c r="D257" s="1392"/>
      <c r="E257" s="1029" t="s">
        <v>523</v>
      </c>
      <c r="F257" s="1030"/>
      <c r="G257" s="1044"/>
      <c r="H257" s="1044"/>
      <c r="I257" s="848"/>
      <c r="J257" s="848"/>
      <c r="K257" s="848"/>
      <c r="L257" s="848"/>
      <c r="M257" s="848"/>
      <c r="N257" s="848"/>
      <c r="O257" s="1045">
        <f>$S$18</f>
        <v>4</v>
      </c>
      <c r="P257" s="1046" t="s">
        <v>520</v>
      </c>
      <c r="Q257" s="1442">
        <f>C257*O257</f>
        <v>16</v>
      </c>
      <c r="R257" s="1442"/>
      <c r="S257" s="1033" t="s">
        <v>486</v>
      </c>
      <c r="T257" s="1034" t="s">
        <v>521</v>
      </c>
      <c r="U257" s="1035">
        <f>$S$16</f>
        <v>252</v>
      </c>
      <c r="V257" s="1128">
        <f>COUNTIF(V262:Z266,V256)</f>
        <v>2</v>
      </c>
      <c r="W257" s="1128">
        <f>COUNTIF(V262:Z266,W256)</f>
        <v>2</v>
      </c>
      <c r="X257" s="1128">
        <f>COUNTIF(V262:Z266,X256)</f>
        <v>4</v>
      </c>
      <c r="Y257" s="1128">
        <f>COUNTIF(V262:Z266,Y256)</f>
        <v>4</v>
      </c>
      <c r="Z257" s="1126">
        <f>COUNTIF(V262:Z266,Z256)</f>
        <v>4</v>
      </c>
      <c r="AA257" s="835">
        <v>1</v>
      </c>
      <c r="AB257" s="852"/>
      <c r="AC257" s="1082"/>
      <c r="AD257" s="852"/>
      <c r="AE257" s="852"/>
      <c r="AF257" s="852"/>
    </row>
    <row r="258" spans="1:32" ht="60" customHeight="1">
      <c r="A258" s="885"/>
      <c r="B258" s="643"/>
      <c r="C258" s="1392">
        <f>Y257</f>
        <v>4</v>
      </c>
      <c r="D258" s="1392"/>
      <c r="E258" s="1029" t="s">
        <v>524</v>
      </c>
      <c r="F258" s="1030"/>
      <c r="G258" s="1049"/>
      <c r="H258" s="1049"/>
      <c r="I258" s="848"/>
      <c r="J258" s="848"/>
      <c r="K258" s="1050"/>
      <c r="L258" s="1050"/>
      <c r="M258" s="1050"/>
      <c r="N258" s="848"/>
      <c r="O258" s="1051">
        <f>$T$18</f>
        <v>11.40625</v>
      </c>
      <c r="P258" s="1050" t="s">
        <v>520</v>
      </c>
      <c r="Q258" s="1442">
        <f>C258*O258</f>
        <v>45.625</v>
      </c>
      <c r="R258" s="1442"/>
      <c r="S258" s="1033" t="s">
        <v>486</v>
      </c>
      <c r="T258" s="1034" t="s">
        <v>521</v>
      </c>
      <c r="U258" s="1035">
        <f>$T$16</f>
        <v>730</v>
      </c>
      <c r="V258" s="848"/>
      <c r="W258" s="1056"/>
      <c r="X258" s="1056"/>
      <c r="Y258" s="1056"/>
      <c r="Z258" s="1057"/>
      <c r="AA258" s="835">
        <v>1</v>
      </c>
      <c r="AB258" s="852"/>
      <c r="AC258" s="1082"/>
      <c r="AD258" s="852"/>
      <c r="AE258" s="852"/>
      <c r="AF258" s="852"/>
    </row>
    <row r="259" spans="1:32" ht="60" customHeight="1">
      <c r="A259" s="885"/>
      <c r="B259" s="643"/>
      <c r="C259" s="1392">
        <f>Z257</f>
        <v>4</v>
      </c>
      <c r="D259" s="1392"/>
      <c r="E259" s="1029" t="s">
        <v>525</v>
      </c>
      <c r="F259" s="1030"/>
      <c r="G259" s="1049"/>
      <c r="H259" s="1049"/>
      <c r="I259" s="848"/>
      <c r="J259" s="848"/>
      <c r="K259" s="1055"/>
      <c r="L259" s="1050"/>
      <c r="M259" s="1050"/>
      <c r="N259" s="848"/>
      <c r="O259" s="1051">
        <f>$U$18</f>
        <v>11.587301587301587</v>
      </c>
      <c r="P259" s="1050" t="s">
        <v>520</v>
      </c>
      <c r="Q259" s="1442">
        <f>C259*O259</f>
        <v>46.349206349206348</v>
      </c>
      <c r="R259" s="1442"/>
      <c r="S259" s="1033" t="s">
        <v>486</v>
      </c>
      <c r="T259" s="1034" t="s">
        <v>521</v>
      </c>
      <c r="U259" s="1035">
        <f>$U$16</f>
        <v>730</v>
      </c>
      <c r="V259" s="848"/>
      <c r="W259" s="1056"/>
      <c r="X259" s="1056"/>
      <c r="Y259" s="1056"/>
      <c r="Z259" s="1057"/>
      <c r="AA259" s="835">
        <v>1</v>
      </c>
      <c r="AB259" s="852"/>
      <c r="AC259" s="1082"/>
      <c r="AD259" s="852"/>
      <c r="AE259" s="852"/>
      <c r="AF259" s="852"/>
    </row>
    <row r="260" spans="1:32" ht="39" customHeight="1">
      <c r="A260" s="885"/>
      <c r="B260" s="643"/>
      <c r="C260" s="998"/>
      <c r="D260" s="998"/>
      <c r="E260" s="1058"/>
      <c r="F260" s="1030"/>
      <c r="G260" s="1049"/>
      <c r="H260" s="1049"/>
      <c r="I260" s="1051"/>
      <c r="J260" s="1050"/>
      <c r="K260" s="1055"/>
      <c r="L260" s="1050"/>
      <c r="M260" s="1050"/>
      <c r="N260" s="1050"/>
      <c r="O260" s="1050"/>
      <c r="P260" s="1055"/>
      <c r="Q260" s="1059" t="s">
        <v>526</v>
      </c>
      <c r="R260" s="1060"/>
      <c r="S260" s="1061"/>
      <c r="T260" s="1060"/>
      <c r="U260" s="1062"/>
      <c r="V260" s="848"/>
      <c r="W260" s="1056"/>
      <c r="X260" s="1056"/>
      <c r="Y260" s="1056"/>
      <c r="Z260" s="1057"/>
      <c r="AA260" s="835">
        <v>1</v>
      </c>
      <c r="AB260" s="852"/>
    </row>
    <row r="261" spans="1:32" ht="66" customHeight="1">
      <c r="A261" s="1066"/>
      <c r="B261" s="1067"/>
      <c r="C261" s="1068"/>
      <c r="D261" s="1068"/>
      <c r="E261" s="1069"/>
      <c r="F261" s="1070"/>
      <c r="G261" s="1068"/>
      <c r="H261" s="1068"/>
      <c r="I261" s="1068"/>
      <c r="J261" s="1069"/>
      <c r="K261" s="1069"/>
      <c r="L261" s="1071" t="s">
        <v>527</v>
      </c>
      <c r="M261" s="1071"/>
      <c r="N261" s="1069"/>
      <c r="O261" s="1071" t="s">
        <v>527</v>
      </c>
      <c r="P261" s="1069"/>
      <c r="Q261" s="1072" t="s">
        <v>472</v>
      </c>
      <c r="R261" s="1073" t="s">
        <v>473</v>
      </c>
      <c r="S261" s="1074" t="s">
        <v>1040</v>
      </c>
      <c r="T261" s="1075" t="s">
        <v>1041</v>
      </c>
      <c r="U261" s="1076" t="s">
        <v>1042</v>
      </c>
      <c r="V261" s="1133" t="s">
        <v>471</v>
      </c>
      <c r="W261" s="1133"/>
      <c r="X261" s="1133"/>
      <c r="Y261" s="1133"/>
      <c r="Z261" s="1134"/>
      <c r="AA261" s="835">
        <v>1</v>
      </c>
      <c r="AB261" s="852"/>
      <c r="AC261" s="1082"/>
      <c r="AD261" s="852"/>
      <c r="AF261" s="852"/>
    </row>
    <row r="262" spans="1:32" ht="72" customHeight="1">
      <c r="A262" s="1083">
        <v>4</v>
      </c>
      <c r="B262" s="1263"/>
      <c r="C262" s="1264"/>
      <c r="D262" s="1265" t="s">
        <v>88</v>
      </c>
      <c r="E262" s="1266" t="s">
        <v>1265</v>
      </c>
      <c r="F262" s="1088">
        <v>1</v>
      </c>
      <c r="G262" s="1089" t="s">
        <v>1257</v>
      </c>
      <c r="H262" s="1090"/>
      <c r="I262" s="1091">
        <v>4.6500000000000004</v>
      </c>
      <c r="J262" s="1092">
        <v>4.6500000000000004</v>
      </c>
      <c r="K262" s="1093" t="s">
        <v>1266</v>
      </c>
      <c r="L262" s="1094">
        <v>1</v>
      </c>
      <c r="M262" s="1094">
        <v>63201</v>
      </c>
      <c r="N262" s="1095" t="s">
        <v>529</v>
      </c>
      <c r="O262" s="1135" t="s">
        <v>1054</v>
      </c>
      <c r="P262" s="1156" t="s">
        <v>1141</v>
      </c>
      <c r="Q262" s="1137" t="str">
        <f>IF(V262="cuisine","",IF(ISTEXT(V262),$O$102,""))</f>
        <v/>
      </c>
      <c r="R262" s="1137" t="str">
        <f>IF(W262="cuisine","",IF(ISTEXT(W262),$O$103,""))</f>
        <v/>
      </c>
      <c r="S262" s="1138">
        <f>IF(X262="cuisine","",IF(ISTEXT(X262),$O$104,""))</f>
        <v>4</v>
      </c>
      <c r="T262" s="1139">
        <f>IF(Y262="cuisine","",IF(ISTEXT(Y262),$O$105,""))</f>
        <v>11.40625</v>
      </c>
      <c r="U262" s="1140">
        <f>IF(Z262="cuisine","",IF(ISTEXT(Z262),$O$106,""))</f>
        <v>11.587301587301587</v>
      </c>
      <c r="V262" s="866"/>
      <c r="W262" s="866"/>
      <c r="X262" s="867" t="s">
        <v>1040</v>
      </c>
      <c r="Y262" s="868" t="s">
        <v>1041</v>
      </c>
      <c r="Z262" s="869" t="s">
        <v>1042</v>
      </c>
      <c r="AA262" s="835">
        <v>1</v>
      </c>
      <c r="AB262" s="237"/>
      <c r="AC262" s="237"/>
    </row>
    <row r="263" spans="1:32" ht="72" customHeight="1">
      <c r="A263" s="1083">
        <v>4</v>
      </c>
      <c r="B263" s="1209"/>
      <c r="C263" s="1210"/>
      <c r="D263" s="1211" t="s">
        <v>88</v>
      </c>
      <c r="E263" s="1212" t="s">
        <v>1267</v>
      </c>
      <c r="F263" s="1106">
        <v>1</v>
      </c>
      <c r="G263" s="607" t="s">
        <v>1257</v>
      </c>
      <c r="H263" s="608"/>
      <c r="I263" s="1107">
        <v>5.0999999999999996</v>
      </c>
      <c r="J263" s="1108">
        <v>5.0999999999999996</v>
      </c>
      <c r="K263" s="1109" t="s">
        <v>1266</v>
      </c>
      <c r="L263" s="1110">
        <v>1</v>
      </c>
      <c r="M263" s="1094">
        <v>55590</v>
      </c>
      <c r="N263" s="1111" t="s">
        <v>529</v>
      </c>
      <c r="O263" s="1144" t="s">
        <v>1054</v>
      </c>
      <c r="P263" s="1156" t="s">
        <v>1141</v>
      </c>
      <c r="Q263" s="1137" t="str">
        <f>IF(V263="cuisine","",IF(ISTEXT(V263),$O$102,""))</f>
        <v/>
      </c>
      <c r="R263" s="1137" t="str">
        <f>IF(W263="cuisine","",IF(ISTEXT(W263),$O$103,""))</f>
        <v/>
      </c>
      <c r="S263" s="1146">
        <f>IF(X263="cuisine","",IF(ISTEXT(X263),$O$104,""))</f>
        <v>4</v>
      </c>
      <c r="T263" s="1147">
        <f>IF(Y263="cuisine","",IF(ISTEXT(Y263),$O$105,""))</f>
        <v>11.40625</v>
      </c>
      <c r="U263" s="1148">
        <f>IF(Z263="cuisine","",IF(ISTEXT(Z263),$O$106,""))</f>
        <v>11.587301587301587</v>
      </c>
      <c r="V263" s="1040"/>
      <c r="W263" s="1040"/>
      <c r="X263" s="1041" t="s">
        <v>1040</v>
      </c>
      <c r="Y263" s="1042" t="s">
        <v>1041</v>
      </c>
      <c r="Z263" s="1043" t="s">
        <v>1042</v>
      </c>
      <c r="AA263" s="835">
        <v>1</v>
      </c>
      <c r="AB263" s="854"/>
      <c r="AC263" s="854"/>
    </row>
    <row r="264" spans="1:32" ht="72" customHeight="1">
      <c r="A264" s="1083">
        <v>4</v>
      </c>
      <c r="B264" s="1209">
        <v>1</v>
      </c>
      <c r="C264" s="1210"/>
      <c r="D264" s="1211"/>
      <c r="E264" s="1212" t="s">
        <v>1268</v>
      </c>
      <c r="F264" s="1106"/>
      <c r="G264" s="607" t="s">
        <v>1269</v>
      </c>
      <c r="H264" s="608"/>
      <c r="I264" s="1107">
        <v>5.62</v>
      </c>
      <c r="J264" s="1108">
        <v>5.62</v>
      </c>
      <c r="K264" s="1109" t="s">
        <v>1266</v>
      </c>
      <c r="L264" s="1110">
        <v>1</v>
      </c>
      <c r="M264" s="1094">
        <v>55585</v>
      </c>
      <c r="N264" s="1111" t="s">
        <v>529</v>
      </c>
      <c r="O264" s="1144" t="s">
        <v>1054</v>
      </c>
      <c r="P264" s="1156" t="s">
        <v>1141</v>
      </c>
      <c r="Q264" s="1137">
        <f>IF(V264="cuisine","",IF(ISTEXT(V264),$O$102,""))</f>
        <v>6.2105263157894735</v>
      </c>
      <c r="R264" s="1137">
        <f>IF(W264="cuisine","",IF(ISTEXT(W264),$O$103,""))</f>
        <v>5.7560975609756095</v>
      </c>
      <c r="S264" s="1146">
        <f>IF(X264="cuisine","",IF(ISTEXT(X264),$O$104,""))</f>
        <v>4</v>
      </c>
      <c r="T264" s="1147">
        <f>IF(Y264="cuisine","",IF(ISTEXT(Y264),$O$105,""))</f>
        <v>11.40625</v>
      </c>
      <c r="U264" s="1148">
        <f>IF(Z264="cuisine","",IF(ISTEXT(Z264),$O$106,""))</f>
        <v>11.587301587301587</v>
      </c>
      <c r="V264" s="1040" t="s">
        <v>1038</v>
      </c>
      <c r="W264" s="1040" t="s">
        <v>1039</v>
      </c>
      <c r="X264" s="1041" t="s">
        <v>1040</v>
      </c>
      <c r="Y264" s="1042" t="s">
        <v>1041</v>
      </c>
      <c r="Z264" s="1043" t="s">
        <v>1042</v>
      </c>
      <c r="AA264" s="835">
        <v>1</v>
      </c>
      <c r="AB264" s="854"/>
      <c r="AC264" s="854"/>
    </row>
    <row r="265" spans="1:32" ht="72" customHeight="1">
      <c r="A265" s="1083">
        <v>4</v>
      </c>
      <c r="B265" s="1209">
        <v>1</v>
      </c>
      <c r="C265" s="1210"/>
      <c r="D265" s="1211"/>
      <c r="E265" s="1212" t="s">
        <v>1270</v>
      </c>
      <c r="F265" s="1106"/>
      <c r="G265" s="607" t="s">
        <v>1269</v>
      </c>
      <c r="H265" s="608"/>
      <c r="I265" s="1107">
        <v>6.9</v>
      </c>
      <c r="J265" s="1108">
        <v>6.9</v>
      </c>
      <c r="K265" s="1109" t="s">
        <v>1266</v>
      </c>
      <c r="L265" s="1110">
        <v>1</v>
      </c>
      <c r="M265" s="1094">
        <v>55586</v>
      </c>
      <c r="N265" s="1111" t="s">
        <v>529</v>
      </c>
      <c r="O265" s="1144" t="s">
        <v>1054</v>
      </c>
      <c r="P265" s="1156" t="s">
        <v>1141</v>
      </c>
      <c r="Q265" s="1137" t="str">
        <f>IF(V265="cuisine","",IF(ISTEXT(V265),$O$102,""))</f>
        <v/>
      </c>
      <c r="R265" s="1137" t="str">
        <f>IF(W265="cuisine","",IF(ISTEXT(W265),$O$103,""))</f>
        <v/>
      </c>
      <c r="S265" s="1146" t="str">
        <f>IF(X265="cuisine","",IF(ISTEXT(X265),$O$104,""))</f>
        <v/>
      </c>
      <c r="T265" s="1147" t="str">
        <f>IF(Y265="cuisine","",IF(ISTEXT(Y265),$O$105,""))</f>
        <v/>
      </c>
      <c r="U265" s="1148" t="str">
        <f>IF(Z265="cuisine","",IF(ISTEXT(Z265),$O$106,""))</f>
        <v/>
      </c>
      <c r="V265" s="1037" t="s">
        <v>1068</v>
      </c>
      <c r="W265" s="1037"/>
      <c r="X265" s="1036"/>
      <c r="Y265" s="1037"/>
      <c r="Z265" s="1117"/>
      <c r="AA265" s="835">
        <v>1</v>
      </c>
      <c r="AB265" s="854"/>
      <c r="AC265" s="854"/>
    </row>
    <row r="266" spans="1:32" ht="72" customHeight="1">
      <c r="A266" s="1083">
        <v>4</v>
      </c>
      <c r="B266" s="1209"/>
      <c r="C266" s="1210"/>
      <c r="D266" s="1211"/>
      <c r="E266" s="1212" t="s">
        <v>1271</v>
      </c>
      <c r="F266" s="1106"/>
      <c r="G266" s="607" t="s">
        <v>1257</v>
      </c>
      <c r="H266" s="608"/>
      <c r="I266" s="1107">
        <v>7.95</v>
      </c>
      <c r="J266" s="1108">
        <v>7.95</v>
      </c>
      <c r="K266" s="1109" t="s">
        <v>1266</v>
      </c>
      <c r="L266" s="1110">
        <v>1</v>
      </c>
      <c r="M266" s="1094">
        <v>37006</v>
      </c>
      <c r="N266" s="1111" t="s">
        <v>529</v>
      </c>
      <c r="O266" s="1144" t="s">
        <v>1054</v>
      </c>
      <c r="P266" s="1156" t="s">
        <v>1141</v>
      </c>
      <c r="Q266" s="1137">
        <f>IF(V266="cuisine","",IF(ISTEXT(V266),$O$102,""))</f>
        <v>6.2105263157894735</v>
      </c>
      <c r="R266" s="1137">
        <f>IF(W266="cuisine","",IF(ISTEXT(W266),$O$103,""))</f>
        <v>5.7560975609756095</v>
      </c>
      <c r="S266" s="1146">
        <f>IF(X266="cuisine","",IF(ISTEXT(X266),$O$104,""))</f>
        <v>4</v>
      </c>
      <c r="T266" s="1147">
        <f>IF(Y266="cuisine","",IF(ISTEXT(Y266),$O$105,""))</f>
        <v>11.40625</v>
      </c>
      <c r="U266" s="1148">
        <f>IF(Z266="cuisine","",IF(ISTEXT(Z266),$O$106,""))</f>
        <v>11.587301587301587</v>
      </c>
      <c r="V266" s="1040" t="s">
        <v>1038</v>
      </c>
      <c r="W266" s="1040" t="s">
        <v>1039</v>
      </c>
      <c r="X266" s="1041" t="s">
        <v>1040</v>
      </c>
      <c r="Y266" s="1042" t="s">
        <v>1041</v>
      </c>
      <c r="Z266" s="1043" t="s">
        <v>1042</v>
      </c>
      <c r="AA266" s="835">
        <v>1</v>
      </c>
      <c r="AB266" s="1267"/>
      <c r="AC266" s="1267"/>
    </row>
    <row r="267" spans="1:32" ht="35.25" customHeight="1" thickBot="1">
      <c r="A267" s="870"/>
      <c r="B267" s="657"/>
      <c r="C267" s="871"/>
      <c r="D267" s="872"/>
      <c r="E267" s="871"/>
      <c r="F267" s="657"/>
      <c r="G267" s="873"/>
      <c r="H267" s="873"/>
      <c r="I267" s="873"/>
      <c r="J267" s="873"/>
      <c r="K267" s="873"/>
      <c r="L267" s="873"/>
      <c r="M267" s="873"/>
      <c r="N267" s="873"/>
      <c r="O267" s="873"/>
      <c r="P267" s="873"/>
      <c r="Q267" s="873"/>
      <c r="R267" s="873"/>
      <c r="S267" s="873"/>
      <c r="T267" s="874"/>
      <c r="U267" s="874"/>
      <c r="V267" s="873"/>
      <c r="W267" s="875"/>
      <c r="X267" s="874"/>
      <c r="Y267" s="874"/>
      <c r="Z267" s="1124"/>
      <c r="AA267" s="835">
        <v>1</v>
      </c>
      <c r="AB267" s="852"/>
      <c r="AC267" s="1082"/>
      <c r="AD267" s="852"/>
      <c r="AE267" s="852"/>
      <c r="AF267" s="852"/>
    </row>
    <row r="268" spans="1:32" ht="116.25" customHeight="1" thickTop="1">
      <c r="A268" s="1408">
        <f>MAX(C269:D273)+Z269</f>
        <v>8</v>
      </c>
      <c r="B268" s="1409"/>
      <c r="C268" s="1409"/>
      <c r="D268" s="1409"/>
      <c r="E268" s="1191" t="s">
        <v>518</v>
      </c>
      <c r="F268" s="1192"/>
      <c r="G268" s="1192"/>
      <c r="H268" s="1192"/>
      <c r="I268" s="1192"/>
      <c r="J268" s="1192"/>
      <c r="K268" s="1192"/>
      <c r="L268" s="1192"/>
      <c r="M268" s="1192"/>
      <c r="N268" s="1192"/>
      <c r="O268" s="1192"/>
      <c r="P268" s="1192"/>
      <c r="Q268" s="1192"/>
      <c r="R268" s="1192"/>
      <c r="S268" s="1192"/>
      <c r="T268" s="1192"/>
      <c r="U268" s="1192" t="s">
        <v>1272</v>
      </c>
      <c r="V268" s="1025" t="s">
        <v>1038</v>
      </c>
      <c r="W268" s="1026" t="s">
        <v>1039</v>
      </c>
      <c r="X268" s="1026" t="s">
        <v>1040</v>
      </c>
      <c r="Y268" s="1026" t="s">
        <v>1041</v>
      </c>
      <c r="Z268" s="1027" t="s">
        <v>1042</v>
      </c>
      <c r="AA268" s="835">
        <v>1</v>
      </c>
    </row>
    <row r="269" spans="1:32" ht="60" customHeight="1">
      <c r="A269" s="1125"/>
      <c r="B269" s="643"/>
      <c r="C269" s="1392">
        <f>V271</f>
        <v>3</v>
      </c>
      <c r="D269" s="1392"/>
      <c r="E269" s="1029" t="s">
        <v>519</v>
      </c>
      <c r="F269" s="1030"/>
      <c r="G269" s="848"/>
      <c r="H269" s="848"/>
      <c r="I269" s="848"/>
      <c r="J269" s="848"/>
      <c r="K269" s="848"/>
      <c r="L269" s="848"/>
      <c r="M269" s="848"/>
      <c r="N269" s="848"/>
      <c r="O269" s="1031">
        <f>$Q$18</f>
        <v>6.2105263157894735</v>
      </c>
      <c r="P269" s="1032" t="s">
        <v>520</v>
      </c>
      <c r="Q269" s="1442">
        <f>C269*O269</f>
        <v>18.631578947368421</v>
      </c>
      <c r="R269" s="1442"/>
      <c r="S269" s="1033" t="s">
        <v>486</v>
      </c>
      <c r="T269" s="1034" t="s">
        <v>521</v>
      </c>
      <c r="U269" s="1035">
        <f>$Q$16</f>
        <v>236</v>
      </c>
      <c r="V269" s="1036" t="s">
        <v>1049</v>
      </c>
      <c r="W269" s="1037"/>
      <c r="X269" s="1037"/>
      <c r="Y269" s="1038"/>
      <c r="Z269" s="1039">
        <f>COUNTIF(V277:Z286,V269)</f>
        <v>1</v>
      </c>
      <c r="AA269" s="835">
        <v>1</v>
      </c>
      <c r="AB269" s="852"/>
      <c r="AD269" s="852"/>
      <c r="AE269" s="852"/>
      <c r="AF269" s="852"/>
    </row>
    <row r="270" spans="1:32" ht="60" customHeight="1">
      <c r="A270" s="1125"/>
      <c r="B270" s="643"/>
      <c r="C270" s="1392">
        <f>W271</f>
        <v>3</v>
      </c>
      <c r="D270" s="1392"/>
      <c r="E270" s="1029" t="s">
        <v>522</v>
      </c>
      <c r="F270" s="1030"/>
      <c r="G270" s="848"/>
      <c r="H270" s="848"/>
      <c r="I270" s="848"/>
      <c r="J270" s="848"/>
      <c r="K270" s="848"/>
      <c r="L270" s="848"/>
      <c r="M270" s="848"/>
      <c r="N270" s="848"/>
      <c r="O270" s="1031">
        <f>$R$18</f>
        <v>5.7560975609756095</v>
      </c>
      <c r="P270" s="1032" t="s">
        <v>520</v>
      </c>
      <c r="Q270" s="1442">
        <f>C270*O270</f>
        <v>17.268292682926827</v>
      </c>
      <c r="R270" s="1442"/>
      <c r="S270" s="1033" t="s">
        <v>486</v>
      </c>
      <c r="T270" s="1034" t="s">
        <v>521</v>
      </c>
      <c r="U270" s="1035">
        <f>$R$16</f>
        <v>236</v>
      </c>
      <c r="V270" s="1040" t="s">
        <v>1038</v>
      </c>
      <c r="W270" s="1040" t="s">
        <v>1039</v>
      </c>
      <c r="X270" s="1041" t="s">
        <v>1040</v>
      </c>
      <c r="Y270" s="1042" t="s">
        <v>1041</v>
      </c>
      <c r="Z270" s="1043" t="s">
        <v>1042</v>
      </c>
      <c r="AA270" s="835">
        <v>1</v>
      </c>
      <c r="AB270" s="852"/>
      <c r="AD270" s="852"/>
      <c r="AE270" s="852"/>
      <c r="AF270" s="852"/>
    </row>
    <row r="271" spans="1:32" ht="60" customHeight="1">
      <c r="A271" s="1125"/>
      <c r="B271" s="643"/>
      <c r="C271" s="1392">
        <f>X271</f>
        <v>7</v>
      </c>
      <c r="D271" s="1392"/>
      <c r="E271" s="1029" t="s">
        <v>523</v>
      </c>
      <c r="F271" s="1030"/>
      <c r="G271" s="1044"/>
      <c r="H271" s="1044"/>
      <c r="I271" s="848"/>
      <c r="J271" s="848"/>
      <c r="K271" s="848"/>
      <c r="L271" s="848"/>
      <c r="M271" s="848"/>
      <c r="N271" s="848"/>
      <c r="O271" s="1045">
        <f>$S$18</f>
        <v>4</v>
      </c>
      <c r="P271" s="1046" t="s">
        <v>520</v>
      </c>
      <c r="Q271" s="1442">
        <f>C271*O271</f>
        <v>28</v>
      </c>
      <c r="R271" s="1442"/>
      <c r="S271" s="1033" t="s">
        <v>486</v>
      </c>
      <c r="T271" s="1034" t="s">
        <v>521</v>
      </c>
      <c r="U271" s="1035">
        <f>$S$16</f>
        <v>252</v>
      </c>
      <c r="V271" s="1128">
        <f>COUNTIF(V277:Z286,V270)</f>
        <v>3</v>
      </c>
      <c r="W271" s="1128">
        <f>COUNTIF(V277:Z286,W270)</f>
        <v>3</v>
      </c>
      <c r="X271" s="1128">
        <f>COUNTIF(V277:Z286,X270)</f>
        <v>7</v>
      </c>
      <c r="Y271" s="1128">
        <f>COUNTIF(V277:Z286,Y270)</f>
        <v>7</v>
      </c>
      <c r="Z271" s="1126">
        <f>COUNTIF(V277:Z286,Z270)</f>
        <v>7</v>
      </c>
      <c r="AA271" s="835">
        <v>1</v>
      </c>
      <c r="AB271" s="852"/>
      <c r="AD271" s="852"/>
      <c r="AE271" s="852"/>
      <c r="AF271" s="852"/>
    </row>
    <row r="272" spans="1:32" ht="60" customHeight="1">
      <c r="A272" s="885"/>
      <c r="B272" s="643"/>
      <c r="C272" s="1392">
        <f>Y271</f>
        <v>7</v>
      </c>
      <c r="D272" s="1392"/>
      <c r="E272" s="1029" t="s">
        <v>524</v>
      </c>
      <c r="F272" s="1030"/>
      <c r="G272" s="1049"/>
      <c r="H272" s="1049"/>
      <c r="I272" s="848"/>
      <c r="J272" s="848"/>
      <c r="K272" s="1050"/>
      <c r="L272" s="1050"/>
      <c r="M272" s="1050"/>
      <c r="N272" s="848"/>
      <c r="O272" s="1051">
        <f>$T$18</f>
        <v>11.40625</v>
      </c>
      <c r="P272" s="1050" t="s">
        <v>520</v>
      </c>
      <c r="Q272" s="1442">
        <f>C272*O272</f>
        <v>79.84375</v>
      </c>
      <c r="R272" s="1442"/>
      <c r="S272" s="1033" t="s">
        <v>486</v>
      </c>
      <c r="T272" s="1034" t="s">
        <v>521</v>
      </c>
      <c r="U272" s="1035">
        <f>$T$16</f>
        <v>730</v>
      </c>
      <c r="V272" s="848"/>
      <c r="W272" s="1056"/>
      <c r="X272" s="1056"/>
      <c r="Y272" s="1056"/>
      <c r="Z272" s="1057"/>
      <c r="AA272" s="835">
        <v>1</v>
      </c>
      <c r="AB272" s="852"/>
      <c r="AD272" s="852"/>
      <c r="AE272" s="852"/>
      <c r="AF272" s="852"/>
    </row>
    <row r="273" spans="1:35" ht="60" customHeight="1">
      <c r="A273" s="885"/>
      <c r="B273" s="643"/>
      <c r="C273" s="1392">
        <f>Z271</f>
        <v>7</v>
      </c>
      <c r="D273" s="1392"/>
      <c r="E273" s="1029" t="s">
        <v>525</v>
      </c>
      <c r="F273" s="1030"/>
      <c r="G273" s="1049"/>
      <c r="H273" s="1049"/>
      <c r="I273" s="848"/>
      <c r="J273" s="848"/>
      <c r="K273" s="1055"/>
      <c r="L273" s="1050"/>
      <c r="M273" s="1050"/>
      <c r="N273" s="848"/>
      <c r="O273" s="1051">
        <f>$U$18</f>
        <v>11.587301587301587</v>
      </c>
      <c r="P273" s="1050" t="s">
        <v>520</v>
      </c>
      <c r="Q273" s="1442">
        <f>C273*O273</f>
        <v>81.111111111111114</v>
      </c>
      <c r="R273" s="1442"/>
      <c r="S273" s="1033" t="s">
        <v>486</v>
      </c>
      <c r="T273" s="1034" t="s">
        <v>521</v>
      </c>
      <c r="U273" s="1035">
        <f>$U$16</f>
        <v>730</v>
      </c>
      <c r="V273" s="848"/>
      <c r="W273" s="1056"/>
      <c r="X273" s="1056"/>
      <c r="Y273" s="1056"/>
      <c r="Z273" s="1057"/>
      <c r="AA273" s="835">
        <v>1</v>
      </c>
      <c r="AB273" s="852"/>
      <c r="AD273" s="852"/>
      <c r="AE273" s="852"/>
      <c r="AF273" s="852"/>
    </row>
    <row r="274" spans="1:35" ht="39" customHeight="1">
      <c r="A274" s="885"/>
      <c r="B274" s="643"/>
      <c r="C274" s="998"/>
      <c r="D274" s="998"/>
      <c r="E274" s="1058"/>
      <c r="F274" s="1030"/>
      <c r="G274" s="1049"/>
      <c r="H274" s="1049"/>
      <c r="I274" s="1051"/>
      <c r="J274" s="1050"/>
      <c r="K274" s="1055"/>
      <c r="L274" s="1050"/>
      <c r="M274" s="1050"/>
      <c r="N274" s="1050"/>
      <c r="O274" s="1050"/>
      <c r="P274" s="1055"/>
      <c r="Q274" s="1059" t="s">
        <v>526</v>
      </c>
      <c r="R274" s="1060"/>
      <c r="S274" s="1061"/>
      <c r="T274" s="1060"/>
      <c r="U274" s="1062"/>
      <c r="V274" s="848"/>
      <c r="W274" s="1056"/>
      <c r="X274" s="1056"/>
      <c r="Y274" s="1056"/>
      <c r="Z274" s="1057"/>
      <c r="AA274" s="835">
        <v>1</v>
      </c>
      <c r="AB274" s="852"/>
    </row>
    <row r="275" spans="1:35" ht="66" customHeight="1">
      <c r="A275" s="1066"/>
      <c r="B275" s="1067"/>
      <c r="C275" s="1068"/>
      <c r="D275" s="1068"/>
      <c r="E275" s="1069"/>
      <c r="F275" s="1070"/>
      <c r="G275" s="1068"/>
      <c r="H275" s="1068"/>
      <c r="I275" s="1068"/>
      <c r="J275" s="1069"/>
      <c r="K275" s="1069"/>
      <c r="L275" s="1071" t="s">
        <v>527</v>
      </c>
      <c r="M275" s="1071"/>
      <c r="N275" s="1069"/>
      <c r="O275" s="1071" t="s">
        <v>527</v>
      </c>
      <c r="P275" s="1069"/>
      <c r="Q275" s="1072" t="s">
        <v>472</v>
      </c>
      <c r="R275" s="1073" t="s">
        <v>473</v>
      </c>
      <c r="S275" s="1074" t="s">
        <v>1040</v>
      </c>
      <c r="T275" s="1075" t="s">
        <v>1041</v>
      </c>
      <c r="U275" s="1076" t="s">
        <v>1042</v>
      </c>
      <c r="V275" s="1133" t="s">
        <v>471</v>
      </c>
      <c r="W275" s="1133"/>
      <c r="X275" s="1133"/>
      <c r="Y275" s="1133"/>
      <c r="Z275" s="1134"/>
      <c r="AA275" s="835">
        <v>1</v>
      </c>
      <c r="AB275" s="852"/>
      <c r="AC275" s="1082"/>
      <c r="AD275" s="852"/>
      <c r="AF275" s="852"/>
    </row>
    <row r="276" spans="1:35" ht="60" customHeight="1">
      <c r="A276" s="1406"/>
      <c r="B276" s="1407"/>
      <c r="C276" s="1407"/>
      <c r="D276" s="1407"/>
      <c r="E276" s="1218"/>
      <c r="F276" s="1268"/>
      <c r="G276" s="1268"/>
      <c r="H276" s="1268"/>
      <c r="I276" s="1268"/>
      <c r="J276" s="1268"/>
      <c r="K276" s="1268"/>
      <c r="L276" s="1268"/>
      <c r="M276" s="1268"/>
      <c r="N276" s="1268"/>
      <c r="O276" s="1268"/>
      <c r="P276" s="1268"/>
      <c r="Q276" s="1268"/>
      <c r="R276" s="1268"/>
      <c r="S276" s="1268"/>
      <c r="T276" s="1268"/>
      <c r="U276" s="1269" t="s">
        <v>1273</v>
      </c>
      <c r="V276" s="1221"/>
      <c r="W276" s="1222"/>
      <c r="X276" s="1222"/>
      <c r="Y276" s="1222"/>
      <c r="Z276" s="1223"/>
      <c r="AA276" s="835">
        <v>1</v>
      </c>
      <c r="AB276" s="852"/>
      <c r="AC276" s="1082"/>
    </row>
    <row r="277" spans="1:35" ht="70.5" customHeight="1">
      <c r="A277" s="1083">
        <v>6</v>
      </c>
      <c r="B277" s="1157">
        <v>1</v>
      </c>
      <c r="C277" s="1158">
        <v>1</v>
      </c>
      <c r="D277" s="1086"/>
      <c r="E277" s="1087" t="s">
        <v>1274</v>
      </c>
      <c r="F277" s="1088" t="s">
        <v>1275</v>
      </c>
      <c r="G277" s="1089" t="s">
        <v>1276</v>
      </c>
      <c r="H277" s="1090">
        <v>4.55</v>
      </c>
      <c r="I277" s="1107">
        <v>2.8439999999999999</v>
      </c>
      <c r="J277" s="1108">
        <v>4.55</v>
      </c>
      <c r="K277" s="1093" t="s">
        <v>543</v>
      </c>
      <c r="L277" s="1270">
        <v>1</v>
      </c>
      <c r="M277" s="1094">
        <v>33591</v>
      </c>
      <c r="N277" s="1111" t="s">
        <v>529</v>
      </c>
      <c r="O277" s="1144" t="s">
        <v>1131</v>
      </c>
      <c r="P277" s="1156" t="s">
        <v>1141</v>
      </c>
      <c r="Q277" s="1137" t="str">
        <f>IF(V277="cuisine","",IF(ISTEXT(V277),$O$102,""))</f>
        <v/>
      </c>
      <c r="R277" s="1137" t="str">
        <f>IF(W277="cuisine","",IF(ISTEXT(W277),$O$103,""))</f>
        <v/>
      </c>
      <c r="S277" s="1146" t="str">
        <f>IF(X277="cuisine","",IF(ISTEXT(X277),$O$104,""))</f>
        <v/>
      </c>
      <c r="T277" s="1147" t="str">
        <f>IF(Y277="cuisine","",IF(ISTEXT(Y277),$O$105,""))</f>
        <v/>
      </c>
      <c r="U277" s="1148" t="str">
        <f>IF(Z277="cuisine","",IF(ISTEXT(Z277),$O$106,""))</f>
        <v/>
      </c>
      <c r="V277" s="1037" t="s">
        <v>1068</v>
      </c>
      <c r="W277" s="1037"/>
      <c r="X277" s="1036"/>
      <c r="Y277" s="1037"/>
      <c r="Z277" s="1117"/>
      <c r="AA277" s="835">
        <v>1</v>
      </c>
      <c r="AB277" s="237"/>
      <c r="AC277" s="1082"/>
    </row>
    <row r="278" spans="1:35" ht="70.5" customHeight="1">
      <c r="A278" s="1083">
        <v>6</v>
      </c>
      <c r="B278" s="1153">
        <v>1</v>
      </c>
      <c r="C278" s="1150">
        <v>2</v>
      </c>
      <c r="D278" s="1104"/>
      <c r="E278" s="1105" t="s">
        <v>1277</v>
      </c>
      <c r="F278" s="1106" t="s">
        <v>1231</v>
      </c>
      <c r="G278" s="607" t="s">
        <v>1278</v>
      </c>
      <c r="H278" s="608">
        <v>2.5499999999999998</v>
      </c>
      <c r="I278" s="1107">
        <v>2.5499999999999998</v>
      </c>
      <c r="J278" s="1108">
        <v>2.5499999999999998</v>
      </c>
      <c r="K278" s="1109" t="s">
        <v>543</v>
      </c>
      <c r="L278" s="1110">
        <v>1</v>
      </c>
      <c r="M278" s="1094">
        <v>39474</v>
      </c>
      <c r="N278" s="1111" t="s">
        <v>529</v>
      </c>
      <c r="O278" s="1144" t="s">
        <v>1131</v>
      </c>
      <c r="P278" s="1156" t="s">
        <v>1141</v>
      </c>
      <c r="Q278" s="1137">
        <f>IF(V278="cuisine","",IF(ISTEXT(V278),$O$102,""))</f>
        <v>6.2105263157894735</v>
      </c>
      <c r="R278" s="1137">
        <f>IF(W278="cuisine","",IF(ISTEXT(W278),$O$103,""))</f>
        <v>5.7560975609756095</v>
      </c>
      <c r="S278" s="1146">
        <f>IF(X278="cuisine","",IF(ISTEXT(X278),$O$104,""))</f>
        <v>4</v>
      </c>
      <c r="T278" s="1147">
        <f>IF(Y278="cuisine","",IF(ISTEXT(Y278),$O$105,""))</f>
        <v>11.40625</v>
      </c>
      <c r="U278" s="1148">
        <f>IF(Z278="cuisine","",IF(ISTEXT(Z278),$O$106,""))</f>
        <v>11.587301587301587</v>
      </c>
      <c r="V278" s="1040" t="s">
        <v>1038</v>
      </c>
      <c r="W278" s="1040" t="s">
        <v>1039</v>
      </c>
      <c r="X278" s="1041" t="s">
        <v>1040</v>
      </c>
      <c r="Y278" s="1042" t="s">
        <v>1041</v>
      </c>
      <c r="Z278" s="1043" t="s">
        <v>1042</v>
      </c>
      <c r="AA278" s="835">
        <v>1</v>
      </c>
      <c r="AB278" s="854"/>
      <c r="AC278" s="1082" t="s">
        <v>531</v>
      </c>
    </row>
    <row r="279" spans="1:35" ht="70.5" customHeight="1">
      <c r="A279" s="1083">
        <v>6</v>
      </c>
      <c r="B279" s="1153">
        <v>1</v>
      </c>
      <c r="C279" s="1150">
        <v>3</v>
      </c>
      <c r="D279" s="1104"/>
      <c r="E279" s="1105" t="s">
        <v>1279</v>
      </c>
      <c r="F279" s="1106" t="s">
        <v>1231</v>
      </c>
      <c r="G279" s="607" t="s">
        <v>1280</v>
      </c>
      <c r="H279" s="608">
        <v>19.489999999999998</v>
      </c>
      <c r="I279" s="1107">
        <v>2.4359999999999999</v>
      </c>
      <c r="J279" s="1108">
        <v>2.4362499999999998</v>
      </c>
      <c r="K279" s="1109" t="s">
        <v>589</v>
      </c>
      <c r="L279" s="1110">
        <v>8</v>
      </c>
      <c r="M279" s="1094">
        <v>45703</v>
      </c>
      <c r="N279" s="1111" t="s">
        <v>529</v>
      </c>
      <c r="O279" s="1144" t="s">
        <v>1131</v>
      </c>
      <c r="P279" s="1156" t="s">
        <v>1141</v>
      </c>
      <c r="Q279" s="1137">
        <f>IF(V279="cuisine","",IF(ISTEXT(V279),$O$102,""))</f>
        <v>6.2105263157894735</v>
      </c>
      <c r="R279" s="1137">
        <f>IF(W279="cuisine","",IF(ISTEXT(W279),$O$103,""))</f>
        <v>5.7560975609756095</v>
      </c>
      <c r="S279" s="1146">
        <f>IF(X279="cuisine","",IF(ISTEXT(X279),$O$104,""))</f>
        <v>4</v>
      </c>
      <c r="T279" s="1147">
        <f>IF(Y279="cuisine","",IF(ISTEXT(Y279),$O$105,""))</f>
        <v>11.40625</v>
      </c>
      <c r="U279" s="1148">
        <f>IF(Z279="cuisine","",IF(ISTEXT(Z279),$O$106,""))</f>
        <v>11.587301587301587</v>
      </c>
      <c r="V279" s="1040" t="s">
        <v>1038</v>
      </c>
      <c r="W279" s="1040" t="s">
        <v>1039</v>
      </c>
      <c r="X279" s="1041" t="s">
        <v>1040</v>
      </c>
      <c r="Y279" s="1042" t="s">
        <v>1041</v>
      </c>
      <c r="Z279" s="1043" t="s">
        <v>1042</v>
      </c>
      <c r="AA279" s="835">
        <v>1</v>
      </c>
      <c r="AB279" s="854"/>
      <c r="AC279" s="1120" t="s">
        <v>532</v>
      </c>
    </row>
    <row r="280" spans="1:35" ht="70.5" customHeight="1">
      <c r="A280" s="1083">
        <v>6</v>
      </c>
      <c r="B280" s="1153">
        <v>1</v>
      </c>
      <c r="C280" s="1150">
        <v>6</v>
      </c>
      <c r="D280" s="1104"/>
      <c r="E280" s="1105" t="s">
        <v>1281</v>
      </c>
      <c r="F280" s="1106" t="s">
        <v>1231</v>
      </c>
      <c r="G280" s="607" t="s">
        <v>1282</v>
      </c>
      <c r="H280" s="608">
        <v>25.2</v>
      </c>
      <c r="I280" s="1107">
        <v>4.2</v>
      </c>
      <c r="J280" s="1108">
        <v>4.2</v>
      </c>
      <c r="K280" s="1109" t="s">
        <v>590</v>
      </c>
      <c r="L280" s="1110">
        <v>6</v>
      </c>
      <c r="M280" s="1094">
        <v>45734</v>
      </c>
      <c r="N280" s="1111" t="s">
        <v>529</v>
      </c>
      <c r="O280" s="1144" t="s">
        <v>1131</v>
      </c>
      <c r="P280" s="1156" t="s">
        <v>1141</v>
      </c>
      <c r="Q280" s="1137" t="str">
        <f>IF(V280="cuisine","",IF(ISTEXT(V280),$O$102,""))</f>
        <v/>
      </c>
      <c r="R280" s="1137" t="str">
        <f>IF(W280="cuisine","",IF(ISTEXT(W280),$O$103,""))</f>
        <v/>
      </c>
      <c r="S280" s="1146">
        <f>IF(X280="cuisine","",IF(ISTEXT(X280),$O$104,""))</f>
        <v>4</v>
      </c>
      <c r="T280" s="1147">
        <f>IF(Y280="cuisine","",IF(ISTEXT(Y280),$O$105,""))</f>
        <v>11.40625</v>
      </c>
      <c r="U280" s="1148">
        <f>IF(Z280="cuisine","",IF(ISTEXT(Z280),$O$106,""))</f>
        <v>11.587301587301587</v>
      </c>
      <c r="V280" s="1040"/>
      <c r="W280" s="1040"/>
      <c r="X280" s="1041" t="s">
        <v>1040</v>
      </c>
      <c r="Y280" s="1042" t="s">
        <v>1041</v>
      </c>
      <c r="Z280" s="1043" t="s">
        <v>1042</v>
      </c>
      <c r="AA280" s="835">
        <v>1</v>
      </c>
      <c r="AB280" s="854"/>
      <c r="AC280" s="1121" t="s">
        <v>533</v>
      </c>
    </row>
    <row r="281" spans="1:35" ht="70.5" customHeight="1" thickBot="1">
      <c r="A281" s="1083">
        <v>6</v>
      </c>
      <c r="B281" s="1232">
        <v>1</v>
      </c>
      <c r="C281" s="1233">
        <v>7</v>
      </c>
      <c r="D281" s="1164"/>
      <c r="E281" s="1271" t="s">
        <v>1283</v>
      </c>
      <c r="F281" s="1272" t="s">
        <v>1231</v>
      </c>
      <c r="G281" s="1273" t="s">
        <v>1280</v>
      </c>
      <c r="H281" s="1274">
        <v>33.22</v>
      </c>
      <c r="I281" s="1107">
        <v>4.1529999999999996</v>
      </c>
      <c r="J281" s="1108">
        <v>4.1529999999999996</v>
      </c>
      <c r="K281" s="1275" t="s">
        <v>590</v>
      </c>
      <c r="L281" s="1110">
        <v>6</v>
      </c>
      <c r="M281" s="1094">
        <v>45740</v>
      </c>
      <c r="N281" s="1111" t="s">
        <v>529</v>
      </c>
      <c r="O281" s="1144" t="s">
        <v>1131</v>
      </c>
      <c r="P281" s="1156" t="s">
        <v>1141</v>
      </c>
      <c r="Q281" s="1137">
        <f>IF(V281="cuisine","",IF(ISTEXT(V281),$O$102,""))</f>
        <v>6.2105263157894735</v>
      </c>
      <c r="R281" s="1137">
        <f>IF(W281="cuisine","",IF(ISTEXT(W281),$O$103,""))</f>
        <v>5.7560975609756095</v>
      </c>
      <c r="S281" s="1146">
        <f>IF(X281="cuisine","",IF(ISTEXT(X281),$O$104,""))</f>
        <v>4</v>
      </c>
      <c r="T281" s="1147">
        <f>IF(Y281="cuisine","",IF(ISTEXT(Y281),$O$105,""))</f>
        <v>11.40625</v>
      </c>
      <c r="U281" s="1148">
        <f>IF(Z281="cuisine","",IF(ISTEXT(Z281),$O$106,""))</f>
        <v>11.587301587301587</v>
      </c>
      <c r="V281" s="1276" t="s">
        <v>1038</v>
      </c>
      <c r="W281" s="1276" t="s">
        <v>1039</v>
      </c>
      <c r="X281" s="1277" t="s">
        <v>1040</v>
      </c>
      <c r="Y281" s="1278" t="s">
        <v>1041</v>
      </c>
      <c r="Z281" s="1279" t="s">
        <v>1042</v>
      </c>
      <c r="AA281" s="835">
        <v>1</v>
      </c>
      <c r="AB281" s="854"/>
      <c r="AC281" s="1120" t="s">
        <v>535</v>
      </c>
    </row>
    <row r="282" spans="1:35" ht="60" customHeight="1">
      <c r="A282" s="1396"/>
      <c r="B282" s="1397"/>
      <c r="C282" s="1397"/>
      <c r="D282" s="1397"/>
      <c r="E282" s="1185"/>
      <c r="F282" s="1186"/>
      <c r="G282" s="1186"/>
      <c r="H282" s="1186"/>
      <c r="I282" s="1186"/>
      <c r="J282" s="1186"/>
      <c r="K282" s="1186"/>
      <c r="L282" s="1186"/>
      <c r="M282" s="1186"/>
      <c r="N282" s="1186"/>
      <c r="O282" s="1186"/>
      <c r="P282" s="1186"/>
      <c r="Q282" s="1186"/>
      <c r="R282" s="1186"/>
      <c r="S282" s="1186"/>
      <c r="T282" s="1186"/>
      <c r="U282" s="1280" t="s">
        <v>591</v>
      </c>
      <c r="V282" s="1188"/>
      <c r="W282" s="1189"/>
      <c r="X282" s="1189"/>
      <c r="Y282" s="1189"/>
      <c r="Z282" s="1190"/>
      <c r="AA282" s="835">
        <v>1</v>
      </c>
      <c r="AB282" s="237"/>
      <c r="AC282" s="1120" t="s">
        <v>537</v>
      </c>
    </row>
    <row r="283" spans="1:35" ht="70.5" customHeight="1">
      <c r="A283" s="1083">
        <v>6</v>
      </c>
      <c r="B283" s="1157">
        <v>1</v>
      </c>
      <c r="C283" s="1158">
        <v>8</v>
      </c>
      <c r="D283" s="1086"/>
      <c r="E283" s="1087" t="s">
        <v>1284</v>
      </c>
      <c r="F283" s="1088" t="s">
        <v>1231</v>
      </c>
      <c r="G283" s="1089" t="s">
        <v>1282</v>
      </c>
      <c r="H283" s="1090">
        <v>25.2</v>
      </c>
      <c r="I283" s="1107">
        <v>1.2</v>
      </c>
      <c r="J283" s="1108">
        <v>4.2</v>
      </c>
      <c r="K283" s="1093" t="s">
        <v>590</v>
      </c>
      <c r="L283" s="1110">
        <v>6</v>
      </c>
      <c r="M283" s="1094">
        <v>45734</v>
      </c>
      <c r="N283" s="1111" t="s">
        <v>529</v>
      </c>
      <c r="O283" s="1144" t="s">
        <v>1131</v>
      </c>
      <c r="P283" s="1156" t="s">
        <v>1141</v>
      </c>
      <c r="Q283" s="1137" t="str">
        <f>IF(V283="cuisine","",IF(ISTEXT(V283),$O$102,""))</f>
        <v/>
      </c>
      <c r="R283" s="1137" t="str">
        <f>IF(W283="cuisine","",IF(ISTEXT(W283),$O$103,""))</f>
        <v/>
      </c>
      <c r="S283" s="1146">
        <f>IF(X283="cuisine","",IF(ISTEXT(X283),$O$104,""))</f>
        <v>4</v>
      </c>
      <c r="T283" s="1147">
        <f>IF(Y283="cuisine","",IF(ISTEXT(Y283),$O$105,""))</f>
        <v>11.40625</v>
      </c>
      <c r="U283" s="1148">
        <f>IF(Z283="cuisine","",IF(ISTEXT(Z283),$O$106,""))</f>
        <v>11.587301587301587</v>
      </c>
      <c r="V283" s="1040"/>
      <c r="W283" s="1040"/>
      <c r="X283" s="1041" t="s">
        <v>1040</v>
      </c>
      <c r="Y283" s="1042" t="s">
        <v>1041</v>
      </c>
      <c r="Z283" s="1043" t="s">
        <v>1042</v>
      </c>
      <c r="AA283" s="835">
        <v>1</v>
      </c>
      <c r="AB283" s="854"/>
      <c r="AC283" s="1120" t="s">
        <v>538</v>
      </c>
    </row>
    <row r="284" spans="1:35" ht="70.5" customHeight="1">
      <c r="A284" s="1083">
        <v>6</v>
      </c>
      <c r="B284" s="1153">
        <v>1</v>
      </c>
      <c r="C284" s="1150">
        <v>9</v>
      </c>
      <c r="D284" s="1104"/>
      <c r="E284" s="1105" t="s">
        <v>1285</v>
      </c>
      <c r="F284" s="1106" t="s">
        <v>1231</v>
      </c>
      <c r="G284" s="607" t="s">
        <v>1282</v>
      </c>
      <c r="H284" s="608">
        <v>26.16</v>
      </c>
      <c r="I284" s="1107">
        <v>4.3600000000000003</v>
      </c>
      <c r="J284" s="1108">
        <v>4.3600000000000003</v>
      </c>
      <c r="K284" s="1109" t="s">
        <v>590</v>
      </c>
      <c r="L284" s="1110">
        <v>6</v>
      </c>
      <c r="M284" s="1094"/>
      <c r="N284" s="1111" t="s">
        <v>529</v>
      </c>
      <c r="O284" s="1144" t="s">
        <v>1131</v>
      </c>
      <c r="P284" s="1156" t="s">
        <v>1141</v>
      </c>
      <c r="Q284" s="1137" t="str">
        <f>IF(V284="cuisine","",IF(ISTEXT(V284),$O$102,""))</f>
        <v/>
      </c>
      <c r="R284" s="1137" t="str">
        <f>IF(W284="cuisine","",IF(ISTEXT(W284),$O$103,""))</f>
        <v/>
      </c>
      <c r="S284" s="1146">
        <f>IF(X284="cuisine","",IF(ISTEXT(X284),$O$104,""))</f>
        <v>4</v>
      </c>
      <c r="T284" s="1147">
        <f>IF(Y284="cuisine","",IF(ISTEXT(Y284),$O$105,""))</f>
        <v>11.40625</v>
      </c>
      <c r="U284" s="1148">
        <f>IF(Z284="cuisine","",IF(ISTEXT(Z284),$O$106,""))</f>
        <v>11.587301587301587</v>
      </c>
      <c r="V284" s="1040"/>
      <c r="W284" s="1040"/>
      <c r="X284" s="1041" t="s">
        <v>1040</v>
      </c>
      <c r="Y284" s="1042" t="s">
        <v>1041</v>
      </c>
      <c r="Z284" s="1043" t="s">
        <v>1042</v>
      </c>
      <c r="AA284" s="835">
        <v>1</v>
      </c>
      <c r="AB284" s="854"/>
      <c r="AC284" s="1082"/>
    </row>
    <row r="285" spans="1:35" ht="70.5" customHeight="1">
      <c r="A285" s="1083">
        <v>6</v>
      </c>
      <c r="B285" s="1153">
        <v>1</v>
      </c>
      <c r="C285" s="1150">
        <v>26</v>
      </c>
      <c r="D285" s="1104"/>
      <c r="E285" s="1105" t="s">
        <v>1286</v>
      </c>
      <c r="F285" s="1106" t="s">
        <v>1287</v>
      </c>
      <c r="G285" s="607" t="s">
        <v>1288</v>
      </c>
      <c r="H285" s="608">
        <v>14.84</v>
      </c>
      <c r="I285" s="1107">
        <v>4.9470000000000001</v>
      </c>
      <c r="J285" s="1108">
        <v>4.9466666666666663</v>
      </c>
      <c r="K285" s="1109" t="s">
        <v>592</v>
      </c>
      <c r="L285" s="1110">
        <v>3</v>
      </c>
      <c r="M285" s="1094">
        <v>44541</v>
      </c>
      <c r="N285" s="1111" t="s">
        <v>529</v>
      </c>
      <c r="O285" s="1144" t="s">
        <v>1131</v>
      </c>
      <c r="P285" s="1156" t="s">
        <v>1141</v>
      </c>
      <c r="Q285" s="1137" t="str">
        <f>IF(V285="cuisine","",IF(ISTEXT(V285),$O$102,""))</f>
        <v/>
      </c>
      <c r="R285" s="1137" t="str">
        <f>IF(W285="cuisine","",IF(ISTEXT(W285),$O$103,""))</f>
        <v/>
      </c>
      <c r="S285" s="1146">
        <f>IF(X285="cuisine","",IF(ISTEXT(X285),$O$104,""))</f>
        <v>4</v>
      </c>
      <c r="T285" s="1147">
        <f>IF(Y285="cuisine","",IF(ISTEXT(Y285),$O$105,""))</f>
        <v>11.40625</v>
      </c>
      <c r="U285" s="1148">
        <f>IF(Z285="cuisine","",IF(ISTEXT(Z285),$O$106,""))</f>
        <v>11.587301587301587</v>
      </c>
      <c r="V285" s="1040"/>
      <c r="W285" s="1040"/>
      <c r="X285" s="1041" t="s">
        <v>1040</v>
      </c>
      <c r="Y285" s="1042" t="s">
        <v>1041</v>
      </c>
      <c r="Z285" s="1043" t="s">
        <v>1042</v>
      </c>
      <c r="AA285" s="835">
        <v>1</v>
      </c>
      <c r="AB285" s="854"/>
      <c r="AC285" s="1082"/>
    </row>
    <row r="286" spans="1:35" s="854" customFormat="1" ht="65.099999999999994" customHeight="1">
      <c r="A286" s="1083"/>
      <c r="B286" s="1160"/>
      <c r="C286" s="1161"/>
      <c r="D286" s="1104"/>
      <c r="E286" s="1105"/>
      <c r="F286" s="1106"/>
      <c r="G286" s="607"/>
      <c r="H286" s="608"/>
      <c r="I286" s="1107"/>
      <c r="J286" s="1156"/>
      <c r="K286" s="1109"/>
      <c r="L286" s="1110"/>
      <c r="M286" s="1094"/>
      <c r="N286" s="1281"/>
      <c r="O286" s="1144"/>
      <c r="P286" s="1156"/>
      <c r="Q286" s="1137" t="str">
        <f>IF(V286="cuisine","",IF(ISTEXT(V286),$O$102,""))</f>
        <v/>
      </c>
      <c r="R286" s="1137" t="str">
        <f>IF(W286="cuisine","",IF(ISTEXT(W286),$O$103,""))</f>
        <v/>
      </c>
      <c r="S286" s="1146" t="str">
        <f>IF(X286="cuisine","",IF(ISTEXT(X286),$O$104,""))</f>
        <v/>
      </c>
      <c r="T286" s="1147" t="str">
        <f>IF(Y286="cuisine","",IF(ISTEXT(Y286),$O$105,""))</f>
        <v/>
      </c>
      <c r="U286" s="1148" t="str">
        <f>IF(Z286="cuisine","",IF(ISTEXT(Z286),$O$106,""))</f>
        <v/>
      </c>
      <c r="V286" s="1040"/>
      <c r="W286" s="1040"/>
      <c r="X286" s="1041"/>
      <c r="Y286" s="1042"/>
      <c r="Z286" s="1043"/>
      <c r="AA286" s="835">
        <v>1</v>
      </c>
      <c r="AC286" s="836"/>
      <c r="AD286" s="836"/>
      <c r="AE286" s="836"/>
      <c r="AF286" s="836"/>
      <c r="AH286" s="836"/>
      <c r="AI286" s="836"/>
    </row>
    <row r="287" spans="1:35" ht="35.25" customHeight="1" thickBot="1">
      <c r="A287" s="870"/>
      <c r="B287" s="657"/>
      <c r="C287" s="871"/>
      <c r="D287" s="872"/>
      <c r="E287" s="871"/>
      <c r="F287" s="657"/>
      <c r="G287" s="873"/>
      <c r="H287" s="873"/>
      <c r="I287" s="873"/>
      <c r="J287" s="873"/>
      <c r="K287" s="873"/>
      <c r="L287" s="873"/>
      <c r="M287" s="873"/>
      <c r="N287" s="873"/>
      <c r="O287" s="873"/>
      <c r="P287" s="873"/>
      <c r="Q287" s="873"/>
      <c r="R287" s="873"/>
      <c r="S287" s="873"/>
      <c r="T287" s="874"/>
      <c r="U287" s="874"/>
      <c r="V287" s="873"/>
      <c r="W287" s="875"/>
      <c r="X287" s="874"/>
      <c r="Y287" s="874"/>
      <c r="Z287" s="1124"/>
      <c r="AA287" s="835">
        <v>1</v>
      </c>
      <c r="AB287" s="852"/>
      <c r="AD287" s="852"/>
      <c r="AE287" s="852"/>
      <c r="AF287" s="852"/>
    </row>
    <row r="288" spans="1:35" ht="116.25" customHeight="1" thickTop="1">
      <c r="A288" s="1421">
        <f>MAX(C289:D293)+Z289</f>
        <v>16</v>
      </c>
      <c r="B288" s="1422"/>
      <c r="C288" s="1422"/>
      <c r="D288" s="1422"/>
      <c r="E288" s="1282" t="s">
        <v>518</v>
      </c>
      <c r="F288" s="1283"/>
      <c r="G288" s="1283"/>
      <c r="H288" s="1283"/>
      <c r="I288" s="1283"/>
      <c r="J288" s="1283"/>
      <c r="K288" s="1283"/>
      <c r="L288" s="1283"/>
      <c r="M288" s="1283"/>
      <c r="N288" s="1283"/>
      <c r="O288" s="1283"/>
      <c r="P288" s="1283"/>
      <c r="Q288" s="1283"/>
      <c r="R288" s="1283"/>
      <c r="S288" s="1283"/>
      <c r="T288" s="1283"/>
      <c r="U288" s="1284" t="s">
        <v>1289</v>
      </c>
      <c r="V288" s="1025" t="s">
        <v>1038</v>
      </c>
      <c r="W288" s="1026" t="s">
        <v>1039</v>
      </c>
      <c r="X288" s="1026" t="s">
        <v>1040</v>
      </c>
      <c r="Y288" s="1026" t="s">
        <v>1041</v>
      </c>
      <c r="Z288" s="1027" t="s">
        <v>1042</v>
      </c>
      <c r="AA288" s="835">
        <v>1</v>
      </c>
    </row>
    <row r="289" spans="1:254" ht="60" customHeight="1">
      <c r="A289" s="1125"/>
      <c r="B289" s="643"/>
      <c r="C289" s="1392">
        <f>V291</f>
        <v>0</v>
      </c>
      <c r="D289" s="1392"/>
      <c r="E289" s="1029" t="s">
        <v>519</v>
      </c>
      <c r="F289" s="1030"/>
      <c r="G289" s="848"/>
      <c r="H289" s="848"/>
      <c r="I289" s="848"/>
      <c r="J289" s="848"/>
      <c r="K289" s="848"/>
      <c r="L289" s="848"/>
      <c r="M289" s="848"/>
      <c r="N289" s="848"/>
      <c r="O289" s="1031">
        <f>$Q$18</f>
        <v>6.2105263157894735</v>
      </c>
      <c r="P289" s="1032" t="s">
        <v>520</v>
      </c>
      <c r="Q289" s="1442">
        <f>C289*O289</f>
        <v>0</v>
      </c>
      <c r="R289" s="1442"/>
      <c r="S289" s="1033" t="s">
        <v>486</v>
      </c>
      <c r="T289" s="1034" t="s">
        <v>521</v>
      </c>
      <c r="U289" s="1035">
        <f>$Q$16</f>
        <v>236</v>
      </c>
      <c r="V289" s="1036" t="s">
        <v>1049</v>
      </c>
      <c r="W289" s="1037"/>
      <c r="X289" s="1037"/>
      <c r="Y289" s="1038"/>
      <c r="Z289" s="1039">
        <f>COUNTIF(V296:Z314,V289)</f>
        <v>16</v>
      </c>
      <c r="AA289" s="835">
        <v>1</v>
      </c>
      <c r="AB289" s="852"/>
      <c r="AD289" s="852"/>
      <c r="AE289" s="852"/>
      <c r="AF289" s="852"/>
    </row>
    <row r="290" spans="1:254" ht="60" customHeight="1">
      <c r="A290" s="1125"/>
      <c r="B290" s="643"/>
      <c r="C290" s="1392">
        <f>W291</f>
        <v>0</v>
      </c>
      <c r="D290" s="1392"/>
      <c r="E290" s="1029" t="s">
        <v>522</v>
      </c>
      <c r="F290" s="1030"/>
      <c r="G290" s="848"/>
      <c r="H290" s="848"/>
      <c r="I290" s="848"/>
      <c r="J290" s="848"/>
      <c r="K290" s="848"/>
      <c r="L290" s="848"/>
      <c r="M290" s="848"/>
      <c r="N290" s="848"/>
      <c r="O290" s="1031">
        <f>$R$18</f>
        <v>5.7560975609756095</v>
      </c>
      <c r="P290" s="1032" t="s">
        <v>520</v>
      </c>
      <c r="Q290" s="1442">
        <f>C290*O290</f>
        <v>0</v>
      </c>
      <c r="R290" s="1442"/>
      <c r="S290" s="1033" t="s">
        <v>486</v>
      </c>
      <c r="T290" s="1034" t="s">
        <v>521</v>
      </c>
      <c r="U290" s="1035">
        <f>$R$16</f>
        <v>236</v>
      </c>
      <c r="V290" s="1040" t="s">
        <v>1038</v>
      </c>
      <c r="W290" s="1040" t="s">
        <v>1039</v>
      </c>
      <c r="X290" s="1041" t="s">
        <v>1040</v>
      </c>
      <c r="Y290" s="1042" t="s">
        <v>1041</v>
      </c>
      <c r="Z290" s="1043" t="s">
        <v>1042</v>
      </c>
      <c r="AA290" s="835">
        <v>1</v>
      </c>
      <c r="AB290" s="852"/>
      <c r="AD290" s="852"/>
      <c r="AE290" s="852"/>
      <c r="AF290" s="852"/>
    </row>
    <row r="291" spans="1:254" ht="60" customHeight="1">
      <c r="A291" s="1125"/>
      <c r="B291" s="643"/>
      <c r="C291" s="1392">
        <f>X291</f>
        <v>0</v>
      </c>
      <c r="D291" s="1392"/>
      <c r="E291" s="1029" t="s">
        <v>523</v>
      </c>
      <c r="F291" s="1030"/>
      <c r="G291" s="1044"/>
      <c r="H291" s="1044"/>
      <c r="I291" s="848"/>
      <c r="J291" s="848"/>
      <c r="K291" s="848"/>
      <c r="L291" s="848"/>
      <c r="M291" s="848"/>
      <c r="N291" s="848"/>
      <c r="O291" s="1045">
        <f>$S$18</f>
        <v>4</v>
      </c>
      <c r="P291" s="1046" t="s">
        <v>520</v>
      </c>
      <c r="Q291" s="1442">
        <f>C291*O291</f>
        <v>0</v>
      </c>
      <c r="R291" s="1442"/>
      <c r="S291" s="1033" t="s">
        <v>486</v>
      </c>
      <c r="T291" s="1034" t="s">
        <v>521</v>
      </c>
      <c r="U291" s="1035">
        <f>$S$16</f>
        <v>252</v>
      </c>
      <c r="V291" s="1128">
        <f>COUNTIF(V296:Z314,V290)</f>
        <v>0</v>
      </c>
      <c r="W291" s="1128">
        <f>COUNTIF(V296:Z314,W290)</f>
        <v>0</v>
      </c>
      <c r="X291" s="1128">
        <f>COUNTIF(V296:Z314,X290)</f>
        <v>0</v>
      </c>
      <c r="Y291" s="1128">
        <f>COUNTIF(V296:Z314,Y290)</f>
        <v>0</v>
      </c>
      <c r="Z291" s="1126">
        <f>COUNTIF(V296:Z314,Z290)</f>
        <v>0</v>
      </c>
      <c r="AA291" s="835">
        <v>1</v>
      </c>
      <c r="AB291" s="852"/>
      <c r="AD291" s="852"/>
      <c r="AE291" s="852"/>
      <c r="AF291" s="852"/>
    </row>
    <row r="292" spans="1:254" ht="60" customHeight="1">
      <c r="A292" s="885"/>
      <c r="B292" s="643"/>
      <c r="C292" s="1392">
        <f>Y291</f>
        <v>0</v>
      </c>
      <c r="D292" s="1392"/>
      <c r="E292" s="1029" t="s">
        <v>524</v>
      </c>
      <c r="F292" s="1030"/>
      <c r="G292" s="1049"/>
      <c r="H292" s="1049"/>
      <c r="I292" s="848"/>
      <c r="J292" s="848"/>
      <c r="K292" s="1050"/>
      <c r="L292" s="1050"/>
      <c r="M292" s="1050"/>
      <c r="N292" s="848"/>
      <c r="O292" s="1051">
        <f>$T$18</f>
        <v>11.40625</v>
      </c>
      <c r="P292" s="1050" t="s">
        <v>520</v>
      </c>
      <c r="Q292" s="1442">
        <f>C292*O292</f>
        <v>0</v>
      </c>
      <c r="R292" s="1442"/>
      <c r="S292" s="1033" t="s">
        <v>486</v>
      </c>
      <c r="T292" s="1034" t="s">
        <v>521</v>
      </c>
      <c r="U292" s="1035">
        <f>$T$16</f>
        <v>730</v>
      </c>
      <c r="V292" s="848"/>
      <c r="W292" s="1056"/>
      <c r="X292" s="1056"/>
      <c r="Y292" s="1056"/>
      <c r="Z292" s="1057"/>
      <c r="AA292" s="835">
        <v>1</v>
      </c>
      <c r="AB292" s="852"/>
      <c r="AD292" s="852"/>
      <c r="AE292" s="852"/>
      <c r="AF292" s="852"/>
    </row>
    <row r="293" spans="1:254" ht="60" customHeight="1">
      <c r="A293" s="885"/>
      <c r="B293" s="643"/>
      <c r="C293" s="1392">
        <f>Z291</f>
        <v>0</v>
      </c>
      <c r="D293" s="1392"/>
      <c r="E293" s="1029" t="s">
        <v>525</v>
      </c>
      <c r="F293" s="1030"/>
      <c r="G293" s="1049"/>
      <c r="H293" s="1049"/>
      <c r="I293" s="848"/>
      <c r="J293" s="848"/>
      <c r="K293" s="1055"/>
      <c r="L293" s="1050"/>
      <c r="M293" s="1050"/>
      <c r="N293" s="848"/>
      <c r="O293" s="1051">
        <f>$U$18</f>
        <v>11.587301587301587</v>
      </c>
      <c r="P293" s="1050" t="s">
        <v>520</v>
      </c>
      <c r="Q293" s="1442">
        <f>C293*O293</f>
        <v>0</v>
      </c>
      <c r="R293" s="1442"/>
      <c r="S293" s="1033" t="s">
        <v>486</v>
      </c>
      <c r="T293" s="1034" t="s">
        <v>521</v>
      </c>
      <c r="U293" s="1035">
        <f>$U$16</f>
        <v>730</v>
      </c>
      <c r="V293" s="848"/>
      <c r="W293" s="1056"/>
      <c r="X293" s="1056"/>
      <c r="Y293" s="1056"/>
      <c r="Z293" s="1057"/>
      <c r="AA293" s="835">
        <v>1</v>
      </c>
      <c r="AB293" s="852"/>
      <c r="AD293" s="852"/>
      <c r="AE293" s="852"/>
      <c r="AF293" s="852"/>
    </row>
    <row r="294" spans="1:254" ht="39" customHeight="1">
      <c r="A294" s="885"/>
      <c r="B294" s="643"/>
      <c r="C294" s="998"/>
      <c r="D294" s="998"/>
      <c r="E294" s="1058"/>
      <c r="F294" s="1030"/>
      <c r="G294" s="1049"/>
      <c r="H294" s="1049"/>
      <c r="I294" s="1051"/>
      <c r="J294" s="1050"/>
      <c r="K294" s="1055"/>
      <c r="L294" s="1050"/>
      <c r="M294" s="1050"/>
      <c r="N294" s="1050"/>
      <c r="O294" s="1050"/>
      <c r="P294" s="1055"/>
      <c r="Q294" s="1059" t="s">
        <v>526</v>
      </c>
      <c r="R294" s="1060"/>
      <c r="S294" s="1061"/>
      <c r="T294" s="1060"/>
      <c r="U294" s="1062"/>
      <c r="V294" s="848"/>
      <c r="W294" s="1056"/>
      <c r="X294" s="1056"/>
      <c r="Y294" s="1056"/>
      <c r="Z294" s="1057"/>
      <c r="AA294" s="835">
        <v>1</v>
      </c>
      <c r="AB294" s="852"/>
    </row>
    <row r="295" spans="1:254" ht="66" customHeight="1">
      <c r="A295" s="1066"/>
      <c r="B295" s="1067"/>
      <c r="C295" s="1068"/>
      <c r="D295" s="1068"/>
      <c r="E295" s="1069"/>
      <c r="F295" s="1070"/>
      <c r="G295" s="1068"/>
      <c r="H295" s="1068"/>
      <c r="I295" s="1068"/>
      <c r="J295" s="1069"/>
      <c r="K295" s="1069"/>
      <c r="L295" s="1071" t="s">
        <v>527</v>
      </c>
      <c r="M295" s="1071"/>
      <c r="N295" s="1069"/>
      <c r="O295" s="1071" t="s">
        <v>527</v>
      </c>
      <c r="P295" s="1069"/>
      <c r="Q295" s="1072" t="s">
        <v>472</v>
      </c>
      <c r="R295" s="1073" t="s">
        <v>473</v>
      </c>
      <c r="S295" s="1074" t="s">
        <v>1040</v>
      </c>
      <c r="T295" s="1075" t="s">
        <v>1041</v>
      </c>
      <c r="U295" s="1076" t="s">
        <v>1042</v>
      </c>
      <c r="V295" s="1133" t="s">
        <v>471</v>
      </c>
      <c r="W295" s="1133"/>
      <c r="X295" s="1133"/>
      <c r="Y295" s="1133"/>
      <c r="Z295" s="1134"/>
      <c r="AA295" s="835">
        <v>1</v>
      </c>
      <c r="AB295" s="852"/>
      <c r="AC295" s="1082"/>
      <c r="AD295" s="852"/>
      <c r="AF295" s="852"/>
    </row>
    <row r="296" spans="1:254" ht="70.5" customHeight="1">
      <c r="A296" s="1083">
        <v>6</v>
      </c>
      <c r="B296" s="1157">
        <v>1</v>
      </c>
      <c r="C296" s="1158">
        <v>45</v>
      </c>
      <c r="D296" s="1159">
        <v>812</v>
      </c>
      <c r="E296" s="1087" t="s">
        <v>1290</v>
      </c>
      <c r="F296" s="1088" t="s">
        <v>1291</v>
      </c>
      <c r="G296" s="1089" t="s">
        <v>1292</v>
      </c>
      <c r="H296" s="1090"/>
      <c r="I296" s="1091"/>
      <c r="J296" s="1285">
        <v>0.42</v>
      </c>
      <c r="K296" s="1093" t="s">
        <v>593</v>
      </c>
      <c r="L296" s="1094">
        <v>1</v>
      </c>
      <c r="M296" s="1094">
        <v>32950</v>
      </c>
      <c r="N296" s="1095" t="s">
        <v>529</v>
      </c>
      <c r="O296" s="1135" t="s">
        <v>1131</v>
      </c>
      <c r="P296" s="1097" t="s">
        <v>1055</v>
      </c>
      <c r="Q296" s="1137" t="str">
        <f>IF(V296="cuisine","",IF(ISTEXT(V296),$O$102,""))</f>
        <v/>
      </c>
      <c r="R296" s="1137" t="str">
        <f t="shared" ref="R296:R301" si="26">IF(W296="cuisine","",IF(ISTEXT(W296),$O$103,""))</f>
        <v/>
      </c>
      <c r="S296" s="1138" t="str">
        <f t="shared" ref="S296:S301" si="27">IF(X296="cuisine","",IF(ISTEXT(X296),$O$104,""))</f>
        <v/>
      </c>
      <c r="T296" s="1139" t="str">
        <f t="shared" ref="T296:T301" si="28">IF(Y296="cuisine","",IF(ISTEXT(Y296),$O$105,""))</f>
        <v/>
      </c>
      <c r="U296" s="1140" t="str">
        <f t="shared" ref="U296:U301" si="29">IF(Z296="cuisine","",IF(ISTEXT(Z296),$O$106,""))</f>
        <v/>
      </c>
      <c r="V296" s="1141" t="s">
        <v>1068</v>
      </c>
      <c r="W296" s="1141"/>
      <c r="X296" s="1142"/>
      <c r="Y296" s="1141"/>
      <c r="Z296" s="1143"/>
      <c r="AA296" s="835">
        <v>1</v>
      </c>
      <c r="AB296" s="854"/>
      <c r="AC296" s="1082"/>
    </row>
    <row r="297" spans="1:254" ht="70.5" customHeight="1">
      <c r="A297" s="1083">
        <v>6</v>
      </c>
      <c r="B297" s="1153">
        <v>1</v>
      </c>
      <c r="C297" s="1150">
        <v>46</v>
      </c>
      <c r="D297" s="1104"/>
      <c r="E297" s="1105" t="s">
        <v>1293</v>
      </c>
      <c r="F297" s="1106"/>
      <c r="G297" s="607" t="s">
        <v>1294</v>
      </c>
      <c r="H297" s="608">
        <v>3.52</v>
      </c>
      <c r="I297" s="1107">
        <v>3.52</v>
      </c>
      <c r="J297" s="1108">
        <v>3.52</v>
      </c>
      <c r="K297" s="1109" t="s">
        <v>594</v>
      </c>
      <c r="L297" s="1110">
        <v>1</v>
      </c>
      <c r="M297" s="1094">
        <v>71167</v>
      </c>
      <c r="N297" s="1111" t="s">
        <v>529</v>
      </c>
      <c r="O297" s="1144" t="s">
        <v>1131</v>
      </c>
      <c r="P297" s="1113" t="s">
        <v>1055</v>
      </c>
      <c r="Q297" s="1137">
        <v>0</v>
      </c>
      <c r="R297" s="1137" t="str">
        <f t="shared" si="26"/>
        <v/>
      </c>
      <c r="S297" s="1146" t="str">
        <f t="shared" si="27"/>
        <v/>
      </c>
      <c r="T297" s="1147" t="str">
        <f t="shared" si="28"/>
        <v/>
      </c>
      <c r="U297" s="1148" t="str">
        <f t="shared" si="29"/>
        <v/>
      </c>
      <c r="V297" s="1037" t="s">
        <v>1068</v>
      </c>
      <c r="W297" s="1037"/>
      <c r="X297" s="1036"/>
      <c r="Y297" s="1037"/>
      <c r="Z297" s="1117"/>
      <c r="AA297" s="835">
        <v>1</v>
      </c>
      <c r="AB297" s="854"/>
      <c r="AC297" s="1082"/>
    </row>
    <row r="298" spans="1:254" ht="70.5" customHeight="1">
      <c r="A298" s="1083">
        <v>6</v>
      </c>
      <c r="B298" s="1153">
        <v>1</v>
      </c>
      <c r="C298" s="1150">
        <v>47</v>
      </c>
      <c r="D298" s="1104"/>
      <c r="E298" s="1105" t="s">
        <v>1295</v>
      </c>
      <c r="F298" s="1106"/>
      <c r="G298" s="607" t="s">
        <v>1294</v>
      </c>
      <c r="H298" s="608">
        <v>3.58</v>
      </c>
      <c r="I298" s="1107">
        <v>3.58</v>
      </c>
      <c r="J298" s="1108">
        <v>3.58</v>
      </c>
      <c r="K298" s="1109" t="s">
        <v>594</v>
      </c>
      <c r="L298" s="1110">
        <v>1</v>
      </c>
      <c r="M298" s="1094">
        <v>71168</v>
      </c>
      <c r="N298" s="1111" t="s">
        <v>529</v>
      </c>
      <c r="O298" s="1144" t="s">
        <v>1131</v>
      </c>
      <c r="P298" s="1113" t="s">
        <v>1055</v>
      </c>
      <c r="Q298" s="1137" t="str">
        <f>IF(V298="cuisine","",IF(ISTEXT(V298),$O$102,""))</f>
        <v/>
      </c>
      <c r="R298" s="1137" t="str">
        <f t="shared" si="26"/>
        <v/>
      </c>
      <c r="S298" s="1146" t="str">
        <f t="shared" si="27"/>
        <v/>
      </c>
      <c r="T298" s="1147" t="str">
        <f t="shared" si="28"/>
        <v/>
      </c>
      <c r="U298" s="1148" t="str">
        <f t="shared" si="29"/>
        <v/>
      </c>
      <c r="V298" s="1037" t="s">
        <v>1068</v>
      </c>
      <c r="W298" s="1037"/>
      <c r="X298" s="1036"/>
      <c r="Y298" s="1037"/>
      <c r="Z298" s="1117"/>
      <c r="AA298" s="835">
        <v>1</v>
      </c>
      <c r="AB298" s="852"/>
      <c r="AC298" s="1082" t="s">
        <v>531</v>
      </c>
    </row>
    <row r="299" spans="1:254" ht="70.5" customHeight="1">
      <c r="A299" s="1083">
        <v>6</v>
      </c>
      <c r="B299" s="1153">
        <v>1</v>
      </c>
      <c r="C299" s="1150">
        <v>48</v>
      </c>
      <c r="D299" s="1151">
        <v>813</v>
      </c>
      <c r="E299" s="1105" t="s">
        <v>1296</v>
      </c>
      <c r="F299" s="1106"/>
      <c r="G299" s="607" t="s">
        <v>1297</v>
      </c>
      <c r="H299" s="608"/>
      <c r="I299" s="1107"/>
      <c r="J299" s="1152">
        <v>0.91300000000000003</v>
      </c>
      <c r="K299" s="1109" t="s">
        <v>543</v>
      </c>
      <c r="L299" s="1110">
        <v>1</v>
      </c>
      <c r="M299" s="1094">
        <v>20087</v>
      </c>
      <c r="N299" s="1111" t="s">
        <v>529</v>
      </c>
      <c r="O299" s="1144" t="s">
        <v>1131</v>
      </c>
      <c r="P299" s="1113" t="s">
        <v>1055</v>
      </c>
      <c r="Q299" s="1137" t="str">
        <f>IF(V299="cuisine","",IF(ISTEXT(V299),$O$102,""))</f>
        <v/>
      </c>
      <c r="R299" s="1137" t="str">
        <f t="shared" si="26"/>
        <v/>
      </c>
      <c r="S299" s="1146" t="str">
        <f t="shared" si="27"/>
        <v/>
      </c>
      <c r="T299" s="1147" t="str">
        <f t="shared" si="28"/>
        <v/>
      </c>
      <c r="U299" s="1148" t="str">
        <f t="shared" si="29"/>
        <v/>
      </c>
      <c r="V299" s="1037" t="s">
        <v>1068</v>
      </c>
      <c r="W299" s="1037"/>
      <c r="X299" s="1036"/>
      <c r="Y299" s="1037"/>
      <c r="Z299" s="1117"/>
      <c r="AA299" s="835">
        <v>1</v>
      </c>
      <c r="AB299" s="854"/>
      <c r="AC299" s="1120" t="s">
        <v>532</v>
      </c>
    </row>
    <row r="300" spans="1:254" ht="70.5" customHeight="1">
      <c r="A300" s="1083">
        <v>6</v>
      </c>
      <c r="B300" s="1153">
        <v>1</v>
      </c>
      <c r="C300" s="1150">
        <v>49</v>
      </c>
      <c r="D300" s="1151">
        <v>811</v>
      </c>
      <c r="E300" s="1105" t="s">
        <v>1298</v>
      </c>
      <c r="F300" s="1106"/>
      <c r="G300" s="607" t="s">
        <v>1297</v>
      </c>
      <c r="H300" s="608"/>
      <c r="I300" s="1107"/>
      <c r="J300" s="1152">
        <v>0.747</v>
      </c>
      <c r="K300" s="1109" t="s">
        <v>543</v>
      </c>
      <c r="L300" s="1110">
        <v>1</v>
      </c>
      <c r="M300" s="1094">
        <v>20090</v>
      </c>
      <c r="N300" s="1111" t="s">
        <v>529</v>
      </c>
      <c r="O300" s="1144" t="s">
        <v>1131</v>
      </c>
      <c r="P300" s="1113" t="s">
        <v>1055</v>
      </c>
      <c r="Q300" s="1137" t="str">
        <f>IF(V300="cuisine","",IF(ISTEXT(V300),$O$102,""))</f>
        <v/>
      </c>
      <c r="R300" s="1137" t="str">
        <f t="shared" si="26"/>
        <v/>
      </c>
      <c r="S300" s="1146" t="str">
        <f t="shared" si="27"/>
        <v/>
      </c>
      <c r="T300" s="1147" t="str">
        <f t="shared" si="28"/>
        <v/>
      </c>
      <c r="U300" s="1148" t="str">
        <f t="shared" si="29"/>
        <v/>
      </c>
      <c r="V300" s="1037" t="s">
        <v>1068</v>
      </c>
      <c r="W300" s="1037"/>
      <c r="X300" s="1036"/>
      <c r="Y300" s="1037"/>
      <c r="Z300" s="1117"/>
      <c r="AA300" s="835">
        <v>1</v>
      </c>
      <c r="AB300" s="852"/>
      <c r="AC300" s="1121" t="s">
        <v>533</v>
      </c>
    </row>
    <row r="301" spans="1:254" s="854" customFormat="1" ht="65.099999999999994" customHeight="1">
      <c r="A301" s="1083">
        <v>5</v>
      </c>
      <c r="B301" s="1160">
        <v>1</v>
      </c>
      <c r="C301" s="1163">
        <v>84</v>
      </c>
      <c r="D301" s="1164"/>
      <c r="E301" s="1105" t="s">
        <v>1299</v>
      </c>
      <c r="F301" s="1106"/>
      <c r="G301" s="607" t="s">
        <v>1300</v>
      </c>
      <c r="H301" s="608">
        <v>18.988</v>
      </c>
      <c r="I301" s="1107">
        <v>18.988</v>
      </c>
      <c r="J301" s="1108">
        <v>18.988</v>
      </c>
      <c r="K301" s="1109" t="s">
        <v>595</v>
      </c>
      <c r="L301" s="1110">
        <v>1</v>
      </c>
      <c r="M301" s="1094">
        <v>52096</v>
      </c>
      <c r="N301" s="1111" t="s">
        <v>529</v>
      </c>
      <c r="O301" s="1144" t="s">
        <v>1140</v>
      </c>
      <c r="P301" s="1286" t="s">
        <v>1186</v>
      </c>
      <c r="Q301" s="1137" t="str">
        <f>IF(V301="cuisine","",IF(ISTEXT(V301),$O$102,""))</f>
        <v/>
      </c>
      <c r="R301" s="1137" t="str">
        <f t="shared" si="26"/>
        <v/>
      </c>
      <c r="S301" s="1146" t="str">
        <f t="shared" si="27"/>
        <v/>
      </c>
      <c r="T301" s="1147" t="str">
        <f t="shared" si="28"/>
        <v/>
      </c>
      <c r="U301" s="1148" t="str">
        <f t="shared" si="29"/>
        <v/>
      </c>
      <c r="V301" s="1037" t="s">
        <v>1068</v>
      </c>
      <c r="W301" s="1037"/>
      <c r="X301" s="1036"/>
      <c r="Y301" s="1037"/>
      <c r="Z301" s="1117"/>
      <c r="AA301" s="835">
        <v>1</v>
      </c>
      <c r="AC301" s="1120" t="s">
        <v>535</v>
      </c>
    </row>
    <row r="302" spans="1:254" s="854" customFormat="1" ht="43.5" customHeight="1">
      <c r="A302" s="1083">
        <v>5</v>
      </c>
      <c r="B302" s="850"/>
      <c r="C302" s="1251"/>
      <c r="D302" s="1245" t="s">
        <v>596</v>
      </c>
      <c r="E302" s="1287"/>
      <c r="F302" s="1287"/>
      <c r="G302" s="1287"/>
      <c r="H302" s="1287"/>
      <c r="I302" s="1107"/>
      <c r="J302" s="1287"/>
      <c r="K302" s="1287"/>
      <c r="L302" s="1287"/>
      <c r="M302" s="1287"/>
      <c r="N302" s="1287"/>
      <c r="O302" s="1287"/>
      <c r="P302" s="1287"/>
      <c r="Q302" s="1287"/>
      <c r="R302" s="1287"/>
      <c r="S302" s="1287"/>
      <c r="T302" s="1287"/>
      <c r="U302" s="1287"/>
      <c r="V302" s="1287"/>
      <c r="W302" s="1287"/>
      <c r="X302" s="1287"/>
      <c r="Y302" s="1287"/>
      <c r="Z302" s="1288"/>
      <c r="AA302" s="835">
        <v>1</v>
      </c>
      <c r="AB302" s="852"/>
      <c r="AC302" s="1120" t="s">
        <v>537</v>
      </c>
      <c r="AD302" s="852"/>
      <c r="AE302" s="852"/>
      <c r="AG302" s="852"/>
      <c r="AH302" s="852"/>
      <c r="AI302" s="852"/>
      <c r="AJ302" s="852"/>
      <c r="AK302" s="852"/>
      <c r="AL302" s="852"/>
      <c r="AM302" s="852"/>
      <c r="AN302" s="852"/>
      <c r="AO302" s="852"/>
      <c r="AP302" s="852"/>
      <c r="AQ302" s="852"/>
      <c r="AR302" s="852"/>
      <c r="AS302" s="852"/>
      <c r="AT302" s="852"/>
      <c r="AU302" s="852"/>
      <c r="AV302" s="852"/>
      <c r="AW302" s="852"/>
      <c r="AX302" s="853"/>
      <c r="AY302" s="852"/>
      <c r="AZ302" s="852"/>
      <c r="BA302" s="852"/>
      <c r="BB302" s="852"/>
      <c r="BC302" s="852"/>
      <c r="BD302" s="852"/>
      <c r="BE302" s="852"/>
      <c r="BF302" s="852"/>
      <c r="BG302" s="852"/>
      <c r="BH302" s="852"/>
      <c r="BI302" s="852"/>
      <c r="BJ302" s="852"/>
      <c r="BK302" s="852"/>
      <c r="BL302" s="852"/>
      <c r="BM302" s="852"/>
      <c r="BN302" s="852"/>
      <c r="BO302" s="852"/>
      <c r="BP302" s="852"/>
      <c r="BQ302" s="852"/>
      <c r="BR302" s="852"/>
      <c r="BS302" s="852"/>
      <c r="BT302" s="853"/>
      <c r="BU302" s="852"/>
      <c r="BV302" s="852"/>
      <c r="BW302" s="852"/>
      <c r="BX302" s="852"/>
      <c r="BY302" s="852"/>
      <c r="BZ302" s="852"/>
      <c r="CA302" s="852"/>
      <c r="CB302" s="852"/>
      <c r="CC302" s="852"/>
      <c r="CD302" s="852"/>
      <c r="CE302" s="852"/>
      <c r="CF302" s="852"/>
      <c r="CG302" s="852"/>
      <c r="CH302" s="852"/>
      <c r="CI302" s="852"/>
      <c r="CJ302" s="852"/>
      <c r="CK302" s="852"/>
      <c r="CL302" s="852"/>
      <c r="CM302" s="852"/>
      <c r="CN302" s="852"/>
      <c r="CO302" s="852"/>
      <c r="CP302" s="853"/>
      <c r="CQ302" s="852"/>
      <c r="CR302" s="852"/>
      <c r="CS302" s="852"/>
      <c r="CT302" s="852"/>
      <c r="CU302" s="852"/>
      <c r="CV302" s="852"/>
      <c r="CW302" s="852"/>
      <c r="CX302" s="852"/>
      <c r="CY302" s="852"/>
      <c r="CZ302" s="852"/>
      <c r="DA302" s="852"/>
      <c r="DB302" s="852"/>
      <c r="DC302" s="852"/>
      <c r="DD302" s="852"/>
      <c r="DE302" s="852"/>
      <c r="DF302" s="852"/>
      <c r="DG302" s="852"/>
      <c r="DH302" s="852"/>
      <c r="DI302" s="852"/>
      <c r="DJ302" s="852"/>
      <c r="DK302" s="852"/>
      <c r="DL302" s="853"/>
      <c r="DM302" s="852"/>
      <c r="DN302" s="852"/>
      <c r="DO302" s="852"/>
      <c r="DP302" s="852"/>
      <c r="DQ302" s="852"/>
      <c r="DR302" s="852"/>
      <c r="DS302" s="852"/>
      <c r="DT302" s="852"/>
      <c r="DU302" s="852"/>
      <c r="DV302" s="852"/>
      <c r="DW302" s="852"/>
      <c r="DX302" s="852"/>
      <c r="DY302" s="852"/>
      <c r="DZ302" s="852"/>
      <c r="EA302" s="852"/>
      <c r="EB302" s="852"/>
      <c r="EC302" s="852"/>
      <c r="ED302" s="852"/>
      <c r="EE302" s="852"/>
      <c r="EF302" s="852"/>
      <c r="EG302" s="852"/>
      <c r="EH302" s="853"/>
      <c r="EI302" s="852"/>
      <c r="EJ302" s="852"/>
      <c r="EK302" s="852"/>
      <c r="EL302" s="852"/>
      <c r="EM302" s="852"/>
      <c r="EN302" s="852"/>
      <c r="EO302" s="852"/>
      <c r="EP302" s="852"/>
      <c r="EQ302" s="852"/>
      <c r="ER302" s="852"/>
      <c r="ES302" s="852"/>
      <c r="ET302" s="852"/>
      <c r="EU302" s="852"/>
      <c r="EV302" s="852"/>
      <c r="EW302" s="852"/>
      <c r="EX302" s="852"/>
      <c r="EY302" s="852"/>
      <c r="EZ302" s="852"/>
      <c r="FA302" s="852"/>
      <c r="FB302" s="852"/>
      <c r="FC302" s="852"/>
      <c r="FD302" s="853"/>
      <c r="FE302" s="852"/>
      <c r="FF302" s="852"/>
      <c r="FG302" s="852"/>
      <c r="FH302" s="852"/>
      <c r="FI302" s="852"/>
      <c r="FJ302" s="852"/>
      <c r="FK302" s="852"/>
      <c r="FL302" s="852"/>
      <c r="FM302" s="852"/>
      <c r="FN302" s="852"/>
      <c r="FO302" s="852"/>
      <c r="FP302" s="852"/>
      <c r="FQ302" s="852"/>
      <c r="FR302" s="852"/>
      <c r="FS302" s="852"/>
      <c r="FT302" s="852"/>
      <c r="FU302" s="852"/>
      <c r="FV302" s="852"/>
      <c r="FW302" s="852"/>
      <c r="FX302" s="852"/>
      <c r="FY302" s="852"/>
      <c r="FZ302" s="853"/>
      <c r="GA302" s="852"/>
      <c r="GB302" s="852"/>
      <c r="GC302" s="852"/>
      <c r="GD302" s="852"/>
      <c r="GE302" s="852"/>
      <c r="GF302" s="852"/>
      <c r="GG302" s="852"/>
      <c r="GH302" s="852"/>
      <c r="GI302" s="852"/>
      <c r="GJ302" s="852"/>
      <c r="GK302" s="852"/>
      <c r="GL302" s="852"/>
      <c r="GM302" s="852"/>
      <c r="GN302" s="852"/>
      <c r="GO302" s="852"/>
      <c r="GP302" s="852"/>
      <c r="GQ302" s="852"/>
      <c r="GR302" s="852"/>
      <c r="GS302" s="852"/>
      <c r="GT302" s="852"/>
      <c r="GU302" s="852"/>
      <c r="GV302" s="853"/>
      <c r="GW302" s="852"/>
      <c r="GX302" s="852"/>
      <c r="GY302" s="852"/>
      <c r="GZ302" s="852"/>
      <c r="HA302" s="852"/>
      <c r="HB302" s="852"/>
      <c r="HC302" s="852"/>
      <c r="HD302" s="852"/>
      <c r="HE302" s="852"/>
      <c r="HF302" s="852"/>
      <c r="HG302" s="852"/>
      <c r="HH302" s="852"/>
      <c r="HI302" s="852"/>
      <c r="HJ302" s="852"/>
      <c r="HK302" s="852"/>
      <c r="HL302" s="852"/>
      <c r="HM302" s="852"/>
      <c r="HN302" s="852"/>
      <c r="HO302" s="852"/>
      <c r="HP302" s="852"/>
      <c r="HQ302" s="852"/>
      <c r="HR302" s="853"/>
      <c r="HS302" s="852"/>
      <c r="HT302" s="852"/>
      <c r="HU302" s="852"/>
      <c r="HV302" s="852"/>
      <c r="HW302" s="852"/>
      <c r="HX302" s="852"/>
      <c r="HY302" s="852"/>
      <c r="HZ302" s="852"/>
      <c r="IA302" s="852"/>
      <c r="IB302" s="852"/>
      <c r="IC302" s="852"/>
      <c r="ID302" s="852"/>
      <c r="IE302" s="852"/>
      <c r="IF302" s="852"/>
      <c r="IG302" s="852"/>
      <c r="IH302" s="852"/>
      <c r="II302" s="852"/>
      <c r="IJ302" s="852"/>
      <c r="IK302" s="852"/>
      <c r="IL302" s="852"/>
      <c r="IM302" s="852"/>
      <c r="IN302" s="853"/>
      <c r="IO302" s="852"/>
      <c r="IP302" s="852"/>
      <c r="IQ302" s="852"/>
      <c r="IR302" s="852"/>
      <c r="IS302" s="852"/>
      <c r="IT302" s="852"/>
    </row>
    <row r="303" spans="1:254" s="854" customFormat="1" ht="65.099999999999994" customHeight="1">
      <c r="A303" s="1083">
        <v>5</v>
      </c>
      <c r="B303" s="1160">
        <v>1</v>
      </c>
      <c r="C303" s="1161">
        <v>186</v>
      </c>
      <c r="D303" s="1104"/>
      <c r="E303" s="1105" t="s">
        <v>1301</v>
      </c>
      <c r="F303" s="1106" t="s">
        <v>1302</v>
      </c>
      <c r="G303" s="607" t="s">
        <v>1052</v>
      </c>
      <c r="H303" s="608">
        <v>6.2750000000000004</v>
      </c>
      <c r="I303" s="1107">
        <v>6.2750000000000004</v>
      </c>
      <c r="J303" s="1108">
        <v>6.2750000000000004</v>
      </c>
      <c r="K303" s="1109" t="s">
        <v>597</v>
      </c>
      <c r="L303" s="1110">
        <v>1</v>
      </c>
      <c r="M303" s="1094">
        <v>23121</v>
      </c>
      <c r="N303" s="1111" t="s">
        <v>529</v>
      </c>
      <c r="O303" s="1144" t="s">
        <v>1186</v>
      </c>
      <c r="P303" s="1286" t="s">
        <v>1186</v>
      </c>
      <c r="Q303" s="1137" t="str">
        <f t="shared" ref="Q303:Q308" si="30">IF(V303="cuisine","",IF(ISTEXT(V303),$O$102,""))</f>
        <v/>
      </c>
      <c r="R303" s="1137" t="str">
        <f t="shared" ref="R303:R308" si="31">IF(W303="cuisine","",IF(ISTEXT(W303),$O$103,""))</f>
        <v/>
      </c>
      <c r="S303" s="1146" t="str">
        <f t="shared" ref="S303:S308" si="32">IF(X303="cuisine","",IF(ISTEXT(X303),$O$104,""))</f>
        <v/>
      </c>
      <c r="T303" s="1147" t="str">
        <f t="shared" ref="T303:T308" si="33">IF(Y303="cuisine","",IF(ISTEXT(Y303),$O$105,""))</f>
        <v/>
      </c>
      <c r="U303" s="1148" t="str">
        <f t="shared" ref="U303:U308" si="34">IF(Z303="cuisine","",IF(ISTEXT(Z303),$O$106,""))</f>
        <v/>
      </c>
      <c r="V303" s="1037" t="s">
        <v>1068</v>
      </c>
      <c r="W303" s="1037"/>
      <c r="X303" s="1036"/>
      <c r="Y303" s="1037"/>
      <c r="Z303" s="1117"/>
      <c r="AA303" s="835">
        <v>1</v>
      </c>
      <c r="AC303" s="1120" t="s">
        <v>538</v>
      </c>
    </row>
    <row r="304" spans="1:254" s="854" customFormat="1" ht="65.099999999999994" customHeight="1">
      <c r="A304" s="1083">
        <v>5</v>
      </c>
      <c r="B304" s="1160">
        <v>1</v>
      </c>
      <c r="C304" s="1161">
        <v>188</v>
      </c>
      <c r="D304" s="1104"/>
      <c r="E304" s="1105" t="s">
        <v>1303</v>
      </c>
      <c r="F304" s="1106" t="s">
        <v>1302</v>
      </c>
      <c r="G304" s="607" t="s">
        <v>1234</v>
      </c>
      <c r="H304" s="608">
        <v>15.579000000000001</v>
      </c>
      <c r="I304" s="1107">
        <v>15.579000000000001</v>
      </c>
      <c r="J304" s="1108">
        <v>15.579000000000001</v>
      </c>
      <c r="K304" s="1109" t="s">
        <v>569</v>
      </c>
      <c r="L304" s="1110">
        <v>1</v>
      </c>
      <c r="M304" s="1094">
        <v>10346</v>
      </c>
      <c r="N304" s="1111" t="s">
        <v>529</v>
      </c>
      <c r="O304" s="1144" t="s">
        <v>1186</v>
      </c>
      <c r="P304" s="1286" t="s">
        <v>1186</v>
      </c>
      <c r="Q304" s="1137" t="str">
        <f t="shared" si="30"/>
        <v/>
      </c>
      <c r="R304" s="1137" t="str">
        <f t="shared" si="31"/>
        <v/>
      </c>
      <c r="S304" s="1146" t="str">
        <f t="shared" si="32"/>
        <v/>
      </c>
      <c r="T304" s="1147" t="str">
        <f t="shared" si="33"/>
        <v/>
      </c>
      <c r="U304" s="1148" t="str">
        <f t="shared" si="34"/>
        <v/>
      </c>
      <c r="V304" s="1037" t="s">
        <v>1068</v>
      </c>
      <c r="W304" s="1037"/>
      <c r="X304" s="1036"/>
      <c r="Y304" s="1037"/>
      <c r="Z304" s="1117"/>
      <c r="AA304" s="835">
        <v>1</v>
      </c>
      <c r="AC304" s="1082"/>
    </row>
    <row r="305" spans="1:254" s="854" customFormat="1" ht="65.099999999999994" customHeight="1">
      <c r="A305" s="1083">
        <v>5</v>
      </c>
      <c r="B305" s="1160">
        <v>1</v>
      </c>
      <c r="C305" s="1161">
        <v>189</v>
      </c>
      <c r="D305" s="1104"/>
      <c r="E305" s="1105" t="s">
        <v>1304</v>
      </c>
      <c r="F305" s="1106" t="s">
        <v>1305</v>
      </c>
      <c r="G305" s="607" t="s">
        <v>1306</v>
      </c>
      <c r="H305" s="608">
        <v>2.36</v>
      </c>
      <c r="I305" s="1107">
        <v>2.36</v>
      </c>
      <c r="J305" s="1108">
        <v>2.36</v>
      </c>
      <c r="K305" s="1109" t="s">
        <v>598</v>
      </c>
      <c r="L305" s="1110">
        <v>1</v>
      </c>
      <c r="M305" s="1094">
        <v>11321</v>
      </c>
      <c r="N305" s="1111" t="s">
        <v>529</v>
      </c>
      <c r="O305" s="1144" t="s">
        <v>1186</v>
      </c>
      <c r="P305" s="1286" t="s">
        <v>1186</v>
      </c>
      <c r="Q305" s="1137" t="str">
        <f t="shared" si="30"/>
        <v/>
      </c>
      <c r="R305" s="1137" t="str">
        <f t="shared" si="31"/>
        <v/>
      </c>
      <c r="S305" s="1146" t="str">
        <f t="shared" si="32"/>
        <v/>
      </c>
      <c r="T305" s="1147" t="str">
        <f t="shared" si="33"/>
        <v/>
      </c>
      <c r="U305" s="1148" t="str">
        <f t="shared" si="34"/>
        <v/>
      </c>
      <c r="V305" s="1037" t="s">
        <v>1068</v>
      </c>
      <c r="W305" s="1037"/>
      <c r="X305" s="1036"/>
      <c r="Y305" s="1037"/>
      <c r="Z305" s="1117"/>
      <c r="AA305" s="835">
        <v>1</v>
      </c>
      <c r="AC305" s="1082"/>
    </row>
    <row r="306" spans="1:254" s="854" customFormat="1" ht="64.5" customHeight="1">
      <c r="A306" s="1083">
        <v>5</v>
      </c>
      <c r="B306" s="1162">
        <v>1</v>
      </c>
      <c r="C306" s="1163">
        <v>190</v>
      </c>
      <c r="D306" s="1164"/>
      <c r="E306" s="1105" t="s">
        <v>1307</v>
      </c>
      <c r="F306" s="1106" t="s">
        <v>1305</v>
      </c>
      <c r="G306" s="607" t="s">
        <v>1306</v>
      </c>
      <c r="H306" s="608">
        <v>2.4</v>
      </c>
      <c r="I306" s="1107">
        <v>2.4</v>
      </c>
      <c r="J306" s="1108">
        <v>2.4</v>
      </c>
      <c r="K306" s="1109" t="s">
        <v>599</v>
      </c>
      <c r="L306" s="1110">
        <v>1</v>
      </c>
      <c r="M306" s="1094">
        <v>73023</v>
      </c>
      <c r="N306" s="1111" t="s">
        <v>529</v>
      </c>
      <c r="O306" s="1144" t="s">
        <v>1186</v>
      </c>
      <c r="P306" s="1286" t="s">
        <v>1186</v>
      </c>
      <c r="Q306" s="1137" t="str">
        <f t="shared" si="30"/>
        <v/>
      </c>
      <c r="R306" s="1137" t="str">
        <f t="shared" si="31"/>
        <v/>
      </c>
      <c r="S306" s="1146" t="str">
        <f t="shared" si="32"/>
        <v/>
      </c>
      <c r="T306" s="1147" t="str">
        <f t="shared" si="33"/>
        <v/>
      </c>
      <c r="U306" s="1148" t="str">
        <f t="shared" si="34"/>
        <v/>
      </c>
      <c r="V306" s="1037" t="s">
        <v>1068</v>
      </c>
      <c r="W306" s="1037"/>
      <c r="X306" s="1036"/>
      <c r="Y306" s="1037"/>
      <c r="Z306" s="1117"/>
      <c r="AA306" s="835">
        <v>1</v>
      </c>
    </row>
    <row r="307" spans="1:254" s="854" customFormat="1" ht="106.5" customHeight="1">
      <c r="A307" s="1083">
        <v>5</v>
      </c>
      <c r="B307" s="1162">
        <v>1</v>
      </c>
      <c r="C307" s="1163">
        <v>193</v>
      </c>
      <c r="D307" s="1164"/>
      <c r="E307" s="1105" t="s">
        <v>1308</v>
      </c>
      <c r="F307" s="1106" t="s">
        <v>1309</v>
      </c>
      <c r="G307" s="607" t="s">
        <v>1234</v>
      </c>
      <c r="H307" s="608">
        <v>1.2509999999999999</v>
      </c>
      <c r="I307" s="1107">
        <v>2.5019999999999998</v>
      </c>
      <c r="J307" s="1108">
        <v>1.2509999999999999</v>
      </c>
      <c r="K307" s="1109" t="s">
        <v>600</v>
      </c>
      <c r="L307" s="1110">
        <v>1</v>
      </c>
      <c r="M307" s="1094">
        <v>42748</v>
      </c>
      <c r="N307" s="1111" t="s">
        <v>529</v>
      </c>
      <c r="O307" s="1144" t="s">
        <v>1186</v>
      </c>
      <c r="P307" s="1156" t="s">
        <v>1141</v>
      </c>
      <c r="Q307" s="1137" t="str">
        <f t="shared" si="30"/>
        <v/>
      </c>
      <c r="R307" s="1137" t="str">
        <f t="shared" si="31"/>
        <v/>
      </c>
      <c r="S307" s="1146" t="str">
        <f t="shared" si="32"/>
        <v/>
      </c>
      <c r="T307" s="1147" t="str">
        <f t="shared" si="33"/>
        <v/>
      </c>
      <c r="U307" s="1148" t="str">
        <f t="shared" si="34"/>
        <v/>
      </c>
      <c r="V307" s="1037" t="s">
        <v>1068</v>
      </c>
      <c r="W307" s="1037"/>
      <c r="X307" s="1036"/>
      <c r="Y307" s="1037"/>
      <c r="Z307" s="1117"/>
      <c r="AA307" s="835">
        <v>1</v>
      </c>
    </row>
    <row r="308" spans="1:254" s="854" customFormat="1" ht="91.5" customHeight="1">
      <c r="A308" s="1083">
        <v>5</v>
      </c>
      <c r="B308" s="1160">
        <v>1</v>
      </c>
      <c r="C308" s="1163">
        <v>73</v>
      </c>
      <c r="D308" s="1164"/>
      <c r="E308" s="1105" t="s">
        <v>1310</v>
      </c>
      <c r="F308" s="1106" t="s">
        <v>1311</v>
      </c>
      <c r="G308" s="607" t="s">
        <v>1159</v>
      </c>
      <c r="H308" s="608">
        <v>4.6280000000000001</v>
      </c>
      <c r="I308" s="1107">
        <v>17.8</v>
      </c>
      <c r="J308" s="1108">
        <v>4.6280000000000001</v>
      </c>
      <c r="K308" s="1109" t="s">
        <v>601</v>
      </c>
      <c r="L308" s="1110">
        <v>1</v>
      </c>
      <c r="M308" s="1094">
        <v>675314</v>
      </c>
      <c r="N308" s="1111" t="s">
        <v>529</v>
      </c>
      <c r="O308" s="1144" t="s">
        <v>1186</v>
      </c>
      <c r="P308" s="1286" t="s">
        <v>1186</v>
      </c>
      <c r="Q308" s="1137" t="str">
        <f t="shared" si="30"/>
        <v/>
      </c>
      <c r="R308" s="1137" t="str">
        <f t="shared" si="31"/>
        <v/>
      </c>
      <c r="S308" s="1146" t="str">
        <f t="shared" si="32"/>
        <v/>
      </c>
      <c r="T308" s="1147" t="str">
        <f t="shared" si="33"/>
        <v/>
      </c>
      <c r="U308" s="1148" t="str">
        <f t="shared" si="34"/>
        <v/>
      </c>
      <c r="V308" s="1037" t="s">
        <v>1068</v>
      </c>
      <c r="W308" s="1037"/>
      <c r="X308" s="1036"/>
      <c r="Y308" s="1037"/>
      <c r="Z308" s="1117"/>
      <c r="AA308" s="835">
        <v>1</v>
      </c>
    </row>
    <row r="309" spans="1:254" s="854" customFormat="1" ht="49.5" customHeight="1">
      <c r="A309" s="1083">
        <v>5</v>
      </c>
      <c r="B309" s="850"/>
      <c r="C309" s="1251"/>
      <c r="D309" s="1245" t="s">
        <v>602</v>
      </c>
      <c r="E309" s="1287"/>
      <c r="F309" s="1287"/>
      <c r="G309" s="1287"/>
      <c r="H309" s="1287"/>
      <c r="I309" s="1287"/>
      <c r="J309" s="1287"/>
      <c r="K309" s="1287"/>
      <c r="L309" s="1287"/>
      <c r="M309" s="1287"/>
      <c r="N309" s="1287"/>
      <c r="O309" s="1287"/>
      <c r="P309" s="1287"/>
      <c r="Q309" s="1287"/>
      <c r="R309" s="1287"/>
      <c r="S309" s="1287"/>
      <c r="T309" s="1287"/>
      <c r="U309" s="1287"/>
      <c r="V309" s="1287"/>
      <c r="W309" s="1287"/>
      <c r="X309" s="1287"/>
      <c r="Y309" s="1287"/>
      <c r="Z309" s="1288"/>
      <c r="AA309" s="835">
        <v>1</v>
      </c>
      <c r="AB309" s="852"/>
      <c r="AC309" s="852"/>
      <c r="AD309" s="852"/>
      <c r="AE309" s="852"/>
      <c r="AG309" s="852"/>
      <c r="AH309" s="852"/>
      <c r="AI309" s="852"/>
      <c r="AJ309" s="852"/>
      <c r="AK309" s="852"/>
      <c r="AL309" s="852"/>
      <c r="AM309" s="852"/>
      <c r="AN309" s="852"/>
      <c r="AO309" s="852"/>
      <c r="AP309" s="852"/>
      <c r="AQ309" s="852"/>
      <c r="AR309" s="852"/>
      <c r="AS309" s="852"/>
      <c r="AT309" s="852"/>
      <c r="AU309" s="852"/>
      <c r="AV309" s="852"/>
      <c r="AW309" s="852"/>
      <c r="AX309" s="853"/>
      <c r="AY309" s="852"/>
      <c r="AZ309" s="852"/>
      <c r="BA309" s="852"/>
      <c r="BB309" s="852"/>
      <c r="BC309" s="852"/>
      <c r="BD309" s="852"/>
      <c r="BE309" s="852"/>
      <c r="BF309" s="852"/>
      <c r="BG309" s="852"/>
      <c r="BH309" s="852"/>
      <c r="BI309" s="852"/>
      <c r="BJ309" s="852"/>
      <c r="BK309" s="852"/>
      <c r="BL309" s="852"/>
      <c r="BM309" s="852"/>
      <c r="BN309" s="852"/>
      <c r="BO309" s="852"/>
      <c r="BP309" s="852"/>
      <c r="BQ309" s="852"/>
      <c r="BR309" s="852"/>
      <c r="BS309" s="852"/>
      <c r="BT309" s="853"/>
      <c r="BU309" s="852"/>
      <c r="BV309" s="852"/>
      <c r="BW309" s="852"/>
      <c r="BX309" s="852"/>
      <c r="BY309" s="852"/>
      <c r="BZ309" s="852"/>
      <c r="CA309" s="852"/>
      <c r="CB309" s="852"/>
      <c r="CC309" s="852"/>
      <c r="CD309" s="852"/>
      <c r="CE309" s="852"/>
      <c r="CF309" s="852"/>
      <c r="CG309" s="852"/>
      <c r="CH309" s="852"/>
      <c r="CI309" s="852"/>
      <c r="CJ309" s="852"/>
      <c r="CK309" s="852"/>
      <c r="CL309" s="852"/>
      <c r="CM309" s="852"/>
      <c r="CN309" s="852"/>
      <c r="CO309" s="852"/>
      <c r="CP309" s="853"/>
      <c r="CQ309" s="852"/>
      <c r="CR309" s="852"/>
      <c r="CS309" s="852"/>
      <c r="CT309" s="852"/>
      <c r="CU309" s="852"/>
      <c r="CV309" s="852"/>
      <c r="CW309" s="852"/>
      <c r="CX309" s="852"/>
      <c r="CY309" s="852"/>
      <c r="CZ309" s="852"/>
      <c r="DA309" s="852"/>
      <c r="DB309" s="852"/>
      <c r="DC309" s="852"/>
      <c r="DD309" s="852"/>
      <c r="DE309" s="852"/>
      <c r="DF309" s="852"/>
      <c r="DG309" s="852"/>
      <c r="DH309" s="852"/>
      <c r="DI309" s="852"/>
      <c r="DJ309" s="852"/>
      <c r="DK309" s="852"/>
      <c r="DL309" s="853"/>
      <c r="DM309" s="852"/>
      <c r="DN309" s="852"/>
      <c r="DO309" s="852"/>
      <c r="DP309" s="852"/>
      <c r="DQ309" s="852"/>
      <c r="DR309" s="852"/>
      <c r="DS309" s="852"/>
      <c r="DT309" s="852"/>
      <c r="DU309" s="852"/>
      <c r="DV309" s="852"/>
      <c r="DW309" s="852"/>
      <c r="DX309" s="852"/>
      <c r="DY309" s="852"/>
      <c r="DZ309" s="852"/>
      <c r="EA309" s="852"/>
      <c r="EB309" s="852"/>
      <c r="EC309" s="852"/>
      <c r="ED309" s="852"/>
      <c r="EE309" s="852"/>
      <c r="EF309" s="852"/>
      <c r="EG309" s="852"/>
      <c r="EH309" s="853"/>
      <c r="EI309" s="852"/>
      <c r="EJ309" s="852"/>
      <c r="EK309" s="852"/>
      <c r="EL309" s="852"/>
      <c r="EM309" s="852"/>
      <c r="EN309" s="852"/>
      <c r="EO309" s="852"/>
      <c r="EP309" s="852"/>
      <c r="EQ309" s="852"/>
      <c r="ER309" s="852"/>
      <c r="ES309" s="852"/>
      <c r="ET309" s="852"/>
      <c r="EU309" s="852"/>
      <c r="EV309" s="852"/>
      <c r="EW309" s="852"/>
      <c r="EX309" s="852"/>
      <c r="EY309" s="852"/>
      <c r="EZ309" s="852"/>
      <c r="FA309" s="852"/>
      <c r="FB309" s="852"/>
      <c r="FC309" s="852"/>
      <c r="FD309" s="853"/>
      <c r="FE309" s="852"/>
      <c r="FF309" s="852"/>
      <c r="FG309" s="852"/>
      <c r="FH309" s="852"/>
      <c r="FI309" s="852"/>
      <c r="FJ309" s="852"/>
      <c r="FK309" s="852"/>
      <c r="FL309" s="852"/>
      <c r="FM309" s="852"/>
      <c r="FN309" s="852"/>
      <c r="FO309" s="852"/>
      <c r="FP309" s="852"/>
      <c r="FQ309" s="852"/>
      <c r="FR309" s="852"/>
      <c r="FS309" s="852"/>
      <c r="FT309" s="852"/>
      <c r="FU309" s="852"/>
      <c r="FV309" s="852"/>
      <c r="FW309" s="852"/>
      <c r="FX309" s="852"/>
      <c r="FY309" s="852"/>
      <c r="FZ309" s="853"/>
      <c r="GA309" s="852"/>
      <c r="GB309" s="852"/>
      <c r="GC309" s="852"/>
      <c r="GD309" s="852"/>
      <c r="GE309" s="852"/>
      <c r="GF309" s="852"/>
      <c r="GG309" s="852"/>
      <c r="GH309" s="852"/>
      <c r="GI309" s="852"/>
      <c r="GJ309" s="852"/>
      <c r="GK309" s="852"/>
      <c r="GL309" s="852"/>
      <c r="GM309" s="852"/>
      <c r="GN309" s="852"/>
      <c r="GO309" s="852"/>
      <c r="GP309" s="852"/>
      <c r="GQ309" s="852"/>
      <c r="GR309" s="852"/>
      <c r="GS309" s="852"/>
      <c r="GT309" s="852"/>
      <c r="GU309" s="852"/>
      <c r="GV309" s="853"/>
      <c r="GW309" s="852"/>
      <c r="GX309" s="852"/>
      <c r="GY309" s="852"/>
      <c r="GZ309" s="852"/>
      <c r="HA309" s="852"/>
      <c r="HB309" s="852"/>
      <c r="HC309" s="852"/>
      <c r="HD309" s="852"/>
      <c r="HE309" s="852"/>
      <c r="HF309" s="852"/>
      <c r="HG309" s="852"/>
      <c r="HH309" s="852"/>
      <c r="HI309" s="852"/>
      <c r="HJ309" s="852"/>
      <c r="HK309" s="852"/>
      <c r="HL309" s="852"/>
      <c r="HM309" s="852"/>
      <c r="HN309" s="852"/>
      <c r="HO309" s="852"/>
      <c r="HP309" s="852"/>
      <c r="HQ309" s="852"/>
      <c r="HR309" s="853"/>
      <c r="HS309" s="852"/>
      <c r="HT309" s="852"/>
      <c r="HU309" s="852"/>
      <c r="HV309" s="852"/>
      <c r="HW309" s="852"/>
      <c r="HX309" s="852"/>
      <c r="HY309" s="852"/>
      <c r="HZ309" s="852"/>
      <c r="IA309" s="852"/>
      <c r="IB309" s="852"/>
      <c r="IC309" s="852"/>
      <c r="ID309" s="852"/>
      <c r="IE309" s="852"/>
      <c r="IF309" s="852"/>
      <c r="IG309" s="852"/>
      <c r="IH309" s="852"/>
      <c r="II309" s="852"/>
      <c r="IJ309" s="852"/>
      <c r="IK309" s="852"/>
      <c r="IL309" s="852"/>
      <c r="IM309" s="852"/>
      <c r="IN309" s="853"/>
      <c r="IO309" s="852"/>
      <c r="IP309" s="852"/>
      <c r="IQ309" s="852"/>
      <c r="IR309" s="852"/>
      <c r="IS309" s="852"/>
      <c r="IT309" s="852"/>
    </row>
    <row r="310" spans="1:254" s="854" customFormat="1" ht="65.099999999999994" customHeight="1">
      <c r="A310" s="1083">
        <v>5</v>
      </c>
      <c r="B310" s="1160">
        <v>1</v>
      </c>
      <c r="C310" s="1163">
        <v>86</v>
      </c>
      <c r="D310" s="1164"/>
      <c r="E310" s="1271" t="s">
        <v>1312</v>
      </c>
      <c r="F310" s="1272"/>
      <c r="G310" s="1273" t="s">
        <v>1139</v>
      </c>
      <c r="H310" s="1274">
        <v>4.0019999999999998</v>
      </c>
      <c r="I310" s="1107">
        <v>1.7430000000000001</v>
      </c>
      <c r="J310" s="1108">
        <v>4.0019999999999998</v>
      </c>
      <c r="K310" s="1109" t="s">
        <v>603</v>
      </c>
      <c r="L310" s="1110">
        <v>1</v>
      </c>
      <c r="M310" s="1094">
        <v>21369</v>
      </c>
      <c r="N310" s="1111" t="s">
        <v>529</v>
      </c>
      <c r="O310" s="1144" t="s">
        <v>1140</v>
      </c>
      <c r="P310" s="1289"/>
      <c r="Q310" s="1137" t="str">
        <f>IF(V310="cuisine","",IF(ISTEXT(V310),$O$102,""))</f>
        <v/>
      </c>
      <c r="R310" s="1137" t="str">
        <f>IF(W310="cuisine","",IF(ISTEXT(W310),$O$103,""))</f>
        <v/>
      </c>
      <c r="S310" s="1146" t="str">
        <f>IF(X310="cuisine","",IF(ISTEXT(X310),$O$104,""))</f>
        <v/>
      </c>
      <c r="T310" s="1147" t="str">
        <f>IF(Y310="cuisine","",IF(ISTEXT(Y310),$O$105,""))</f>
        <v/>
      </c>
      <c r="U310" s="1148" t="str">
        <f>IF(Z310="cuisine","",IF(ISTEXT(Z310),$O$106,""))</f>
        <v/>
      </c>
      <c r="V310" s="1037" t="s">
        <v>1068</v>
      </c>
      <c r="W310" s="1037"/>
      <c r="X310" s="1036"/>
      <c r="Y310" s="1037"/>
      <c r="Z310" s="1117"/>
      <c r="AA310" s="835">
        <v>1</v>
      </c>
    </row>
    <row r="311" spans="1:254" s="854" customFormat="1" ht="65.099999999999994" customHeight="1">
      <c r="A311" s="1083">
        <v>5</v>
      </c>
      <c r="B311" s="850"/>
      <c r="C311" s="1251"/>
      <c r="D311" s="1245" t="s">
        <v>604</v>
      </c>
      <c r="E311" s="1287"/>
      <c r="F311" s="1287"/>
      <c r="G311" s="1287"/>
      <c r="H311" s="1287"/>
      <c r="I311" s="1287"/>
      <c r="J311" s="1287"/>
      <c r="K311" s="1287"/>
      <c r="L311" s="1287"/>
      <c r="M311" s="1287"/>
      <c r="N311" s="1287"/>
      <c r="O311" s="1287"/>
      <c r="P311" s="1287"/>
      <c r="Q311" s="1287"/>
      <c r="R311" s="1287"/>
      <c r="S311" s="1287"/>
      <c r="T311" s="1287"/>
      <c r="U311" s="1287"/>
      <c r="V311" s="1287"/>
      <c r="W311" s="1287"/>
      <c r="X311" s="1287"/>
      <c r="Y311" s="1287"/>
      <c r="Z311" s="1288"/>
      <c r="AA311" s="835">
        <v>1</v>
      </c>
      <c r="AB311" s="852"/>
      <c r="AC311" s="852"/>
      <c r="AD311" s="852"/>
      <c r="AE311" s="852"/>
      <c r="AG311" s="852"/>
      <c r="AH311" s="852"/>
      <c r="AI311" s="852"/>
      <c r="AJ311" s="852"/>
      <c r="AK311" s="852"/>
      <c r="AL311" s="852"/>
      <c r="AM311" s="852"/>
      <c r="AN311" s="852"/>
      <c r="AO311" s="852"/>
      <c r="AP311" s="852"/>
      <c r="AQ311" s="852"/>
      <c r="AR311" s="852"/>
      <c r="AS311" s="852"/>
      <c r="AT311" s="852"/>
      <c r="AU311" s="852"/>
      <c r="AV311" s="852"/>
      <c r="AW311" s="852"/>
      <c r="AX311" s="853"/>
      <c r="AY311" s="852"/>
      <c r="AZ311" s="852"/>
      <c r="BA311" s="852"/>
      <c r="BB311" s="852"/>
      <c r="BC311" s="852"/>
      <c r="BD311" s="852"/>
      <c r="BE311" s="852"/>
      <c r="BF311" s="852"/>
      <c r="BG311" s="852"/>
      <c r="BH311" s="852"/>
      <c r="BI311" s="852"/>
      <c r="BJ311" s="852"/>
      <c r="BK311" s="852"/>
      <c r="BL311" s="852"/>
      <c r="BM311" s="852"/>
      <c r="BN311" s="852"/>
      <c r="BO311" s="852"/>
      <c r="BP311" s="852"/>
      <c r="BQ311" s="852"/>
      <c r="BR311" s="852"/>
      <c r="BS311" s="852"/>
      <c r="BT311" s="853"/>
      <c r="BU311" s="852"/>
      <c r="BV311" s="852"/>
      <c r="BW311" s="852"/>
      <c r="BX311" s="852"/>
      <c r="BY311" s="852"/>
      <c r="BZ311" s="852"/>
      <c r="CA311" s="852"/>
      <c r="CB311" s="852"/>
      <c r="CC311" s="852"/>
      <c r="CD311" s="852"/>
      <c r="CE311" s="852"/>
      <c r="CF311" s="852"/>
      <c r="CG311" s="852"/>
      <c r="CH311" s="852"/>
      <c r="CI311" s="852"/>
      <c r="CJ311" s="852"/>
      <c r="CK311" s="852"/>
      <c r="CL311" s="852"/>
      <c r="CM311" s="852"/>
      <c r="CN311" s="852"/>
      <c r="CO311" s="852"/>
      <c r="CP311" s="853"/>
      <c r="CQ311" s="852"/>
      <c r="CR311" s="852"/>
      <c r="CS311" s="852"/>
      <c r="CT311" s="852"/>
      <c r="CU311" s="852"/>
      <c r="CV311" s="852"/>
      <c r="CW311" s="852"/>
      <c r="CX311" s="852"/>
      <c r="CY311" s="852"/>
      <c r="CZ311" s="852"/>
      <c r="DA311" s="852"/>
      <c r="DB311" s="852"/>
      <c r="DC311" s="852"/>
      <c r="DD311" s="852"/>
      <c r="DE311" s="852"/>
      <c r="DF311" s="852"/>
      <c r="DG311" s="852"/>
      <c r="DH311" s="852"/>
      <c r="DI311" s="852"/>
      <c r="DJ311" s="852"/>
      <c r="DK311" s="852"/>
      <c r="DL311" s="853"/>
      <c r="DM311" s="852"/>
      <c r="DN311" s="852"/>
      <c r="DO311" s="852"/>
      <c r="DP311" s="852"/>
      <c r="DQ311" s="852"/>
      <c r="DR311" s="852"/>
      <c r="DS311" s="852"/>
      <c r="DT311" s="852"/>
      <c r="DU311" s="852"/>
      <c r="DV311" s="852"/>
      <c r="DW311" s="852"/>
      <c r="DX311" s="852"/>
      <c r="DY311" s="852"/>
      <c r="DZ311" s="852"/>
      <c r="EA311" s="852"/>
      <c r="EB311" s="852"/>
      <c r="EC311" s="852"/>
      <c r="ED311" s="852"/>
      <c r="EE311" s="852"/>
      <c r="EF311" s="852"/>
      <c r="EG311" s="852"/>
      <c r="EH311" s="853"/>
      <c r="EI311" s="852"/>
      <c r="EJ311" s="852"/>
      <c r="EK311" s="852"/>
      <c r="EL311" s="852"/>
      <c r="EM311" s="852"/>
      <c r="EN311" s="852"/>
      <c r="EO311" s="852"/>
      <c r="EP311" s="852"/>
      <c r="EQ311" s="852"/>
      <c r="ER311" s="852"/>
      <c r="ES311" s="852"/>
      <c r="ET311" s="852"/>
      <c r="EU311" s="852"/>
      <c r="EV311" s="852"/>
      <c r="EW311" s="852"/>
      <c r="EX311" s="852"/>
      <c r="EY311" s="852"/>
      <c r="EZ311" s="852"/>
      <c r="FA311" s="852"/>
      <c r="FB311" s="852"/>
      <c r="FC311" s="852"/>
      <c r="FD311" s="853"/>
      <c r="FE311" s="852"/>
      <c r="FF311" s="852"/>
      <c r="FG311" s="852"/>
      <c r="FH311" s="852"/>
      <c r="FI311" s="852"/>
      <c r="FJ311" s="852"/>
      <c r="FK311" s="852"/>
      <c r="FL311" s="852"/>
      <c r="FM311" s="852"/>
      <c r="FN311" s="852"/>
      <c r="FO311" s="852"/>
      <c r="FP311" s="852"/>
      <c r="FQ311" s="852"/>
      <c r="FR311" s="852"/>
      <c r="FS311" s="852"/>
      <c r="FT311" s="852"/>
      <c r="FU311" s="852"/>
      <c r="FV311" s="852"/>
      <c r="FW311" s="852"/>
      <c r="FX311" s="852"/>
      <c r="FY311" s="852"/>
      <c r="FZ311" s="853"/>
      <c r="GA311" s="852"/>
      <c r="GB311" s="852"/>
      <c r="GC311" s="852"/>
      <c r="GD311" s="852"/>
      <c r="GE311" s="852"/>
      <c r="GF311" s="852"/>
      <c r="GG311" s="852"/>
      <c r="GH311" s="852"/>
      <c r="GI311" s="852"/>
      <c r="GJ311" s="852"/>
      <c r="GK311" s="852"/>
      <c r="GL311" s="852"/>
      <c r="GM311" s="852"/>
      <c r="GN311" s="852"/>
      <c r="GO311" s="852"/>
      <c r="GP311" s="852"/>
      <c r="GQ311" s="852"/>
      <c r="GR311" s="852"/>
      <c r="GS311" s="852"/>
      <c r="GT311" s="852"/>
      <c r="GU311" s="852"/>
      <c r="GV311" s="853"/>
      <c r="GW311" s="852"/>
      <c r="GX311" s="852"/>
      <c r="GY311" s="852"/>
      <c r="GZ311" s="852"/>
      <c r="HA311" s="852"/>
      <c r="HB311" s="852"/>
      <c r="HC311" s="852"/>
      <c r="HD311" s="852"/>
      <c r="HE311" s="852"/>
      <c r="HF311" s="852"/>
      <c r="HG311" s="852"/>
      <c r="HH311" s="852"/>
      <c r="HI311" s="852"/>
      <c r="HJ311" s="852"/>
      <c r="HK311" s="852"/>
      <c r="HL311" s="852"/>
      <c r="HM311" s="852"/>
      <c r="HN311" s="852"/>
      <c r="HO311" s="852"/>
      <c r="HP311" s="852"/>
      <c r="HQ311" s="852"/>
      <c r="HR311" s="853"/>
      <c r="HS311" s="852"/>
      <c r="HT311" s="852"/>
      <c r="HU311" s="852"/>
      <c r="HV311" s="852"/>
      <c r="HW311" s="852"/>
      <c r="HX311" s="852"/>
      <c r="HY311" s="852"/>
      <c r="HZ311" s="852"/>
      <c r="IA311" s="852"/>
      <c r="IB311" s="852"/>
      <c r="IC311" s="852"/>
      <c r="ID311" s="852"/>
      <c r="IE311" s="852"/>
      <c r="IF311" s="852"/>
      <c r="IG311" s="852"/>
      <c r="IH311" s="852"/>
      <c r="II311" s="852"/>
      <c r="IJ311" s="852"/>
      <c r="IK311" s="852"/>
      <c r="IL311" s="852"/>
      <c r="IM311" s="852"/>
      <c r="IN311" s="853"/>
      <c r="IO311" s="852"/>
      <c r="IP311" s="852"/>
      <c r="IQ311" s="852"/>
      <c r="IR311" s="852"/>
      <c r="IS311" s="852"/>
      <c r="IT311" s="852"/>
    </row>
    <row r="312" spans="1:254" s="854" customFormat="1" ht="91.5" customHeight="1">
      <c r="A312" s="1083">
        <v>5</v>
      </c>
      <c r="B312" s="1162">
        <v>1</v>
      </c>
      <c r="C312" s="1163">
        <v>106</v>
      </c>
      <c r="D312" s="1164"/>
      <c r="E312" s="1271" t="s">
        <v>1313</v>
      </c>
      <c r="F312" s="1272" t="s">
        <v>1314</v>
      </c>
      <c r="G312" s="1273" t="s">
        <v>1315</v>
      </c>
      <c r="H312" s="1274">
        <v>5.125</v>
      </c>
      <c r="I312" s="1107">
        <v>5.125</v>
      </c>
      <c r="J312" s="1108">
        <v>5.125</v>
      </c>
      <c r="K312" s="1109" t="s">
        <v>605</v>
      </c>
      <c r="L312" s="1110">
        <v>1</v>
      </c>
      <c r="M312" s="1094">
        <v>788673</v>
      </c>
      <c r="N312" s="1111" t="s">
        <v>529</v>
      </c>
      <c r="O312" s="1144" t="s">
        <v>1140</v>
      </c>
      <c r="P312" s="1289"/>
      <c r="Q312" s="1137" t="str">
        <f>IF(V312="cuisine","",IF(ISTEXT(V312),$O$102,""))</f>
        <v/>
      </c>
      <c r="R312" s="1137" t="str">
        <f>IF(W312="cuisine","",IF(ISTEXT(W312),$O$103,""))</f>
        <v/>
      </c>
      <c r="S312" s="1146" t="str">
        <f>IF(X312="cuisine","",IF(ISTEXT(X312),$O$104,""))</f>
        <v/>
      </c>
      <c r="T312" s="1147" t="str">
        <f>IF(Y312="cuisine","",IF(ISTEXT(Y312),$O$105,""))</f>
        <v/>
      </c>
      <c r="U312" s="1148" t="str">
        <f>IF(Z312="cuisine","",IF(ISTEXT(Z312),$O$106,""))</f>
        <v/>
      </c>
      <c r="V312" s="1037" t="s">
        <v>1068</v>
      </c>
      <c r="W312" s="1037"/>
      <c r="X312" s="1036"/>
      <c r="Y312" s="1037"/>
      <c r="Z312" s="1117"/>
      <c r="AA312" s="835">
        <v>1</v>
      </c>
    </row>
    <row r="313" spans="1:254" s="854" customFormat="1" ht="65.099999999999994" customHeight="1">
      <c r="A313" s="1083">
        <v>5</v>
      </c>
      <c r="B313" s="1290">
        <v>1</v>
      </c>
      <c r="C313" s="1168">
        <v>63</v>
      </c>
      <c r="D313" s="1169"/>
      <c r="E313" s="1170" t="s">
        <v>1316</v>
      </c>
      <c r="F313" s="1171" t="s">
        <v>1317</v>
      </c>
      <c r="G313" s="1172" t="s">
        <v>1318</v>
      </c>
      <c r="H313" s="1173">
        <v>12.689</v>
      </c>
      <c r="I313" s="1107">
        <v>5.2869999999999999</v>
      </c>
      <c r="J313" s="1108">
        <v>0.10574166666666666</v>
      </c>
      <c r="K313" s="1109" t="s">
        <v>606</v>
      </c>
      <c r="L313" s="1110">
        <v>120</v>
      </c>
      <c r="M313" s="1094">
        <v>868934</v>
      </c>
      <c r="N313" s="1111" t="s">
        <v>529</v>
      </c>
      <c r="O313" s="1144" t="s">
        <v>1140</v>
      </c>
      <c r="P313" s="1289"/>
      <c r="Q313" s="1137" t="str">
        <f>IF(V313="cuisine","",IF(ISTEXT(V313),$O$102,""))</f>
        <v/>
      </c>
      <c r="R313" s="1137" t="str">
        <f>IF(W313="cuisine","",IF(ISTEXT(W313),$O$103,""))</f>
        <v/>
      </c>
      <c r="S313" s="1146" t="str">
        <f>IF(X313="cuisine","",IF(ISTEXT(X313),$O$104,""))</f>
        <v/>
      </c>
      <c r="T313" s="1147" t="str">
        <f>IF(Y313="cuisine","",IF(ISTEXT(Y313),$O$105,""))</f>
        <v/>
      </c>
      <c r="U313" s="1148" t="str">
        <f>IF(Z313="cuisine","",IF(ISTEXT(Z313),$O$106,""))</f>
        <v/>
      </c>
      <c r="V313" s="1037" t="s">
        <v>1068</v>
      </c>
      <c r="W313" s="1037"/>
      <c r="X313" s="1036"/>
      <c r="Y313" s="1037"/>
      <c r="Z313" s="1117"/>
      <c r="AA313" s="835">
        <v>1</v>
      </c>
    </row>
    <row r="314" spans="1:254" s="854" customFormat="1" ht="85.5" customHeight="1">
      <c r="A314" s="1083">
        <v>5</v>
      </c>
      <c r="B314" s="1290">
        <v>1</v>
      </c>
      <c r="C314" s="1168">
        <v>66</v>
      </c>
      <c r="D314" s="1169"/>
      <c r="E314" s="1170" t="s">
        <v>1319</v>
      </c>
      <c r="F314" s="1171" t="s">
        <v>1320</v>
      </c>
      <c r="G314" s="1172" t="s">
        <v>1318</v>
      </c>
      <c r="H314" s="1173">
        <v>31.555</v>
      </c>
      <c r="I314" s="1107">
        <v>5.2590000000000003</v>
      </c>
      <c r="J314" s="1108">
        <v>0.10518333333333334</v>
      </c>
      <c r="K314" s="1109" t="s">
        <v>607</v>
      </c>
      <c r="L314" s="1110">
        <v>300</v>
      </c>
      <c r="M314" s="1094">
        <v>910427</v>
      </c>
      <c r="N314" s="1111" t="s">
        <v>529</v>
      </c>
      <c r="O314" s="1144" t="s">
        <v>1140</v>
      </c>
      <c r="P314" s="1289"/>
      <c r="Q314" s="1137" t="str">
        <f>IF(V314="cuisine","",IF(ISTEXT(V314),$O$102,""))</f>
        <v/>
      </c>
      <c r="R314" s="1137" t="str">
        <f>IF(W314="cuisine","",IF(ISTEXT(W314),$O$103,""))</f>
        <v/>
      </c>
      <c r="S314" s="1146" t="str">
        <f>IF(X314="cuisine","",IF(ISTEXT(X314),$O$104,""))</f>
        <v/>
      </c>
      <c r="T314" s="1147" t="str">
        <f>IF(Y314="cuisine","",IF(ISTEXT(Y314),$O$105,""))</f>
        <v/>
      </c>
      <c r="U314" s="1148" t="str">
        <f>IF(Z314="cuisine","",IF(ISTEXT(Z314),$O$106,""))</f>
        <v/>
      </c>
      <c r="V314" s="1037" t="s">
        <v>1068</v>
      </c>
      <c r="W314" s="1037"/>
      <c r="X314" s="1036"/>
      <c r="Y314" s="1037"/>
      <c r="Z314" s="1117"/>
      <c r="AA314" s="835">
        <v>1</v>
      </c>
    </row>
    <row r="315" spans="1:254" s="854" customFormat="1" ht="65.099999999999994" customHeight="1">
      <c r="A315" s="1083">
        <v>5</v>
      </c>
      <c r="B315" s="850"/>
      <c r="C315" s="1251"/>
      <c r="D315" s="1245" t="s">
        <v>608</v>
      </c>
      <c r="E315" s="1287"/>
      <c r="F315" s="1287"/>
      <c r="G315" s="1287"/>
      <c r="H315" s="1287"/>
      <c r="I315" s="1287"/>
      <c r="J315" s="1287"/>
      <c r="K315" s="1287"/>
      <c r="L315" s="1287"/>
      <c r="M315" s="1287"/>
      <c r="N315" s="1287"/>
      <c r="O315" s="1287"/>
      <c r="P315" s="1287"/>
      <c r="Q315" s="1287"/>
      <c r="R315" s="1287"/>
      <c r="S315" s="1287"/>
      <c r="T315" s="1287"/>
      <c r="U315" s="1287"/>
      <c r="V315" s="1287"/>
      <c r="W315" s="1287"/>
      <c r="X315" s="1287"/>
      <c r="Y315" s="1287"/>
      <c r="Z315" s="1288"/>
      <c r="AA315" s="835">
        <v>1</v>
      </c>
      <c r="AB315" s="852"/>
      <c r="AC315" s="852"/>
      <c r="AD315" s="852"/>
      <c r="AE315" s="852"/>
      <c r="AG315" s="852"/>
      <c r="AH315" s="852"/>
      <c r="AI315" s="852"/>
      <c r="AJ315" s="852"/>
      <c r="AK315" s="852"/>
      <c r="AL315" s="852"/>
      <c r="AM315" s="852"/>
      <c r="AN315" s="852"/>
      <c r="AO315" s="852"/>
      <c r="AP315" s="852"/>
      <c r="AQ315" s="852"/>
      <c r="AR315" s="852"/>
      <c r="AS315" s="852"/>
      <c r="AT315" s="852"/>
      <c r="AU315" s="852"/>
      <c r="AV315" s="852"/>
      <c r="AW315" s="852"/>
      <c r="AX315" s="853"/>
      <c r="AY315" s="852"/>
      <c r="AZ315" s="852"/>
      <c r="BA315" s="852"/>
      <c r="BB315" s="852"/>
      <c r="BC315" s="852"/>
      <c r="BD315" s="852"/>
      <c r="BE315" s="852"/>
      <c r="BF315" s="852"/>
      <c r="BG315" s="852"/>
      <c r="BH315" s="852"/>
      <c r="BI315" s="852"/>
      <c r="BJ315" s="852"/>
      <c r="BK315" s="852"/>
      <c r="BL315" s="852"/>
      <c r="BM315" s="852"/>
      <c r="BN315" s="852"/>
      <c r="BO315" s="852"/>
      <c r="BP315" s="852"/>
      <c r="BQ315" s="852"/>
      <c r="BR315" s="852"/>
      <c r="BS315" s="852"/>
      <c r="BT315" s="853"/>
      <c r="BU315" s="852"/>
      <c r="BV315" s="852"/>
      <c r="BW315" s="852"/>
      <c r="BX315" s="852"/>
      <c r="BY315" s="852"/>
      <c r="BZ315" s="852"/>
      <c r="CA315" s="852"/>
      <c r="CB315" s="852"/>
      <c r="CC315" s="852"/>
      <c r="CD315" s="852"/>
      <c r="CE315" s="852"/>
      <c r="CF315" s="852"/>
      <c r="CG315" s="852"/>
      <c r="CH315" s="852"/>
      <c r="CI315" s="852"/>
      <c r="CJ315" s="852"/>
      <c r="CK315" s="852"/>
      <c r="CL315" s="852"/>
      <c r="CM315" s="852"/>
      <c r="CN315" s="852"/>
      <c r="CO315" s="852"/>
      <c r="CP315" s="853"/>
      <c r="CQ315" s="852"/>
      <c r="CR315" s="852"/>
      <c r="CS315" s="852"/>
      <c r="CT315" s="852"/>
      <c r="CU315" s="852"/>
      <c r="CV315" s="852"/>
      <c r="CW315" s="852"/>
      <c r="CX315" s="852"/>
      <c r="CY315" s="852"/>
      <c r="CZ315" s="852"/>
      <c r="DA315" s="852"/>
      <c r="DB315" s="852"/>
      <c r="DC315" s="852"/>
      <c r="DD315" s="852"/>
      <c r="DE315" s="852"/>
      <c r="DF315" s="852"/>
      <c r="DG315" s="852"/>
      <c r="DH315" s="852"/>
      <c r="DI315" s="852"/>
      <c r="DJ315" s="852"/>
      <c r="DK315" s="852"/>
      <c r="DL315" s="853"/>
      <c r="DM315" s="852"/>
      <c r="DN315" s="852"/>
      <c r="DO315" s="852"/>
      <c r="DP315" s="852"/>
      <c r="DQ315" s="852"/>
      <c r="DR315" s="852"/>
      <c r="DS315" s="852"/>
      <c r="DT315" s="852"/>
      <c r="DU315" s="852"/>
      <c r="DV315" s="852"/>
      <c r="DW315" s="852"/>
      <c r="DX315" s="852"/>
      <c r="DY315" s="852"/>
      <c r="DZ315" s="852"/>
      <c r="EA315" s="852"/>
      <c r="EB315" s="852"/>
      <c r="EC315" s="852"/>
      <c r="ED315" s="852"/>
      <c r="EE315" s="852"/>
      <c r="EF315" s="852"/>
      <c r="EG315" s="852"/>
      <c r="EH315" s="853"/>
      <c r="EI315" s="852"/>
      <c r="EJ315" s="852"/>
      <c r="EK315" s="852"/>
      <c r="EL315" s="852"/>
      <c r="EM315" s="852"/>
      <c r="EN315" s="852"/>
      <c r="EO315" s="852"/>
      <c r="EP315" s="852"/>
      <c r="EQ315" s="852"/>
      <c r="ER315" s="852"/>
      <c r="ES315" s="852"/>
      <c r="ET315" s="852"/>
      <c r="EU315" s="852"/>
      <c r="EV315" s="852"/>
      <c r="EW315" s="852"/>
      <c r="EX315" s="852"/>
      <c r="EY315" s="852"/>
      <c r="EZ315" s="852"/>
      <c r="FA315" s="852"/>
      <c r="FB315" s="852"/>
      <c r="FC315" s="852"/>
      <c r="FD315" s="853"/>
      <c r="FE315" s="852"/>
      <c r="FF315" s="852"/>
      <c r="FG315" s="852"/>
      <c r="FH315" s="852"/>
      <c r="FI315" s="852"/>
      <c r="FJ315" s="852"/>
      <c r="FK315" s="852"/>
      <c r="FL315" s="852"/>
      <c r="FM315" s="852"/>
      <c r="FN315" s="852"/>
      <c r="FO315" s="852"/>
      <c r="FP315" s="852"/>
      <c r="FQ315" s="852"/>
      <c r="FR315" s="852"/>
      <c r="FS315" s="852"/>
      <c r="FT315" s="852"/>
      <c r="FU315" s="852"/>
      <c r="FV315" s="852"/>
      <c r="FW315" s="852"/>
      <c r="FX315" s="852"/>
      <c r="FY315" s="852"/>
      <c r="FZ315" s="853"/>
      <c r="GA315" s="852"/>
      <c r="GB315" s="852"/>
      <c r="GC315" s="852"/>
      <c r="GD315" s="852"/>
      <c r="GE315" s="852"/>
      <c r="GF315" s="852"/>
      <c r="GG315" s="852"/>
      <c r="GH315" s="852"/>
      <c r="GI315" s="852"/>
      <c r="GJ315" s="852"/>
      <c r="GK315" s="852"/>
      <c r="GL315" s="852"/>
      <c r="GM315" s="852"/>
      <c r="GN315" s="852"/>
      <c r="GO315" s="852"/>
      <c r="GP315" s="852"/>
      <c r="GQ315" s="852"/>
      <c r="GR315" s="852"/>
      <c r="GS315" s="852"/>
      <c r="GT315" s="852"/>
      <c r="GU315" s="852"/>
      <c r="GV315" s="853"/>
      <c r="GW315" s="852"/>
      <c r="GX315" s="852"/>
      <c r="GY315" s="852"/>
      <c r="GZ315" s="852"/>
      <c r="HA315" s="852"/>
      <c r="HB315" s="852"/>
      <c r="HC315" s="852"/>
      <c r="HD315" s="852"/>
      <c r="HE315" s="852"/>
      <c r="HF315" s="852"/>
      <c r="HG315" s="852"/>
      <c r="HH315" s="852"/>
      <c r="HI315" s="852"/>
      <c r="HJ315" s="852"/>
      <c r="HK315" s="852"/>
      <c r="HL315" s="852"/>
      <c r="HM315" s="852"/>
      <c r="HN315" s="852"/>
      <c r="HO315" s="852"/>
      <c r="HP315" s="852"/>
      <c r="HQ315" s="852"/>
      <c r="HR315" s="853"/>
      <c r="HS315" s="852"/>
      <c r="HT315" s="852"/>
      <c r="HU315" s="852"/>
      <c r="HV315" s="852"/>
      <c r="HW315" s="852"/>
      <c r="HX315" s="852"/>
      <c r="HY315" s="852"/>
      <c r="HZ315" s="852"/>
      <c r="IA315" s="852"/>
      <c r="IB315" s="852"/>
      <c r="IC315" s="852"/>
      <c r="ID315" s="852"/>
      <c r="IE315" s="852"/>
      <c r="IF315" s="852"/>
      <c r="IG315" s="852"/>
      <c r="IH315" s="852"/>
      <c r="II315" s="852"/>
      <c r="IJ315" s="852"/>
      <c r="IK315" s="852"/>
      <c r="IL315" s="852"/>
      <c r="IM315" s="852"/>
      <c r="IN315" s="853"/>
      <c r="IO315" s="852"/>
      <c r="IP315" s="852"/>
      <c r="IQ315" s="852"/>
      <c r="IR315" s="852"/>
      <c r="IS315" s="852"/>
      <c r="IT315" s="852"/>
    </row>
    <row r="316" spans="1:254" s="854" customFormat="1" ht="27" customHeight="1">
      <c r="A316" s="1013"/>
      <c r="B316" s="1014"/>
      <c r="C316" s="1015"/>
      <c r="D316" s="1016"/>
      <c r="E316" s="1017">
        <v>164.43</v>
      </c>
      <c r="F316" s="1018">
        <v>20</v>
      </c>
      <c r="G316" s="1018">
        <v>22.86</v>
      </c>
      <c r="H316" s="1018">
        <v>24</v>
      </c>
      <c r="I316" s="1017">
        <v>27.29</v>
      </c>
      <c r="J316" s="1018">
        <v>23.86</v>
      </c>
      <c r="K316" s="1018">
        <v>40</v>
      </c>
      <c r="L316" s="1018">
        <v>20.43</v>
      </c>
      <c r="M316" s="1018">
        <v>20.43</v>
      </c>
      <c r="N316" s="1017">
        <v>40</v>
      </c>
      <c r="O316" s="1017">
        <v>24.43</v>
      </c>
      <c r="P316" s="1017">
        <v>23.86</v>
      </c>
      <c r="Q316" s="1017">
        <v>18</v>
      </c>
      <c r="R316" s="1017">
        <v>18</v>
      </c>
      <c r="S316" s="1017">
        <v>18</v>
      </c>
      <c r="T316" s="1017">
        <v>18</v>
      </c>
      <c r="U316" s="1017">
        <v>18</v>
      </c>
      <c r="V316" s="1017">
        <v>18</v>
      </c>
      <c r="W316" s="1017">
        <v>18</v>
      </c>
      <c r="X316" s="1017">
        <v>18</v>
      </c>
      <c r="Y316" s="1017">
        <v>18</v>
      </c>
      <c r="Z316" s="1017">
        <v>18</v>
      </c>
      <c r="AA316" s="835">
        <v>1</v>
      </c>
      <c r="AB316" s="237"/>
      <c r="AC316" s="237"/>
      <c r="AD316" s="237"/>
      <c r="AE316" s="237"/>
      <c r="AF316" s="237"/>
      <c r="AG316" s="237"/>
    </row>
  </sheetData>
  <mergeCells count="132">
    <mergeCell ref="Q293:R293"/>
    <mergeCell ref="R2:Z2"/>
    <mergeCell ref="Q289:R289"/>
    <mergeCell ref="Q290:R290"/>
    <mergeCell ref="Q291:R291"/>
    <mergeCell ref="Q292:R292"/>
    <mergeCell ref="Q270:R270"/>
    <mergeCell ref="Q271:R271"/>
    <mergeCell ref="Q272:R272"/>
    <mergeCell ref="Q273:R273"/>
    <mergeCell ref="Q257:R257"/>
    <mergeCell ref="Q258:R258"/>
    <mergeCell ref="Q259:R259"/>
    <mergeCell ref="Q269:R269"/>
    <mergeCell ref="Q229:R229"/>
    <mergeCell ref="Q230:R230"/>
    <mergeCell ref="Q255:R255"/>
    <mergeCell ref="Q256:R256"/>
    <mergeCell ref="Q155:R155"/>
    <mergeCell ref="Q156:R156"/>
    <mergeCell ref="Q207:R207"/>
    <mergeCell ref="Q208:R208"/>
    <mergeCell ref="Q226:R226"/>
    <mergeCell ref="Q227:R227"/>
    <mergeCell ref="P5:P6"/>
    <mergeCell ref="O5:O6"/>
    <mergeCell ref="N5:N6"/>
    <mergeCell ref="M5:M6"/>
    <mergeCell ref="Q102:R102"/>
    <mergeCell ref="Q103:R103"/>
    <mergeCell ref="Q104:R104"/>
    <mergeCell ref="Q105:R105"/>
    <mergeCell ref="Q129:R129"/>
    <mergeCell ref="Q106:R106"/>
    <mergeCell ref="Q125:R125"/>
    <mergeCell ref="Q126:R126"/>
    <mergeCell ref="Q127:R127"/>
    <mergeCell ref="C259:D259"/>
    <mergeCell ref="C271:D271"/>
    <mergeCell ref="C258:D258"/>
    <mergeCell ref="A268:D268"/>
    <mergeCell ref="C269:D269"/>
    <mergeCell ref="C270:D270"/>
    <mergeCell ref="Q182:R182"/>
    <mergeCell ref="Q183:R183"/>
    <mergeCell ref="Q184:R184"/>
    <mergeCell ref="Q185:R185"/>
    <mergeCell ref="Q204:R204"/>
    <mergeCell ref="Q205:R205"/>
    <mergeCell ref="Q206:R206"/>
    <mergeCell ref="Q228:R228"/>
    <mergeCell ref="W14:X14"/>
    <mergeCell ref="Y14:Z14"/>
    <mergeCell ref="W15:X15"/>
    <mergeCell ref="Y15:Z15"/>
    <mergeCell ref="Q157:R157"/>
    <mergeCell ref="Q158:R158"/>
    <mergeCell ref="Q159:R159"/>
    <mergeCell ref="Q181:R181"/>
    <mergeCell ref="Q128:R128"/>
    <mergeCell ref="A288:D288"/>
    <mergeCell ref="C289:D289"/>
    <mergeCell ref="C291:D291"/>
    <mergeCell ref="C290:D290"/>
    <mergeCell ref="I5:I6"/>
    <mergeCell ref="C226:D226"/>
    <mergeCell ref="C229:D229"/>
    <mergeCell ref="C230:D230"/>
    <mergeCell ref="E5:E6"/>
    <mergeCell ref="F5:F6"/>
    <mergeCell ref="G5:G6"/>
    <mergeCell ref="H5:H6"/>
    <mergeCell ref="C9:D9"/>
    <mergeCell ref="A101:D101"/>
    <mergeCell ref="C208:D208"/>
    <mergeCell ref="C205:D205"/>
    <mergeCell ref="C207:D207"/>
    <mergeCell ref="C184:D184"/>
    <mergeCell ref="A203:D203"/>
    <mergeCell ref="A124:D124"/>
    <mergeCell ref="C181:D181"/>
    <mergeCell ref="A154:D154"/>
    <mergeCell ref="C155:D155"/>
    <mergeCell ref="C273:D273"/>
    <mergeCell ref="A2:Q2"/>
    <mergeCell ref="L3:S3"/>
    <mergeCell ref="D4:Z4"/>
    <mergeCell ref="J5:J6"/>
    <mergeCell ref="C293:D293"/>
    <mergeCell ref="A174:D174"/>
    <mergeCell ref="A211:D211"/>
    <mergeCell ref="A215:D215"/>
    <mergeCell ref="A276:D276"/>
    <mergeCell ref="A282:D282"/>
    <mergeCell ref="A180:D180"/>
    <mergeCell ref="C256:D256"/>
    <mergeCell ref="C257:D257"/>
    <mergeCell ref="C272:D272"/>
    <mergeCell ref="C105:D105"/>
    <mergeCell ref="C102:D102"/>
    <mergeCell ref="A5:A6"/>
    <mergeCell ref="B5:C6"/>
    <mergeCell ref="D5:D6"/>
    <mergeCell ref="A8:D8"/>
    <mergeCell ref="C103:D103"/>
    <mergeCell ref="C104:D104"/>
    <mergeCell ref="K5:K6"/>
    <mergeCell ref="C292:D292"/>
    <mergeCell ref="L5:L6"/>
    <mergeCell ref="C10:D10"/>
    <mergeCell ref="C255:D255"/>
    <mergeCell ref="C11:D11"/>
    <mergeCell ref="C157:D157"/>
    <mergeCell ref="C183:D183"/>
    <mergeCell ref="C206:D206"/>
    <mergeCell ref="C228:D228"/>
    <mergeCell ref="C185:D185"/>
    <mergeCell ref="C204:D204"/>
    <mergeCell ref="A254:D254"/>
    <mergeCell ref="C127:D127"/>
    <mergeCell ref="C156:D156"/>
    <mergeCell ref="C182:D182"/>
    <mergeCell ref="A245:D245"/>
    <mergeCell ref="C227:D227"/>
    <mergeCell ref="A225:D225"/>
    <mergeCell ref="C125:D125"/>
    <mergeCell ref="C128:D128"/>
    <mergeCell ref="C129:D129"/>
    <mergeCell ref="C158:D158"/>
    <mergeCell ref="C159:D159"/>
    <mergeCell ref="C126:D126"/>
    <mergeCell ref="C106:D106"/>
  </mergeCells>
  <phoneticPr fontId="2" type="noConversion"/>
  <printOptions horizontalCentered="1"/>
  <pageMargins left="0" right="0" top="0.19685039370078741" bottom="0.39370078740157483" header="0.15748031496062992" footer="0.19685039370078741"/>
  <pageSetup paperSize="9" scale="20" orientation="portrait" r:id="rId1"/>
  <headerFooter alignWithMargins="0">
    <oddFooter>&amp;R&amp;32&amp;A Page &amp;P de &amp;N</oddFooter>
  </headerFooter>
  <rowBreaks count="5" manualBreakCount="5">
    <brk id="99" max="22" man="1"/>
    <brk id="153" max="26" man="1"/>
    <brk id="202" max="26" man="1"/>
    <brk id="253" max="26" man="1"/>
    <brk id="287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21</vt:i4>
      </vt:variant>
    </vt:vector>
  </HeadingPairs>
  <TitlesOfParts>
    <vt:vector size="32" baseType="lpstr">
      <vt:lpstr>Mode d'emploi</vt:lpstr>
      <vt:lpstr>Cycles trimestriels HO</vt:lpstr>
      <vt:lpstr>Cycle trimestriel Légumes</vt:lpstr>
      <vt:lpstr>Cycle trimestriel composite</vt:lpstr>
      <vt:lpstr>Cycle trimestriel VPO</vt:lpstr>
      <vt:lpstr>Cycle trimesriel sauces</vt:lpstr>
      <vt:lpstr>Cycle trimestriel desserts</vt:lpstr>
      <vt:lpstr>Cycle trimestriel Laitages</vt:lpstr>
      <vt:lpstr>Cycles trimestriels VPO</vt:lpstr>
      <vt:lpstr>Cycles trimestriels Produits</vt:lpstr>
      <vt:lpstr>Menus Hors d'Oeuvres </vt:lpstr>
      <vt:lpstr>'Cycle trimesriel sauces'!Impression_des_titres</vt:lpstr>
      <vt:lpstr>'Cycle trimestriel composite'!Impression_des_titres</vt:lpstr>
      <vt:lpstr>'Cycle trimestriel desserts'!Impression_des_titres</vt:lpstr>
      <vt:lpstr>'Cycle trimestriel Laitages'!Impression_des_titres</vt:lpstr>
      <vt:lpstr>'Cycle trimestriel Légumes'!Impression_des_titres</vt:lpstr>
      <vt:lpstr>'Cycle trimestriel VPO'!Impression_des_titres</vt:lpstr>
      <vt:lpstr>'Cycles trimestriels HO'!Impression_des_titres</vt:lpstr>
      <vt:lpstr>'Cycles trimestriels Produits'!Impression_des_titres</vt:lpstr>
      <vt:lpstr>'Cycles trimestriels VPO'!Impression_des_titres</vt:lpstr>
      <vt:lpstr>'Menus Hors d''Oeuvres '!Impression_des_titres</vt:lpstr>
      <vt:lpstr>'Cycle trimesriel sauces'!Zone_d_impression</vt:lpstr>
      <vt:lpstr>'Cycle trimestriel composite'!Zone_d_impression</vt:lpstr>
      <vt:lpstr>'Cycle trimestriel desserts'!Zone_d_impression</vt:lpstr>
      <vt:lpstr>'Cycle trimestriel Laitages'!Zone_d_impression</vt:lpstr>
      <vt:lpstr>'Cycle trimestriel Légumes'!Zone_d_impression</vt:lpstr>
      <vt:lpstr>'Cycle trimestriel VPO'!Zone_d_impression</vt:lpstr>
      <vt:lpstr>'Cycles trimestriels HO'!Zone_d_impression</vt:lpstr>
      <vt:lpstr>'Cycles trimestriels Produits'!Zone_d_impression</vt:lpstr>
      <vt:lpstr>'Cycles trimestriels VPO'!Zone_d_impression</vt:lpstr>
      <vt:lpstr>'Menus Hors d''Oeuvres '!Zone_d_impression</vt:lpstr>
      <vt:lpstr>'Mode d''emploi'!Zone_d_impression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2013-02-27T15:16:38Z</cp:lastPrinted>
  <dcterms:created xsi:type="dcterms:W3CDTF">2013-02-20T09:01:12Z</dcterms:created>
  <dcterms:modified xsi:type="dcterms:W3CDTF">2021-08-14T14:13:20Z</dcterms:modified>
</cp:coreProperties>
</file>