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-UPRT\1-UPRT.FR-SITE-WEB\ff-fiches-fabrications\ff.div.documents-divers\"/>
    </mc:Choice>
  </mc:AlternateContent>
  <xr:revisionPtr revIDLastSave="0" documentId="13_ncr:1_{CFB234A9-2490-4277-828C-DC204405AEEC}" xr6:coauthVersionLast="45" xr6:coauthVersionMax="45" xr10:uidLastSave="{00000000-0000-0000-0000-000000000000}"/>
  <bookViews>
    <workbookView xWindow="-120" yWindow="-120" windowWidth="29040" windowHeight="15840" tabRatio="846" xr2:uid="{00000000-000D-0000-FFFF-FFFF00000000}"/>
  </bookViews>
  <sheets>
    <sheet name="Aide" sheetId="42" r:id="rId1"/>
    <sheet name="Combien de gastronormes" sheetId="28" r:id="rId2"/>
    <sheet name="Combien de contenants en parts" sheetId="38" r:id="rId3"/>
    <sheet name="Combien contenants en qantité" sheetId="37" r:id="rId4"/>
    <sheet name="GEMRCN contenants en parts" sheetId="40" r:id="rId5"/>
    <sheet name="GEMRCN contenants en qantité" sheetId="39" r:id="rId6"/>
    <sheet name="GEMRCN Grammages" sheetId="36" r:id="rId7"/>
  </sheets>
  <externalReferences>
    <externalReference r:id="rId8"/>
    <externalReference r:id="rId9"/>
  </externalReferences>
  <definedNames>
    <definedName name="date">#REF!</definedName>
    <definedName name="Feries">[1]Renseignements!$B$3:$B$15</definedName>
    <definedName name="_xlnm.Print_Titles" localSheetId="0">Aide!$1:$3</definedName>
    <definedName name="_xlnm.Print_Titles" localSheetId="3">'Combien contenants en qantité'!$1:$17</definedName>
    <definedName name="_xlnm.Print_Titles" localSheetId="2">'Combien de contenants en parts'!$1:$17</definedName>
    <definedName name="_xlnm.Print_Titles" localSheetId="1">'Combien de gastronormes'!$1:$25</definedName>
    <definedName name="_xlnm.Print_Titles" localSheetId="4">'GEMRCN contenants en parts'!$1:$17</definedName>
    <definedName name="_xlnm.Print_Titles" localSheetId="5">'GEMRCN contenants en qantité'!$1:$17</definedName>
    <definedName name="_xlnm.Print_Titles" localSheetId="6">'GEMRCN Grammages'!$A:$E,'GEMRCN Grammages'!$1:$13</definedName>
    <definedName name="mois">[1]Renseignements!#REF!</definedName>
    <definedName name="X_Werte">OFFSET('[2]Suivi d''activité'!$C$7,1,0,COUNTA('[2]Suivi d''activité'!$C$8:$C$20),1)</definedName>
    <definedName name="Y1_Werte">OFFSET('[2]Suivi d''activité'!$D$7,1,0,COUNT('[2]Suivi d''activité'!$D$8:$D$20),1)</definedName>
    <definedName name="Y2_Werte">OFFSET('[2]Suivi d''activité'!$E$7,1,0,COUNT('[2]Suivi d''activité'!$E$8:$E$20),1)</definedName>
    <definedName name="_xlnm.Print_Area" localSheetId="0">Aide!$A$1:$U$90</definedName>
    <definedName name="_xlnm.Print_Area" localSheetId="3">'Combien contenants en qantité'!$A$1:$AF$65</definedName>
    <definedName name="_xlnm.Print_Area" localSheetId="2">'Combien de contenants en parts'!$A$1:$AD$65</definedName>
    <definedName name="_xlnm.Print_Area" localSheetId="1">'Combien de gastronormes'!$A$1:$P$73</definedName>
    <definedName name="_xlnm.Print_Area" localSheetId="4">'GEMRCN contenants en parts'!$A$1:$AD$175</definedName>
    <definedName name="_xlnm.Print_Area" localSheetId="5">'GEMRCN contenants en qantité'!$A$1:$AF$175</definedName>
    <definedName name="_xlnm.Print_Area" localSheetId="6">'GEMRCN Grammages'!$A$1:$AO$171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42" l="1"/>
  <c r="P22" i="42" s="1"/>
  <c r="B3" i="42"/>
  <c r="G70" i="42"/>
  <c r="I70" i="42"/>
  <c r="K71" i="42"/>
  <c r="G74" i="42"/>
  <c r="H75" i="42" s="1"/>
  <c r="I74" i="42"/>
  <c r="K75" i="42"/>
  <c r="G12" i="37"/>
  <c r="G12" i="38"/>
  <c r="G12" i="39"/>
  <c r="G12" i="40"/>
  <c r="K174" i="40"/>
  <c r="M174" i="40" s="1"/>
  <c r="N174" i="40" s="1"/>
  <c r="S174" i="40"/>
  <c r="W174" i="40" s="1"/>
  <c r="T174" i="40"/>
  <c r="U174" i="40" s="1"/>
  <c r="V174" i="40"/>
  <c r="L174" i="40"/>
  <c r="I174" i="40"/>
  <c r="J174" i="40" s="1"/>
  <c r="K173" i="40"/>
  <c r="T173" i="40"/>
  <c r="U173" i="40" s="1"/>
  <c r="I173" i="40"/>
  <c r="J173" i="40" s="1"/>
  <c r="K172" i="40"/>
  <c r="S172" i="40" s="1"/>
  <c r="T172" i="40"/>
  <c r="U172" i="40" s="1"/>
  <c r="I172" i="40"/>
  <c r="J172" i="40" s="1"/>
  <c r="K171" i="40"/>
  <c r="V171" i="40" s="1"/>
  <c r="T171" i="40"/>
  <c r="U171" i="40" s="1"/>
  <c r="M171" i="40"/>
  <c r="L171" i="40"/>
  <c r="I171" i="40"/>
  <c r="J171" i="40" s="1"/>
  <c r="K170" i="40"/>
  <c r="M170" i="40" s="1"/>
  <c r="N170" i="40" s="1"/>
  <c r="S170" i="40"/>
  <c r="T170" i="40"/>
  <c r="U170" i="40" s="1"/>
  <c r="V170" i="40"/>
  <c r="L170" i="40"/>
  <c r="I170" i="40"/>
  <c r="J170" i="40" s="1"/>
  <c r="K169" i="40"/>
  <c r="T169" i="40"/>
  <c r="U169" i="40" s="1"/>
  <c r="I169" i="40"/>
  <c r="J169" i="40" s="1"/>
  <c r="K168" i="40"/>
  <c r="T168" i="40"/>
  <c r="U168" i="40" s="1"/>
  <c r="I168" i="40"/>
  <c r="J168" i="40" s="1"/>
  <c r="K167" i="40"/>
  <c r="V167" i="40" s="1"/>
  <c r="T167" i="40"/>
  <c r="U167" i="40" s="1"/>
  <c r="M167" i="40"/>
  <c r="L167" i="40"/>
  <c r="I167" i="40"/>
  <c r="J167" i="40" s="1"/>
  <c r="K166" i="40"/>
  <c r="M166" i="40" s="1"/>
  <c r="N166" i="40" s="1"/>
  <c r="S166" i="40"/>
  <c r="T166" i="40"/>
  <c r="U166" i="40" s="1"/>
  <c r="V166" i="40"/>
  <c r="L166" i="40"/>
  <c r="I166" i="40"/>
  <c r="J166" i="40" s="1"/>
  <c r="K165" i="40"/>
  <c r="T165" i="40"/>
  <c r="U165" i="40"/>
  <c r="I165" i="40"/>
  <c r="J165" i="40"/>
  <c r="K164" i="40"/>
  <c r="S164" i="40" s="1"/>
  <c r="W164" i="40" s="1"/>
  <c r="V164" i="40"/>
  <c r="T164" i="40"/>
  <c r="U164" i="40"/>
  <c r="I164" i="40"/>
  <c r="J164" i="40" s="1"/>
  <c r="K163" i="40"/>
  <c r="T163" i="40"/>
  <c r="U163" i="40"/>
  <c r="I163" i="40"/>
  <c r="J163" i="40" s="1"/>
  <c r="K162" i="40"/>
  <c r="M162" i="40" s="1"/>
  <c r="N162" i="40" s="1"/>
  <c r="T162" i="40"/>
  <c r="U162" i="40" s="1"/>
  <c r="I162" i="40"/>
  <c r="J162" i="40" s="1"/>
  <c r="K161" i="40"/>
  <c r="T161" i="40"/>
  <c r="U161" i="40" s="1"/>
  <c r="I161" i="40"/>
  <c r="J161" i="40"/>
  <c r="K160" i="40"/>
  <c r="T160" i="40"/>
  <c r="U160" i="40" s="1"/>
  <c r="I160" i="40"/>
  <c r="J160" i="40" s="1"/>
  <c r="K159" i="40"/>
  <c r="V159" i="40" s="1"/>
  <c r="T159" i="40"/>
  <c r="U159" i="40" s="1"/>
  <c r="L159" i="40"/>
  <c r="I159" i="40"/>
  <c r="J159" i="40" s="1"/>
  <c r="K158" i="40"/>
  <c r="M158" i="40" s="1"/>
  <c r="N158" i="40" s="1"/>
  <c r="T158" i="40"/>
  <c r="U158" i="40" s="1"/>
  <c r="I158" i="40"/>
  <c r="J158" i="40" s="1"/>
  <c r="K157" i="40"/>
  <c r="T157" i="40"/>
  <c r="U157" i="40" s="1"/>
  <c r="I157" i="40"/>
  <c r="J157" i="40"/>
  <c r="K156" i="40"/>
  <c r="V156" i="40" s="1"/>
  <c r="T156" i="40"/>
  <c r="U156" i="40" s="1"/>
  <c r="I156" i="40"/>
  <c r="J156" i="40" s="1"/>
  <c r="K155" i="40"/>
  <c r="V155" i="40" s="1"/>
  <c r="T155" i="40"/>
  <c r="U155" i="40" s="1"/>
  <c r="L155" i="40"/>
  <c r="I155" i="40"/>
  <c r="J155" i="40" s="1"/>
  <c r="K154" i="40"/>
  <c r="M154" i="40" s="1"/>
  <c r="N154" i="40" s="1"/>
  <c r="T154" i="40"/>
  <c r="U154" i="40" s="1"/>
  <c r="L154" i="40"/>
  <c r="I154" i="40"/>
  <c r="J154" i="40" s="1"/>
  <c r="K153" i="40"/>
  <c r="T153" i="40"/>
  <c r="U153" i="40"/>
  <c r="I153" i="40"/>
  <c r="J153" i="40"/>
  <c r="K152" i="40"/>
  <c r="V152" i="40"/>
  <c r="T152" i="40"/>
  <c r="U152" i="40"/>
  <c r="I152" i="40"/>
  <c r="J152" i="40" s="1"/>
  <c r="K151" i="40"/>
  <c r="V151" i="40" s="1"/>
  <c r="T151" i="40"/>
  <c r="U151" i="40"/>
  <c r="L151" i="40"/>
  <c r="I151" i="40"/>
  <c r="J151" i="40" s="1"/>
  <c r="K150" i="40"/>
  <c r="T150" i="40"/>
  <c r="U150" i="40" s="1"/>
  <c r="I150" i="40"/>
  <c r="J150" i="40" s="1"/>
  <c r="K149" i="40"/>
  <c r="T149" i="40"/>
  <c r="U149" i="40"/>
  <c r="I149" i="40"/>
  <c r="J149" i="40"/>
  <c r="K148" i="40"/>
  <c r="V148" i="40"/>
  <c r="T148" i="40"/>
  <c r="U148" i="40"/>
  <c r="I148" i="40"/>
  <c r="J148" i="40" s="1"/>
  <c r="K147" i="40"/>
  <c r="T147" i="40"/>
  <c r="U147" i="40"/>
  <c r="L147" i="40"/>
  <c r="I147" i="40"/>
  <c r="J147" i="40" s="1"/>
  <c r="K146" i="40"/>
  <c r="M146" i="40" s="1"/>
  <c r="N146" i="40" s="1"/>
  <c r="T146" i="40"/>
  <c r="U146" i="40" s="1"/>
  <c r="I146" i="40"/>
  <c r="J146" i="40" s="1"/>
  <c r="K145" i="40"/>
  <c r="T145" i="40"/>
  <c r="U145" i="40" s="1"/>
  <c r="I145" i="40"/>
  <c r="J145" i="40"/>
  <c r="K144" i="40"/>
  <c r="T144" i="40"/>
  <c r="U144" i="40" s="1"/>
  <c r="I144" i="40"/>
  <c r="J144" i="40" s="1"/>
  <c r="K143" i="40"/>
  <c r="V143" i="40" s="1"/>
  <c r="T143" i="40"/>
  <c r="U143" i="40" s="1"/>
  <c r="L143" i="40"/>
  <c r="I143" i="40"/>
  <c r="J143" i="40" s="1"/>
  <c r="K142" i="40"/>
  <c r="M142" i="40" s="1"/>
  <c r="N142" i="40" s="1"/>
  <c r="T142" i="40"/>
  <c r="U142" i="40" s="1"/>
  <c r="I142" i="40"/>
  <c r="J142" i="40" s="1"/>
  <c r="K141" i="40"/>
  <c r="T141" i="40"/>
  <c r="U141" i="40" s="1"/>
  <c r="I141" i="40"/>
  <c r="J141" i="40"/>
  <c r="K140" i="40"/>
  <c r="V140" i="40" s="1"/>
  <c r="T140" i="40"/>
  <c r="U140" i="40" s="1"/>
  <c r="I140" i="40"/>
  <c r="J140" i="40" s="1"/>
  <c r="K139" i="40"/>
  <c r="V139" i="40" s="1"/>
  <c r="T139" i="40"/>
  <c r="U139" i="40" s="1"/>
  <c r="L139" i="40"/>
  <c r="I139" i="40"/>
  <c r="J139" i="40" s="1"/>
  <c r="K138" i="40"/>
  <c r="M138" i="40" s="1"/>
  <c r="N138" i="40" s="1"/>
  <c r="T138" i="40"/>
  <c r="U138" i="40" s="1"/>
  <c r="L138" i="40"/>
  <c r="I138" i="40"/>
  <c r="J138" i="40" s="1"/>
  <c r="K137" i="40"/>
  <c r="T137" i="40"/>
  <c r="U137" i="40"/>
  <c r="I137" i="40"/>
  <c r="J137" i="40"/>
  <c r="K136" i="40"/>
  <c r="V136" i="40"/>
  <c r="T136" i="40"/>
  <c r="U136" i="40"/>
  <c r="I136" i="40"/>
  <c r="J136" i="40" s="1"/>
  <c r="K135" i="40"/>
  <c r="V135" i="40" s="1"/>
  <c r="T135" i="40"/>
  <c r="U135" i="40"/>
  <c r="L135" i="40"/>
  <c r="I135" i="40"/>
  <c r="J135" i="40" s="1"/>
  <c r="K134" i="40"/>
  <c r="T134" i="40"/>
  <c r="U134" i="40"/>
  <c r="I134" i="40"/>
  <c r="J134" i="40" s="1"/>
  <c r="K133" i="40"/>
  <c r="T133" i="40"/>
  <c r="U133" i="40" s="1"/>
  <c r="I133" i="40"/>
  <c r="J133" i="40" s="1"/>
  <c r="K132" i="40"/>
  <c r="S132" i="40" s="1"/>
  <c r="W132" i="40" s="1"/>
  <c r="T132" i="40"/>
  <c r="U132" i="40" s="1"/>
  <c r="I132" i="40"/>
  <c r="J132" i="40" s="1"/>
  <c r="K131" i="40"/>
  <c r="V131" i="40" s="1"/>
  <c r="T131" i="40"/>
  <c r="U131" i="40" s="1"/>
  <c r="L131" i="40"/>
  <c r="I131" i="40"/>
  <c r="J131" i="40" s="1"/>
  <c r="K130" i="40"/>
  <c r="V130" i="40" s="1"/>
  <c r="T130" i="40"/>
  <c r="U130" i="40" s="1"/>
  <c r="I130" i="40"/>
  <c r="J130" i="40" s="1"/>
  <c r="K129" i="40"/>
  <c r="T129" i="40"/>
  <c r="U129" i="40" s="1"/>
  <c r="I129" i="40"/>
  <c r="J129" i="40"/>
  <c r="K128" i="40"/>
  <c r="T128" i="40"/>
  <c r="U128" i="40" s="1"/>
  <c r="I128" i="40"/>
  <c r="J128" i="40" s="1"/>
  <c r="K127" i="40"/>
  <c r="T127" i="40"/>
  <c r="U127" i="40" s="1"/>
  <c r="V127" i="40"/>
  <c r="M127" i="40"/>
  <c r="L127" i="40"/>
  <c r="I127" i="40"/>
  <c r="J127" i="40" s="1"/>
  <c r="K126" i="40"/>
  <c r="L126" i="40" s="1"/>
  <c r="S126" i="40"/>
  <c r="W126" i="40" s="1"/>
  <c r="X126" i="40" s="1"/>
  <c r="T126" i="40"/>
  <c r="V126" i="40"/>
  <c r="U126" i="40"/>
  <c r="M126" i="40"/>
  <c r="N126" i="40" s="1"/>
  <c r="I126" i="40"/>
  <c r="J126" i="40" s="1"/>
  <c r="K125" i="40"/>
  <c r="T125" i="40"/>
  <c r="U125" i="40" s="1"/>
  <c r="I125" i="40"/>
  <c r="J125" i="40" s="1"/>
  <c r="K124" i="40"/>
  <c r="V124" i="40" s="1"/>
  <c r="T124" i="40"/>
  <c r="U124" i="40" s="1"/>
  <c r="I124" i="40"/>
  <c r="J124" i="40" s="1"/>
  <c r="K123" i="40"/>
  <c r="V123" i="40" s="1"/>
  <c r="T123" i="40"/>
  <c r="U123" i="40" s="1"/>
  <c r="I123" i="40"/>
  <c r="J123" i="40" s="1"/>
  <c r="K122" i="40"/>
  <c r="T122" i="40"/>
  <c r="U122" i="40"/>
  <c r="I122" i="40"/>
  <c r="J122" i="40" s="1"/>
  <c r="K121" i="40"/>
  <c r="T121" i="40"/>
  <c r="U121" i="40" s="1"/>
  <c r="I121" i="40"/>
  <c r="J121" i="40" s="1"/>
  <c r="K120" i="40"/>
  <c r="V120" i="40" s="1"/>
  <c r="S120" i="40"/>
  <c r="W120" i="40" s="1"/>
  <c r="X120" i="40" s="1"/>
  <c r="T120" i="40"/>
  <c r="U120" i="40"/>
  <c r="L120" i="40"/>
  <c r="I120" i="40"/>
  <c r="J120" i="40" s="1"/>
  <c r="K119" i="40"/>
  <c r="T119" i="40"/>
  <c r="U119" i="40" s="1"/>
  <c r="I119" i="40"/>
  <c r="J119" i="40" s="1"/>
  <c r="K118" i="40"/>
  <c r="T118" i="40"/>
  <c r="U118" i="40" s="1"/>
  <c r="I118" i="40"/>
  <c r="J118" i="40" s="1"/>
  <c r="K117" i="40"/>
  <c r="L117" i="40" s="1"/>
  <c r="T117" i="40"/>
  <c r="U117" i="40" s="1"/>
  <c r="I117" i="40"/>
  <c r="J117" i="40" s="1"/>
  <c r="K116" i="40"/>
  <c r="T116" i="40"/>
  <c r="U116" i="40" s="1"/>
  <c r="M116" i="40"/>
  <c r="N116" i="40" s="1"/>
  <c r="I116" i="40"/>
  <c r="J116" i="40"/>
  <c r="K115" i="40"/>
  <c r="T115" i="40"/>
  <c r="U115" i="40" s="1"/>
  <c r="I115" i="40"/>
  <c r="J115" i="40"/>
  <c r="K114" i="40"/>
  <c r="T114" i="40"/>
  <c r="U114" i="40" s="1"/>
  <c r="I114" i="40"/>
  <c r="J114" i="40" s="1"/>
  <c r="K113" i="40"/>
  <c r="T113" i="40"/>
  <c r="U113" i="40" s="1"/>
  <c r="I113" i="40"/>
  <c r="J113" i="40"/>
  <c r="K112" i="40"/>
  <c r="S112" i="40" s="1"/>
  <c r="W112" i="40"/>
  <c r="T112" i="40"/>
  <c r="U112" i="40" s="1"/>
  <c r="I112" i="40"/>
  <c r="J112" i="40" s="1"/>
  <c r="K111" i="40"/>
  <c r="M111" i="40" s="1"/>
  <c r="T111" i="40"/>
  <c r="U111" i="40" s="1"/>
  <c r="I111" i="40"/>
  <c r="J111" i="40"/>
  <c r="K110" i="40"/>
  <c r="S110" i="40" s="1"/>
  <c r="T110" i="40"/>
  <c r="U110" i="40" s="1"/>
  <c r="M110" i="40"/>
  <c r="N110" i="40" s="1"/>
  <c r="L110" i="40"/>
  <c r="I110" i="40"/>
  <c r="J110" i="40"/>
  <c r="K109" i="40"/>
  <c r="L109" i="40" s="1"/>
  <c r="T109" i="40"/>
  <c r="U109" i="40" s="1"/>
  <c r="I109" i="40"/>
  <c r="J109" i="40" s="1"/>
  <c r="K108" i="40"/>
  <c r="M108" i="40"/>
  <c r="T108" i="40"/>
  <c r="U108" i="40" s="1"/>
  <c r="I108" i="40"/>
  <c r="J108" i="40" s="1"/>
  <c r="K107" i="40"/>
  <c r="T107" i="40"/>
  <c r="U107" i="40" s="1"/>
  <c r="I107" i="40"/>
  <c r="J107" i="40" s="1"/>
  <c r="K106" i="40"/>
  <c r="S106" i="40"/>
  <c r="T106" i="40"/>
  <c r="V106" i="40"/>
  <c r="M106" i="40"/>
  <c r="N106" i="40"/>
  <c r="L106" i="40"/>
  <c r="I106" i="40"/>
  <c r="J106" i="40" s="1"/>
  <c r="K105" i="40"/>
  <c r="T105" i="40"/>
  <c r="U105" i="40"/>
  <c r="I105" i="40"/>
  <c r="J105" i="40"/>
  <c r="K104" i="40"/>
  <c r="S104" i="40" s="1"/>
  <c r="T104" i="40"/>
  <c r="U104" i="40" s="1"/>
  <c r="I104" i="40"/>
  <c r="J104" i="40" s="1"/>
  <c r="K103" i="40"/>
  <c r="M103" i="40" s="1"/>
  <c r="T103" i="40"/>
  <c r="U103" i="40" s="1"/>
  <c r="I103" i="40"/>
  <c r="J103" i="40" s="1"/>
  <c r="K102" i="40"/>
  <c r="T102" i="40"/>
  <c r="U102" i="40" s="1"/>
  <c r="I102" i="40"/>
  <c r="J102" i="40" s="1"/>
  <c r="K101" i="40"/>
  <c r="L101" i="40" s="1"/>
  <c r="T101" i="40"/>
  <c r="U101" i="40"/>
  <c r="I101" i="40"/>
  <c r="J101" i="40" s="1"/>
  <c r="K100" i="40"/>
  <c r="T100" i="40"/>
  <c r="U100" i="40" s="1"/>
  <c r="I100" i="40"/>
  <c r="J100" i="40"/>
  <c r="K99" i="40"/>
  <c r="T99" i="40"/>
  <c r="U99" i="40" s="1"/>
  <c r="I99" i="40"/>
  <c r="J99" i="40"/>
  <c r="K98" i="40"/>
  <c r="S98" i="40" s="1"/>
  <c r="T98" i="40"/>
  <c r="M98" i="40"/>
  <c r="L98" i="40"/>
  <c r="I98" i="40"/>
  <c r="J98" i="40" s="1"/>
  <c r="K97" i="40"/>
  <c r="S97" i="40"/>
  <c r="W97" i="40" s="1"/>
  <c r="T97" i="40"/>
  <c r="U97" i="40" s="1"/>
  <c r="V97" i="40"/>
  <c r="M97" i="40"/>
  <c r="N97" i="40" s="1"/>
  <c r="Q97" i="40" s="1"/>
  <c r="R97" i="40"/>
  <c r="L97" i="40"/>
  <c r="I97" i="40"/>
  <c r="J97" i="40" s="1"/>
  <c r="K96" i="40"/>
  <c r="S96" i="40" s="1"/>
  <c r="T96" i="40"/>
  <c r="U96" i="40" s="1"/>
  <c r="I96" i="40"/>
  <c r="J96" i="40" s="1"/>
  <c r="K95" i="40"/>
  <c r="M95" i="40" s="1"/>
  <c r="T95" i="40"/>
  <c r="U95" i="40" s="1"/>
  <c r="I95" i="40"/>
  <c r="J95" i="40" s="1"/>
  <c r="K94" i="40"/>
  <c r="S94" i="40" s="1"/>
  <c r="T94" i="40"/>
  <c r="U94" i="40" s="1"/>
  <c r="V94" i="40"/>
  <c r="M94" i="40"/>
  <c r="N94" i="40" s="1"/>
  <c r="L94" i="40"/>
  <c r="I94" i="40"/>
  <c r="J94" i="40"/>
  <c r="K93" i="40"/>
  <c r="T93" i="40"/>
  <c r="U93" i="40" s="1"/>
  <c r="V93" i="40"/>
  <c r="L93" i="40"/>
  <c r="I93" i="40"/>
  <c r="J93" i="40" s="1"/>
  <c r="K92" i="40"/>
  <c r="T92" i="40"/>
  <c r="U92" i="40" s="1"/>
  <c r="I92" i="40"/>
  <c r="J92" i="40"/>
  <c r="K91" i="40"/>
  <c r="T91" i="40"/>
  <c r="U91" i="40" s="1"/>
  <c r="I91" i="40"/>
  <c r="J91" i="40" s="1"/>
  <c r="K90" i="40"/>
  <c r="S90" i="40" s="1"/>
  <c r="T90" i="40"/>
  <c r="V90" i="40"/>
  <c r="L90" i="40"/>
  <c r="I90" i="40"/>
  <c r="J90" i="40" s="1"/>
  <c r="K89" i="40"/>
  <c r="T89" i="40"/>
  <c r="U89" i="40" s="1"/>
  <c r="L89" i="40"/>
  <c r="I89" i="40"/>
  <c r="J89" i="40" s="1"/>
  <c r="K88" i="40"/>
  <c r="T88" i="40"/>
  <c r="U88" i="40" s="1"/>
  <c r="I88" i="40"/>
  <c r="J88" i="40" s="1"/>
  <c r="K87" i="40"/>
  <c r="V87" i="40" s="1"/>
  <c r="T87" i="40"/>
  <c r="U87" i="40" s="1"/>
  <c r="L87" i="40"/>
  <c r="I87" i="40"/>
  <c r="J87" i="40" s="1"/>
  <c r="K86" i="40"/>
  <c r="T86" i="40"/>
  <c r="U86" i="40" s="1"/>
  <c r="L86" i="40"/>
  <c r="I86" i="40"/>
  <c r="J86" i="40"/>
  <c r="K85" i="40"/>
  <c r="V85" i="40" s="1"/>
  <c r="T85" i="40"/>
  <c r="U85" i="40" s="1"/>
  <c r="L85" i="40"/>
  <c r="I85" i="40"/>
  <c r="J85" i="40" s="1"/>
  <c r="K84" i="40"/>
  <c r="S84" i="40" s="1"/>
  <c r="W84" i="40" s="1"/>
  <c r="T84" i="40"/>
  <c r="U84" i="40"/>
  <c r="I84" i="40"/>
  <c r="J84" i="40"/>
  <c r="K83" i="40"/>
  <c r="T83" i="40"/>
  <c r="U83" i="40" s="1"/>
  <c r="I83" i="40"/>
  <c r="J83" i="40" s="1"/>
  <c r="K82" i="40"/>
  <c r="L82" i="40" s="1"/>
  <c r="T82" i="40"/>
  <c r="U82" i="40"/>
  <c r="I82" i="40"/>
  <c r="J82" i="40" s="1"/>
  <c r="K81" i="40"/>
  <c r="S81" i="40" s="1"/>
  <c r="T81" i="40"/>
  <c r="U81" i="40" s="1"/>
  <c r="M81" i="40"/>
  <c r="I81" i="40"/>
  <c r="J81" i="40" s="1"/>
  <c r="K80" i="40"/>
  <c r="T80" i="40"/>
  <c r="U80" i="40"/>
  <c r="I80" i="40"/>
  <c r="J80" i="40"/>
  <c r="K79" i="40"/>
  <c r="V79" i="40" s="1"/>
  <c r="T79" i="40"/>
  <c r="U79" i="40" s="1"/>
  <c r="M79" i="40"/>
  <c r="L79" i="40"/>
  <c r="I79" i="40"/>
  <c r="J79" i="40" s="1"/>
  <c r="K78" i="40"/>
  <c r="T78" i="40"/>
  <c r="U78" i="40" s="1"/>
  <c r="I78" i="40"/>
  <c r="J78" i="40" s="1"/>
  <c r="K77" i="40"/>
  <c r="T77" i="40"/>
  <c r="U77" i="40" s="1"/>
  <c r="I77" i="40"/>
  <c r="J77" i="40"/>
  <c r="K76" i="40"/>
  <c r="T76" i="40"/>
  <c r="U76" i="40" s="1"/>
  <c r="V76" i="40"/>
  <c r="M76" i="40"/>
  <c r="L76" i="40"/>
  <c r="I76" i="40"/>
  <c r="J76" i="40" s="1"/>
  <c r="K75" i="40"/>
  <c r="M75" i="40" s="1"/>
  <c r="N75" i="40" s="1"/>
  <c r="T75" i="40"/>
  <c r="U75" i="40" s="1"/>
  <c r="I75" i="40"/>
  <c r="J75" i="40" s="1"/>
  <c r="K74" i="40"/>
  <c r="T74" i="40"/>
  <c r="U74" i="40" s="1"/>
  <c r="I74" i="40"/>
  <c r="J74" i="40" s="1"/>
  <c r="K73" i="40"/>
  <c r="S73" i="40" s="1"/>
  <c r="T73" i="40"/>
  <c r="U73" i="40" s="1"/>
  <c r="I73" i="40"/>
  <c r="J73" i="40" s="1"/>
  <c r="K72" i="40"/>
  <c r="V72" i="40" s="1"/>
  <c r="T72" i="40"/>
  <c r="U72" i="40" s="1"/>
  <c r="M72" i="40"/>
  <c r="I72" i="40"/>
  <c r="J72" i="40" s="1"/>
  <c r="K71" i="40"/>
  <c r="T71" i="40"/>
  <c r="U71" i="40" s="1"/>
  <c r="I71" i="40"/>
  <c r="J71" i="40"/>
  <c r="K70" i="40"/>
  <c r="T70" i="40"/>
  <c r="U70" i="40" s="1"/>
  <c r="I70" i="40"/>
  <c r="J70" i="40" s="1"/>
  <c r="K69" i="40"/>
  <c r="M69" i="40" s="1"/>
  <c r="T69" i="40"/>
  <c r="U69" i="40" s="1"/>
  <c r="I69" i="40"/>
  <c r="J69" i="40" s="1"/>
  <c r="K68" i="40"/>
  <c r="T68" i="40"/>
  <c r="U68" i="40" s="1"/>
  <c r="L68" i="40"/>
  <c r="I68" i="40"/>
  <c r="J68" i="40"/>
  <c r="K67" i="40"/>
  <c r="M67" i="40" s="1"/>
  <c r="N67" i="40" s="1"/>
  <c r="S67" i="40"/>
  <c r="W67" i="40" s="1"/>
  <c r="T67" i="40"/>
  <c r="V67" i="40"/>
  <c r="U67" i="40"/>
  <c r="L67" i="40"/>
  <c r="I67" i="40"/>
  <c r="J67" i="40" s="1"/>
  <c r="K66" i="40"/>
  <c r="T66" i="40"/>
  <c r="U66" i="40" s="1"/>
  <c r="I66" i="40"/>
  <c r="J66" i="40" s="1"/>
  <c r="K65" i="40"/>
  <c r="T65" i="40"/>
  <c r="U65" i="40" s="1"/>
  <c r="I65" i="40"/>
  <c r="J65" i="40" s="1"/>
  <c r="K64" i="40"/>
  <c r="M64" i="40" s="1"/>
  <c r="T64" i="40"/>
  <c r="U64" i="40"/>
  <c r="I64" i="40"/>
  <c r="J64" i="40" s="1"/>
  <c r="D2" i="40"/>
  <c r="X13" i="40"/>
  <c r="I18" i="40"/>
  <c r="J18" i="40" s="1"/>
  <c r="K18" i="40"/>
  <c r="S18" i="40" s="1"/>
  <c r="T18" i="40" s="1"/>
  <c r="I19" i="40"/>
  <c r="J19" i="40" s="1"/>
  <c r="K19" i="40"/>
  <c r="M19" i="40" s="1"/>
  <c r="T19" i="40"/>
  <c r="U19" i="40" s="1"/>
  <c r="I20" i="40"/>
  <c r="J20" i="40" s="1"/>
  <c r="K20" i="40"/>
  <c r="T20" i="40"/>
  <c r="I21" i="40"/>
  <c r="J21" i="40" s="1"/>
  <c r="K21" i="40"/>
  <c r="M21" i="40" s="1"/>
  <c r="I22" i="40"/>
  <c r="J22" i="40" s="1"/>
  <c r="K22" i="40"/>
  <c r="L22" i="40" s="1"/>
  <c r="V22" i="40"/>
  <c r="I23" i="40"/>
  <c r="J23" i="40" s="1"/>
  <c r="K23" i="40"/>
  <c r="S23" i="40" s="1"/>
  <c r="I24" i="40"/>
  <c r="J24" i="40"/>
  <c r="K24" i="40"/>
  <c r="L24" i="40" s="1"/>
  <c r="S24" i="40"/>
  <c r="T24" i="40" s="1"/>
  <c r="I25" i="40"/>
  <c r="J25" i="40" s="1"/>
  <c r="K25" i="40"/>
  <c r="S25" i="40" s="1"/>
  <c r="I26" i="40"/>
  <c r="J26" i="40" s="1"/>
  <c r="K26" i="40"/>
  <c r="S26" i="40" s="1"/>
  <c r="W26" i="40" s="1"/>
  <c r="Y26" i="40" s="1"/>
  <c r="T26" i="40"/>
  <c r="U26" i="40" s="1"/>
  <c r="I27" i="40"/>
  <c r="J27" i="40" s="1"/>
  <c r="K27" i="40"/>
  <c r="I28" i="40"/>
  <c r="J28" i="40" s="1"/>
  <c r="K28" i="40"/>
  <c r="I29" i="40"/>
  <c r="J29" i="40" s="1"/>
  <c r="K29" i="40"/>
  <c r="S29" i="40" s="1"/>
  <c r="W29" i="40" s="1"/>
  <c r="M29" i="40"/>
  <c r="N29" i="40" s="1"/>
  <c r="O29" i="40" s="1"/>
  <c r="T29" i="40"/>
  <c r="U29" i="40" s="1"/>
  <c r="V29" i="40"/>
  <c r="I30" i="40"/>
  <c r="J30" i="40" s="1"/>
  <c r="K30" i="40"/>
  <c r="L30" i="40"/>
  <c r="M30" i="40"/>
  <c r="N30" i="40" s="1"/>
  <c r="Q30" i="40" s="1"/>
  <c r="R30" i="40" s="1"/>
  <c r="S30" i="40"/>
  <c r="T30" i="40"/>
  <c r="U30" i="40"/>
  <c r="V30" i="40"/>
  <c r="I31" i="40"/>
  <c r="J31" i="40"/>
  <c r="L31" i="40"/>
  <c r="M31" i="40"/>
  <c r="S31" i="40"/>
  <c r="T31" i="40"/>
  <c r="U31" i="40" s="1"/>
  <c r="V31" i="40"/>
  <c r="I32" i="40"/>
  <c r="J32" i="40" s="1"/>
  <c r="K32" i="40"/>
  <c r="L32" i="40" s="1"/>
  <c r="M32" i="40"/>
  <c r="N32" i="40"/>
  <c r="S32" i="40"/>
  <c r="T32" i="40"/>
  <c r="V32" i="40"/>
  <c r="I33" i="40"/>
  <c r="J33" i="40" s="1"/>
  <c r="K33" i="40"/>
  <c r="L33" i="40" s="1"/>
  <c r="M33" i="40"/>
  <c r="T33" i="40"/>
  <c r="U33" i="40" s="1"/>
  <c r="I34" i="40"/>
  <c r="J34" i="40" s="1"/>
  <c r="K34" i="40"/>
  <c r="L34" i="40" s="1"/>
  <c r="S34" i="40"/>
  <c r="T34" i="40"/>
  <c r="V34" i="40"/>
  <c r="I35" i="40"/>
  <c r="J35" i="40" s="1"/>
  <c r="K35" i="40"/>
  <c r="S35" i="40" s="1"/>
  <c r="T35" i="40"/>
  <c r="U35" i="40"/>
  <c r="I36" i="40"/>
  <c r="J36" i="40" s="1"/>
  <c r="K36" i="40"/>
  <c r="M36" i="40"/>
  <c r="N36" i="40" s="1"/>
  <c r="Q36" i="40" s="1"/>
  <c r="R36" i="40" s="1"/>
  <c r="T36" i="40"/>
  <c r="U36" i="40" s="1"/>
  <c r="V36" i="40"/>
  <c r="I37" i="40"/>
  <c r="J37" i="40" s="1"/>
  <c r="K37" i="40"/>
  <c r="L37" i="40"/>
  <c r="M37" i="40"/>
  <c r="S37" i="40"/>
  <c r="T37" i="40"/>
  <c r="I38" i="40"/>
  <c r="J38" i="40" s="1"/>
  <c r="K38" i="40"/>
  <c r="S38" i="40" s="1"/>
  <c r="W38" i="40" s="1"/>
  <c r="T38" i="40"/>
  <c r="U38" i="40" s="1"/>
  <c r="I39" i="40"/>
  <c r="J39" i="40" s="1"/>
  <c r="K39" i="40"/>
  <c r="S39" i="40" s="1"/>
  <c r="W39" i="40" s="1"/>
  <c r="T39" i="40"/>
  <c r="U39" i="40"/>
  <c r="I40" i="40"/>
  <c r="J40" i="40" s="1"/>
  <c r="K40" i="40"/>
  <c r="V40" i="40" s="1"/>
  <c r="T40" i="40"/>
  <c r="U40" i="40" s="1"/>
  <c r="I41" i="40"/>
  <c r="J41" i="40" s="1"/>
  <c r="K41" i="40"/>
  <c r="M41" i="40" s="1"/>
  <c r="T41" i="40"/>
  <c r="U41" i="40" s="1"/>
  <c r="I42" i="40"/>
  <c r="J42" i="40" s="1"/>
  <c r="K42" i="40"/>
  <c r="T42" i="40"/>
  <c r="U42" i="40"/>
  <c r="I43" i="40"/>
  <c r="J43" i="40" s="1"/>
  <c r="K43" i="40"/>
  <c r="T43" i="40"/>
  <c r="U43" i="40"/>
  <c r="I44" i="40"/>
  <c r="J44" i="40"/>
  <c r="K44" i="40"/>
  <c r="T44" i="40"/>
  <c r="U44" i="40" s="1"/>
  <c r="V44" i="40"/>
  <c r="I45" i="40"/>
  <c r="J45" i="40"/>
  <c r="K45" i="40"/>
  <c r="S45" i="40" s="1"/>
  <c r="W45" i="40" s="1"/>
  <c r="L45" i="40"/>
  <c r="T45" i="40"/>
  <c r="U45" i="40" s="1"/>
  <c r="I46" i="40"/>
  <c r="J46" i="40" s="1"/>
  <c r="K46" i="40"/>
  <c r="L46" i="40"/>
  <c r="S46" i="40"/>
  <c r="T46" i="40"/>
  <c r="U46" i="40" s="1"/>
  <c r="I47" i="40"/>
  <c r="J47" i="40" s="1"/>
  <c r="K47" i="40"/>
  <c r="S47" i="40" s="1"/>
  <c r="W47" i="40" s="1"/>
  <c r="T47" i="40"/>
  <c r="U47" i="40" s="1"/>
  <c r="I48" i="40"/>
  <c r="J48" i="40" s="1"/>
  <c r="K48" i="40"/>
  <c r="L48" i="40" s="1"/>
  <c r="M48" i="40"/>
  <c r="N48" i="40" s="1"/>
  <c r="Q48" i="40" s="1"/>
  <c r="R48" i="40" s="1"/>
  <c r="S48" i="40"/>
  <c r="W48" i="40" s="1"/>
  <c r="T48" i="40"/>
  <c r="Y48" i="40"/>
  <c r="U48" i="40"/>
  <c r="V48" i="40"/>
  <c r="I49" i="40"/>
  <c r="J49" i="40"/>
  <c r="K49" i="40"/>
  <c r="T49" i="40"/>
  <c r="I50" i="40"/>
  <c r="J50" i="40" s="1"/>
  <c r="K50" i="40"/>
  <c r="S50" i="40" s="1"/>
  <c r="W50" i="40" s="1"/>
  <c r="T50" i="40"/>
  <c r="U50" i="40"/>
  <c r="I51" i="40"/>
  <c r="J51" i="40" s="1"/>
  <c r="K51" i="40"/>
  <c r="S51" i="40" s="1"/>
  <c r="W51" i="40" s="1"/>
  <c r="T51" i="40"/>
  <c r="U51" i="40" s="1"/>
  <c r="I52" i="40"/>
  <c r="J52" i="40" s="1"/>
  <c r="K52" i="40"/>
  <c r="L52" i="40" s="1"/>
  <c r="S52" i="40"/>
  <c r="W52" i="40" s="1"/>
  <c r="T52" i="40"/>
  <c r="U52" i="40"/>
  <c r="V52" i="40"/>
  <c r="I53" i="40"/>
  <c r="J53" i="40"/>
  <c r="K53" i="40"/>
  <c r="S53" i="40"/>
  <c r="T53" i="40"/>
  <c r="I54" i="40"/>
  <c r="J54" i="40" s="1"/>
  <c r="K54" i="40"/>
  <c r="T54" i="40"/>
  <c r="U54" i="40" s="1"/>
  <c r="I55" i="40"/>
  <c r="J55" i="40"/>
  <c r="K55" i="40"/>
  <c r="T55" i="40"/>
  <c r="U55" i="40" s="1"/>
  <c r="I56" i="40"/>
  <c r="J56" i="40"/>
  <c r="K56" i="40"/>
  <c r="L56" i="40" s="1"/>
  <c r="M56" i="40"/>
  <c r="N56" i="40" s="1"/>
  <c r="S56" i="40"/>
  <c r="T56" i="40"/>
  <c r="U56" i="40" s="1"/>
  <c r="W56" i="40"/>
  <c r="Y56" i="40" s="1"/>
  <c r="AA56" i="40" s="1"/>
  <c r="V56" i="40"/>
  <c r="I57" i="40"/>
  <c r="J57" i="40" s="1"/>
  <c r="K57" i="40"/>
  <c r="L57" i="40" s="1"/>
  <c r="S57" i="40"/>
  <c r="T57" i="40"/>
  <c r="I58" i="40"/>
  <c r="J58" i="40" s="1"/>
  <c r="K58" i="40"/>
  <c r="S58" i="40" s="1"/>
  <c r="T58" i="40"/>
  <c r="U58" i="40" s="1"/>
  <c r="W58" i="40"/>
  <c r="X58" i="40" s="1"/>
  <c r="I59" i="40"/>
  <c r="J59" i="40" s="1"/>
  <c r="K59" i="40"/>
  <c r="S59" i="40" s="1"/>
  <c r="W59" i="40" s="1"/>
  <c r="T59" i="40"/>
  <c r="U59" i="40"/>
  <c r="I60" i="40"/>
  <c r="J60" i="40" s="1"/>
  <c r="K60" i="40"/>
  <c r="T60" i="40"/>
  <c r="U60" i="40"/>
  <c r="I61" i="40"/>
  <c r="J61" i="40" s="1"/>
  <c r="K61" i="40"/>
  <c r="L61" i="40" s="1"/>
  <c r="S61" i="40"/>
  <c r="W61" i="40" s="1"/>
  <c r="T61" i="40"/>
  <c r="U61" i="40"/>
  <c r="I62" i="40"/>
  <c r="J62" i="40" s="1"/>
  <c r="K62" i="40"/>
  <c r="T62" i="40"/>
  <c r="I63" i="40"/>
  <c r="J63" i="40" s="1"/>
  <c r="K63" i="40"/>
  <c r="V63" i="40" s="1"/>
  <c r="T63" i="40"/>
  <c r="U63" i="40" s="1"/>
  <c r="K19" i="38"/>
  <c r="S19" i="38" s="1"/>
  <c r="T64" i="37"/>
  <c r="T63" i="37"/>
  <c r="W63" i="37"/>
  <c r="T62" i="37"/>
  <c r="T61" i="37"/>
  <c r="W61" i="37" s="1"/>
  <c r="T60" i="37"/>
  <c r="T59" i="37"/>
  <c r="W59" i="37" s="1"/>
  <c r="T58" i="37"/>
  <c r="T57" i="37"/>
  <c r="W57" i="37" s="1"/>
  <c r="T56" i="37"/>
  <c r="T55" i="37"/>
  <c r="W55" i="37"/>
  <c r="T54" i="37"/>
  <c r="T53" i="37"/>
  <c r="W53" i="37" s="1"/>
  <c r="T52" i="37"/>
  <c r="T51" i="37"/>
  <c r="W51" i="37" s="1"/>
  <c r="T50" i="37"/>
  <c r="T49" i="37"/>
  <c r="W49" i="37" s="1"/>
  <c r="T48" i="37"/>
  <c r="T47" i="37"/>
  <c r="W47" i="37"/>
  <c r="T46" i="37"/>
  <c r="T45" i="37"/>
  <c r="W45" i="37" s="1"/>
  <c r="T44" i="37"/>
  <c r="T43" i="37"/>
  <c r="W43" i="37" s="1"/>
  <c r="T42" i="37"/>
  <c r="T41" i="37"/>
  <c r="W41" i="37" s="1"/>
  <c r="T40" i="37"/>
  <c r="T39" i="37"/>
  <c r="W39" i="37" s="1"/>
  <c r="T38" i="37"/>
  <c r="T37" i="37"/>
  <c r="W37" i="37"/>
  <c r="T36" i="37"/>
  <c r="T35" i="37"/>
  <c r="W35" i="37" s="1"/>
  <c r="K34" i="37"/>
  <c r="K33" i="37"/>
  <c r="S33" i="37" s="1"/>
  <c r="T33" i="37" s="1"/>
  <c r="W33" i="37" s="1"/>
  <c r="K32" i="37"/>
  <c r="T31" i="37"/>
  <c r="W31" i="37"/>
  <c r="T30" i="37"/>
  <c r="W30" i="37"/>
  <c r="T29" i="37"/>
  <c r="W29" i="37"/>
  <c r="K28" i="37"/>
  <c r="S28" i="37"/>
  <c r="T28" i="37" s="1"/>
  <c r="W28" i="37" s="1"/>
  <c r="K27" i="37"/>
  <c r="S27" i="37"/>
  <c r="T27" i="37" s="1"/>
  <c r="W27" i="37" s="1"/>
  <c r="K26" i="37"/>
  <c r="S26" i="37"/>
  <c r="T26" i="37" s="1"/>
  <c r="W26" i="37" s="1"/>
  <c r="K25" i="37"/>
  <c r="S25" i="37"/>
  <c r="T25" i="37" s="1"/>
  <c r="W25" i="37" s="1"/>
  <c r="K24" i="37"/>
  <c r="S24" i="37"/>
  <c r="T24" i="37" s="1"/>
  <c r="W24" i="37" s="1"/>
  <c r="K23" i="37"/>
  <c r="S23" i="37"/>
  <c r="T23" i="37" s="1"/>
  <c r="W23" i="37" s="1"/>
  <c r="K22" i="37"/>
  <c r="S22" i="37"/>
  <c r="T22" i="37" s="1"/>
  <c r="W22" i="37" s="1"/>
  <c r="K21" i="37"/>
  <c r="S21" i="37"/>
  <c r="T21" i="37" s="1"/>
  <c r="W21" i="37" s="1"/>
  <c r="K20" i="37"/>
  <c r="S20" i="37"/>
  <c r="T20" i="37" s="1"/>
  <c r="W20" i="37" s="1"/>
  <c r="K19" i="37"/>
  <c r="S19" i="37"/>
  <c r="T19" i="37" s="1"/>
  <c r="W19" i="37" s="1"/>
  <c r="T18" i="37"/>
  <c r="W18" i="37"/>
  <c r="I19" i="37"/>
  <c r="J19" i="37"/>
  <c r="V19" i="37"/>
  <c r="W175" i="39"/>
  <c r="I64" i="38"/>
  <c r="J64" i="38" s="1"/>
  <c r="I63" i="38"/>
  <c r="J63" i="38" s="1"/>
  <c r="I62" i="38"/>
  <c r="J62" i="38" s="1"/>
  <c r="I61" i="38"/>
  <c r="J61" i="38"/>
  <c r="I60" i="38"/>
  <c r="J60" i="38" s="1"/>
  <c r="I59" i="38"/>
  <c r="J59" i="38" s="1"/>
  <c r="I58" i="38"/>
  <c r="J58" i="38" s="1"/>
  <c r="I57" i="38"/>
  <c r="J57" i="38"/>
  <c r="I56" i="38"/>
  <c r="J56" i="38" s="1"/>
  <c r="I55" i="38"/>
  <c r="J55" i="38" s="1"/>
  <c r="I54" i="38"/>
  <c r="J54" i="38" s="1"/>
  <c r="I53" i="38"/>
  <c r="J53" i="38"/>
  <c r="I52" i="38"/>
  <c r="J52" i="38" s="1"/>
  <c r="I51" i="38"/>
  <c r="J51" i="38" s="1"/>
  <c r="I50" i="38"/>
  <c r="J50" i="38" s="1"/>
  <c r="I49" i="38"/>
  <c r="J49" i="38"/>
  <c r="I48" i="38"/>
  <c r="J48" i="38" s="1"/>
  <c r="I47" i="38"/>
  <c r="J47" i="38" s="1"/>
  <c r="I46" i="38"/>
  <c r="J46" i="38" s="1"/>
  <c r="I45" i="38"/>
  <c r="J45" i="38"/>
  <c r="I44" i="38"/>
  <c r="J44" i="38" s="1"/>
  <c r="I43" i="38"/>
  <c r="J43" i="38" s="1"/>
  <c r="I42" i="38"/>
  <c r="J42" i="38" s="1"/>
  <c r="I41" i="38"/>
  <c r="J41" i="38"/>
  <c r="I40" i="38"/>
  <c r="J40" i="38" s="1"/>
  <c r="I39" i="38"/>
  <c r="J39" i="38" s="1"/>
  <c r="I38" i="38"/>
  <c r="J38" i="38" s="1"/>
  <c r="I37" i="38"/>
  <c r="J37" i="38"/>
  <c r="I36" i="38"/>
  <c r="J36" i="38" s="1"/>
  <c r="I35" i="38"/>
  <c r="J35" i="38" s="1"/>
  <c r="I34" i="38"/>
  <c r="J34" i="38" s="1"/>
  <c r="I33" i="38"/>
  <c r="J33" i="38"/>
  <c r="I32" i="38"/>
  <c r="J32" i="38" s="1"/>
  <c r="I19" i="38"/>
  <c r="J19" i="38" s="1"/>
  <c r="I64" i="37"/>
  <c r="J64" i="37" s="1"/>
  <c r="I63" i="37"/>
  <c r="J63" i="37" s="1"/>
  <c r="I62" i="37"/>
  <c r="J62" i="37" s="1"/>
  <c r="I61" i="37"/>
  <c r="J61" i="37" s="1"/>
  <c r="I60" i="37"/>
  <c r="J60" i="37" s="1"/>
  <c r="I59" i="37"/>
  <c r="J59" i="37" s="1"/>
  <c r="I58" i="37"/>
  <c r="J58" i="37" s="1"/>
  <c r="I57" i="37"/>
  <c r="J57" i="37" s="1"/>
  <c r="I56" i="37"/>
  <c r="J56" i="37" s="1"/>
  <c r="I55" i="37"/>
  <c r="J55" i="37" s="1"/>
  <c r="I54" i="37"/>
  <c r="J54" i="37" s="1"/>
  <c r="I53" i="37"/>
  <c r="J53" i="37" s="1"/>
  <c r="I52" i="37"/>
  <c r="J52" i="37" s="1"/>
  <c r="I51" i="37"/>
  <c r="J51" i="37" s="1"/>
  <c r="I50" i="37"/>
  <c r="J50" i="37" s="1"/>
  <c r="I49" i="37"/>
  <c r="J49" i="37" s="1"/>
  <c r="I48" i="37"/>
  <c r="J48" i="37" s="1"/>
  <c r="I47" i="37"/>
  <c r="J47" i="37" s="1"/>
  <c r="I46" i="37"/>
  <c r="J46" i="37" s="1"/>
  <c r="I45" i="37"/>
  <c r="J45" i="37" s="1"/>
  <c r="I44" i="37"/>
  <c r="J44" i="37" s="1"/>
  <c r="I43" i="37"/>
  <c r="J43" i="37" s="1"/>
  <c r="I42" i="37"/>
  <c r="J42" i="37" s="1"/>
  <c r="I41" i="37"/>
  <c r="J41" i="37"/>
  <c r="I40" i="37"/>
  <c r="J40" i="37" s="1"/>
  <c r="I39" i="37"/>
  <c r="J39" i="37" s="1"/>
  <c r="I38" i="37"/>
  <c r="J38" i="37" s="1"/>
  <c r="I37" i="37"/>
  <c r="J37" i="37"/>
  <c r="I36" i="37"/>
  <c r="J36" i="37" s="1"/>
  <c r="I35" i="37"/>
  <c r="J35" i="37" s="1"/>
  <c r="I34" i="37"/>
  <c r="J34" i="37" s="1"/>
  <c r="I33" i="37"/>
  <c r="J33" i="37"/>
  <c r="I32" i="37"/>
  <c r="J32" i="37" s="1"/>
  <c r="I31" i="37"/>
  <c r="J31" i="37" s="1"/>
  <c r="I30" i="37"/>
  <c r="J30" i="37" s="1"/>
  <c r="I29" i="37"/>
  <c r="J29" i="37"/>
  <c r="I28" i="37"/>
  <c r="J28" i="37" s="1"/>
  <c r="I27" i="37"/>
  <c r="J27" i="37" s="1"/>
  <c r="I26" i="37"/>
  <c r="J26" i="37" s="1"/>
  <c r="I25" i="37"/>
  <c r="J25" i="37"/>
  <c r="I24" i="37"/>
  <c r="J24" i="37" s="1"/>
  <c r="I23" i="37"/>
  <c r="J23" i="37" s="1"/>
  <c r="I22" i="37"/>
  <c r="J22" i="37" s="1"/>
  <c r="I21" i="37"/>
  <c r="J21" i="37"/>
  <c r="I20" i="37"/>
  <c r="J20" i="37" s="1"/>
  <c r="I18" i="37"/>
  <c r="J18" i="37" s="1"/>
  <c r="K64" i="38"/>
  <c r="L64" i="38" s="1"/>
  <c r="K63" i="38"/>
  <c r="L63" i="38" s="1"/>
  <c r="K62" i="38"/>
  <c r="L62" i="38"/>
  <c r="K61" i="38"/>
  <c r="L61" i="38" s="1"/>
  <c r="K60" i="38"/>
  <c r="L60" i="38" s="1"/>
  <c r="K59" i="38"/>
  <c r="L59" i="38" s="1"/>
  <c r="K58" i="38"/>
  <c r="L58" i="38"/>
  <c r="K57" i="38"/>
  <c r="L57" i="38" s="1"/>
  <c r="K56" i="38"/>
  <c r="L56" i="38" s="1"/>
  <c r="K55" i="38"/>
  <c r="L55" i="38" s="1"/>
  <c r="K54" i="38"/>
  <c r="L54" i="38"/>
  <c r="K53" i="38"/>
  <c r="L53" i="38" s="1"/>
  <c r="K52" i="38"/>
  <c r="L52" i="38" s="1"/>
  <c r="K51" i="38"/>
  <c r="L51" i="38" s="1"/>
  <c r="K50" i="38"/>
  <c r="L50" i="38"/>
  <c r="K49" i="38"/>
  <c r="L49" i="38" s="1"/>
  <c r="K48" i="38"/>
  <c r="L48" i="38" s="1"/>
  <c r="K47" i="38"/>
  <c r="L47" i="38" s="1"/>
  <c r="K46" i="38"/>
  <c r="L46" i="38"/>
  <c r="K45" i="38"/>
  <c r="L45" i="38" s="1"/>
  <c r="K44" i="38"/>
  <c r="L44" i="38" s="1"/>
  <c r="K43" i="38"/>
  <c r="L43" i="38" s="1"/>
  <c r="K42" i="38"/>
  <c r="L42" i="38"/>
  <c r="K41" i="38"/>
  <c r="K40" i="38"/>
  <c r="L40" i="38" s="1"/>
  <c r="K39" i="38"/>
  <c r="L39" i="38" s="1"/>
  <c r="K38" i="38"/>
  <c r="L38" i="38"/>
  <c r="K37" i="38"/>
  <c r="L37" i="38" s="1"/>
  <c r="K36" i="38"/>
  <c r="L36" i="38" s="1"/>
  <c r="K35" i="38"/>
  <c r="L35" i="38" s="1"/>
  <c r="K34" i="38"/>
  <c r="L34" i="38"/>
  <c r="K33" i="38"/>
  <c r="L33" i="38" s="1"/>
  <c r="K32" i="38"/>
  <c r="L32" i="38" s="1"/>
  <c r="L31" i="38"/>
  <c r="K27" i="38"/>
  <c r="L27" i="38"/>
  <c r="K26" i="38"/>
  <c r="L26" i="38"/>
  <c r="K25" i="38"/>
  <c r="L25" i="38"/>
  <c r="L19" i="38"/>
  <c r="K64" i="37"/>
  <c r="L64" i="37" s="1"/>
  <c r="K63" i="37"/>
  <c r="L63" i="37" s="1"/>
  <c r="K62" i="37"/>
  <c r="L62" i="37" s="1"/>
  <c r="K61" i="37"/>
  <c r="L61" i="37" s="1"/>
  <c r="K60" i="37"/>
  <c r="L60" i="37" s="1"/>
  <c r="K59" i="37"/>
  <c r="L59" i="37" s="1"/>
  <c r="K58" i="37"/>
  <c r="L58" i="37" s="1"/>
  <c r="K57" i="37"/>
  <c r="L57" i="37" s="1"/>
  <c r="K56" i="37"/>
  <c r="L56" i="37" s="1"/>
  <c r="K55" i="37"/>
  <c r="L55" i="37" s="1"/>
  <c r="K54" i="37"/>
  <c r="L54" i="37" s="1"/>
  <c r="K53" i="37"/>
  <c r="K52" i="37"/>
  <c r="L52" i="37" s="1"/>
  <c r="K51" i="37"/>
  <c r="L51" i="37" s="1"/>
  <c r="K50" i="37"/>
  <c r="L50" i="37" s="1"/>
  <c r="K49" i="37"/>
  <c r="L49" i="37"/>
  <c r="K48" i="37"/>
  <c r="L48" i="37" s="1"/>
  <c r="K47" i="37"/>
  <c r="L47" i="37" s="1"/>
  <c r="K46" i="37"/>
  <c r="K45" i="37"/>
  <c r="L45" i="37"/>
  <c r="K44" i="37"/>
  <c r="K43" i="37"/>
  <c r="K42" i="37"/>
  <c r="L42" i="37"/>
  <c r="K41" i="37"/>
  <c r="L41" i="37"/>
  <c r="K40" i="37"/>
  <c r="L40" i="37"/>
  <c r="K39" i="37"/>
  <c r="L39" i="37"/>
  <c r="K38" i="37"/>
  <c r="L38" i="37"/>
  <c r="K37" i="37"/>
  <c r="L37" i="37"/>
  <c r="K36" i="37"/>
  <c r="L36" i="37"/>
  <c r="K35" i="37"/>
  <c r="L31" i="37"/>
  <c r="K30" i="37"/>
  <c r="L30" i="37"/>
  <c r="K29" i="37"/>
  <c r="N29" i="37" s="1"/>
  <c r="M29" i="37"/>
  <c r="L28" i="37"/>
  <c r="L27" i="37"/>
  <c r="L26" i="37"/>
  <c r="L25" i="37"/>
  <c r="L24" i="37"/>
  <c r="L23" i="37"/>
  <c r="L22" i="37"/>
  <c r="L21" i="37"/>
  <c r="L20" i="37"/>
  <c r="L19" i="37"/>
  <c r="K18" i="37"/>
  <c r="L18" i="37" s="1"/>
  <c r="L31" i="39"/>
  <c r="K174" i="39"/>
  <c r="T174" i="39"/>
  <c r="U174" i="39"/>
  <c r="I174" i="39"/>
  <c r="J174" i="39" s="1"/>
  <c r="M174" i="39"/>
  <c r="K173" i="39"/>
  <c r="L173" i="39" s="1"/>
  <c r="S173" i="39"/>
  <c r="T173" i="39"/>
  <c r="W173" i="39" s="1"/>
  <c r="I173" i="39"/>
  <c r="J173" i="39" s="1"/>
  <c r="V173" i="39"/>
  <c r="M173" i="39"/>
  <c r="N173" i="39" s="1"/>
  <c r="Q173" i="39" s="1"/>
  <c r="R173" i="39" s="1"/>
  <c r="K172" i="39"/>
  <c r="L172" i="39" s="1"/>
  <c r="T172" i="39"/>
  <c r="I172" i="39"/>
  <c r="J172" i="39" s="1"/>
  <c r="V172" i="39"/>
  <c r="K171" i="39"/>
  <c r="L171" i="39" s="1"/>
  <c r="T171" i="39"/>
  <c r="I171" i="39"/>
  <c r="J171" i="39" s="1"/>
  <c r="V171" i="39"/>
  <c r="K170" i="39"/>
  <c r="T170" i="39"/>
  <c r="I170" i="39"/>
  <c r="J170" i="39" s="1"/>
  <c r="K169" i="39"/>
  <c r="T169" i="39"/>
  <c r="I169" i="39"/>
  <c r="J169" i="39" s="1"/>
  <c r="K168" i="39"/>
  <c r="L168" i="39" s="1"/>
  <c r="S168" i="39"/>
  <c r="T168" i="39"/>
  <c r="I168" i="39"/>
  <c r="J168" i="39" s="1"/>
  <c r="V168" i="39"/>
  <c r="M168" i="39"/>
  <c r="K167" i="39"/>
  <c r="L167" i="39" s="1"/>
  <c r="T167" i="39"/>
  <c r="I167" i="39"/>
  <c r="J167" i="39" s="1"/>
  <c r="K166" i="39"/>
  <c r="T166" i="39"/>
  <c r="I166" i="39"/>
  <c r="J166" i="39" s="1"/>
  <c r="K165" i="39"/>
  <c r="T165" i="39"/>
  <c r="I165" i="39"/>
  <c r="J165" i="39" s="1"/>
  <c r="K164" i="39"/>
  <c r="L164" i="39" s="1"/>
  <c r="S164" i="39"/>
  <c r="T164" i="39"/>
  <c r="I164" i="39"/>
  <c r="J164" i="39" s="1"/>
  <c r="V164" i="39"/>
  <c r="M164" i="39"/>
  <c r="K163" i="39"/>
  <c r="L163" i="39" s="1"/>
  <c r="T163" i="39"/>
  <c r="I163" i="39"/>
  <c r="J163" i="39" s="1"/>
  <c r="M163" i="39"/>
  <c r="K162" i="39"/>
  <c r="T162" i="39"/>
  <c r="I162" i="39"/>
  <c r="J162" i="39" s="1"/>
  <c r="K161" i="39"/>
  <c r="V161" i="39" s="1"/>
  <c r="T161" i="39"/>
  <c r="I161" i="39"/>
  <c r="J161" i="39" s="1"/>
  <c r="U161" i="39"/>
  <c r="K160" i="39"/>
  <c r="L160" i="39" s="1"/>
  <c r="T160" i="39"/>
  <c r="W160" i="39" s="1"/>
  <c r="I160" i="39"/>
  <c r="J160" i="39" s="1"/>
  <c r="V160" i="39"/>
  <c r="M160" i="39"/>
  <c r="N160" i="39" s="1"/>
  <c r="K159" i="39"/>
  <c r="L159" i="39" s="1"/>
  <c r="S159" i="39"/>
  <c r="T159" i="39"/>
  <c r="U159" i="39" s="1"/>
  <c r="I159" i="39"/>
  <c r="J159" i="39" s="1"/>
  <c r="V159" i="39"/>
  <c r="M159" i="39"/>
  <c r="K158" i="39"/>
  <c r="L158" i="39" s="1"/>
  <c r="S158" i="39"/>
  <c r="T158" i="39"/>
  <c r="I158" i="39"/>
  <c r="J158" i="39" s="1"/>
  <c r="V158" i="39"/>
  <c r="M158" i="39"/>
  <c r="K157" i="39"/>
  <c r="L157" i="39" s="1"/>
  <c r="T157" i="39"/>
  <c r="W157" i="39" s="1"/>
  <c r="I157" i="39"/>
  <c r="J157" i="39" s="1"/>
  <c r="M157" i="39"/>
  <c r="K156" i="39"/>
  <c r="L156" i="39" s="1"/>
  <c r="T156" i="39"/>
  <c r="I156" i="39"/>
  <c r="J156" i="39" s="1"/>
  <c r="V156" i="39"/>
  <c r="K155" i="39"/>
  <c r="L155" i="39" s="1"/>
  <c r="S155" i="39"/>
  <c r="T155" i="39"/>
  <c r="I155" i="39"/>
  <c r="J155" i="39" s="1"/>
  <c r="V155" i="39"/>
  <c r="M155" i="39"/>
  <c r="K154" i="39"/>
  <c r="L154" i="39" s="1"/>
  <c r="T154" i="39"/>
  <c r="I154" i="39"/>
  <c r="J154" i="39" s="1"/>
  <c r="V154" i="39"/>
  <c r="K153" i="39"/>
  <c r="L153" i="39" s="1"/>
  <c r="T153" i="39"/>
  <c r="I153" i="39"/>
  <c r="J153" i="39" s="1"/>
  <c r="M153" i="39"/>
  <c r="K152" i="39"/>
  <c r="S152" i="39" s="1"/>
  <c r="T152" i="39"/>
  <c r="I152" i="39"/>
  <c r="J152" i="39" s="1"/>
  <c r="V152" i="39"/>
  <c r="K151" i="39"/>
  <c r="L151" i="39" s="1"/>
  <c r="S151" i="39"/>
  <c r="T151" i="39"/>
  <c r="I151" i="39"/>
  <c r="J151" i="39" s="1"/>
  <c r="M151" i="39"/>
  <c r="K150" i="39"/>
  <c r="L150" i="39" s="1"/>
  <c r="T150" i="39"/>
  <c r="I150" i="39"/>
  <c r="J150" i="39" s="1"/>
  <c r="V150" i="39"/>
  <c r="M150" i="39"/>
  <c r="K149" i="39"/>
  <c r="L149" i="39" s="1"/>
  <c r="T149" i="39"/>
  <c r="I149" i="39"/>
  <c r="J149" i="39" s="1"/>
  <c r="V149" i="39"/>
  <c r="K148" i="39"/>
  <c r="T148" i="39"/>
  <c r="U148" i="39" s="1"/>
  <c r="I148" i="39"/>
  <c r="J148" i="39" s="1"/>
  <c r="K147" i="39"/>
  <c r="S147" i="39" s="1"/>
  <c r="T147" i="39"/>
  <c r="I147" i="39"/>
  <c r="J147" i="39" s="1"/>
  <c r="V147" i="39"/>
  <c r="K146" i="39"/>
  <c r="T146" i="39"/>
  <c r="W146" i="39" s="1"/>
  <c r="I146" i="39"/>
  <c r="J146" i="39" s="1"/>
  <c r="K145" i="39"/>
  <c r="T145" i="39"/>
  <c r="W145" i="39" s="1"/>
  <c r="I145" i="39"/>
  <c r="J145" i="39" s="1"/>
  <c r="K144" i="39"/>
  <c r="X144" i="39" s="1"/>
  <c r="T144" i="39"/>
  <c r="U144" i="39" s="1"/>
  <c r="I144" i="39"/>
  <c r="J144" i="39" s="1"/>
  <c r="Y144" i="39"/>
  <c r="K143" i="39"/>
  <c r="T143" i="39"/>
  <c r="W143" i="39" s="1"/>
  <c r="I143" i="39"/>
  <c r="J143" i="39" s="1"/>
  <c r="K142" i="39"/>
  <c r="T142" i="39"/>
  <c r="W142" i="39"/>
  <c r="I142" i="39"/>
  <c r="J142" i="39" s="1"/>
  <c r="K141" i="39"/>
  <c r="V141" i="39" s="1"/>
  <c r="T141" i="39"/>
  <c r="I141" i="39"/>
  <c r="K140" i="39"/>
  <c r="X140" i="39" s="1"/>
  <c r="T140" i="39"/>
  <c r="W140" i="39" s="1"/>
  <c r="I140" i="39"/>
  <c r="J140" i="39" s="1"/>
  <c r="K139" i="39"/>
  <c r="T139" i="39"/>
  <c r="W139" i="39" s="1"/>
  <c r="I139" i="39"/>
  <c r="J139" i="39" s="1"/>
  <c r="K138" i="39"/>
  <c r="T138" i="39"/>
  <c r="W138" i="39" s="1"/>
  <c r="I138" i="39"/>
  <c r="J138" i="39" s="1"/>
  <c r="K137" i="39"/>
  <c r="L137" i="39" s="1"/>
  <c r="T137" i="39"/>
  <c r="W137" i="39" s="1"/>
  <c r="I137" i="39"/>
  <c r="K136" i="39"/>
  <c r="V136" i="39" s="1"/>
  <c r="T136" i="39"/>
  <c r="W136" i="39" s="1"/>
  <c r="I136" i="39"/>
  <c r="J136" i="39" s="1"/>
  <c r="K135" i="39"/>
  <c r="T135" i="39"/>
  <c r="W135" i="39"/>
  <c r="I135" i="39"/>
  <c r="J135" i="39" s="1"/>
  <c r="K134" i="39"/>
  <c r="T134" i="39"/>
  <c r="W134" i="39" s="1"/>
  <c r="I134" i="39"/>
  <c r="J134" i="39" s="1"/>
  <c r="K133" i="39"/>
  <c r="T133" i="39"/>
  <c r="U133" i="39" s="1"/>
  <c r="I133" i="39"/>
  <c r="K132" i="39"/>
  <c r="X132" i="39" s="1"/>
  <c r="T132" i="39"/>
  <c r="W132" i="39" s="1"/>
  <c r="I132" i="39"/>
  <c r="J132" i="39" s="1"/>
  <c r="K131" i="39"/>
  <c r="T131" i="39"/>
  <c r="W131" i="39" s="1"/>
  <c r="I131" i="39"/>
  <c r="J131" i="39" s="1"/>
  <c r="K130" i="39"/>
  <c r="T130" i="39"/>
  <c r="W130" i="39" s="1"/>
  <c r="I130" i="39"/>
  <c r="J130" i="39" s="1"/>
  <c r="K129" i="39"/>
  <c r="V129" i="39" s="1"/>
  <c r="T129" i="39"/>
  <c r="W129" i="39" s="1"/>
  <c r="I129" i="39"/>
  <c r="K128" i="39"/>
  <c r="X128" i="39" s="1"/>
  <c r="Y128" i="39" s="1"/>
  <c r="T128" i="39"/>
  <c r="U128" i="39" s="1"/>
  <c r="I128" i="39"/>
  <c r="J128" i="39"/>
  <c r="K127" i="39"/>
  <c r="T127" i="39"/>
  <c r="W127" i="39" s="1"/>
  <c r="I127" i="39"/>
  <c r="J127" i="39" s="1"/>
  <c r="K126" i="39"/>
  <c r="T126" i="39"/>
  <c r="W126" i="39" s="1"/>
  <c r="I126" i="39"/>
  <c r="J126" i="39" s="1"/>
  <c r="K125" i="39"/>
  <c r="T125" i="39"/>
  <c r="W125" i="39" s="1"/>
  <c r="I125" i="39"/>
  <c r="K124" i="39"/>
  <c r="L124" i="39" s="1"/>
  <c r="T124" i="39"/>
  <c r="W124" i="39"/>
  <c r="I124" i="39"/>
  <c r="J124" i="39" s="1"/>
  <c r="V124" i="39"/>
  <c r="K123" i="39"/>
  <c r="T123" i="39"/>
  <c r="W123" i="39" s="1"/>
  <c r="I123" i="39"/>
  <c r="J123" i="39" s="1"/>
  <c r="K122" i="39"/>
  <c r="T122" i="39"/>
  <c r="W122" i="39"/>
  <c r="I122" i="39"/>
  <c r="J122" i="39" s="1"/>
  <c r="K121" i="39"/>
  <c r="L121" i="39" s="1"/>
  <c r="T121" i="39"/>
  <c r="W121" i="39" s="1"/>
  <c r="I121" i="39"/>
  <c r="V121" i="39"/>
  <c r="K120" i="39"/>
  <c r="V120" i="39" s="1"/>
  <c r="T120" i="39"/>
  <c r="W120" i="39" s="1"/>
  <c r="I120" i="39"/>
  <c r="J120" i="39" s="1"/>
  <c r="K119" i="39"/>
  <c r="T119" i="39"/>
  <c r="W119" i="39"/>
  <c r="I119" i="39"/>
  <c r="J119" i="39" s="1"/>
  <c r="K118" i="39"/>
  <c r="T118" i="39"/>
  <c r="W118" i="39" s="1"/>
  <c r="I118" i="39"/>
  <c r="J118" i="39" s="1"/>
  <c r="K117" i="39"/>
  <c r="V117" i="39" s="1"/>
  <c r="T117" i="39"/>
  <c r="U117" i="39" s="1"/>
  <c r="I117" i="39"/>
  <c r="K116" i="39"/>
  <c r="T116" i="39"/>
  <c r="W116" i="39" s="1"/>
  <c r="I116" i="39"/>
  <c r="J116" i="39" s="1"/>
  <c r="K115" i="39"/>
  <c r="T115" i="39"/>
  <c r="W115" i="39" s="1"/>
  <c r="I115" i="39"/>
  <c r="J115" i="39" s="1"/>
  <c r="K114" i="39"/>
  <c r="T114" i="39"/>
  <c r="W114" i="39" s="1"/>
  <c r="I114" i="39"/>
  <c r="J114" i="39" s="1"/>
  <c r="K113" i="39"/>
  <c r="T113" i="39"/>
  <c r="W113" i="39"/>
  <c r="I113" i="39"/>
  <c r="K112" i="39"/>
  <c r="T112" i="39"/>
  <c r="W112" i="39" s="1"/>
  <c r="U112" i="39"/>
  <c r="I112" i="39"/>
  <c r="J112" i="39" s="1"/>
  <c r="K111" i="39"/>
  <c r="T111" i="39"/>
  <c r="W111" i="39" s="1"/>
  <c r="I111" i="39"/>
  <c r="J111" i="39" s="1"/>
  <c r="K110" i="39"/>
  <c r="T110" i="39"/>
  <c r="W110" i="39" s="1"/>
  <c r="I110" i="39"/>
  <c r="J110" i="39" s="1"/>
  <c r="K109" i="39"/>
  <c r="T109" i="39"/>
  <c r="W109" i="39" s="1"/>
  <c r="U109" i="39"/>
  <c r="I109" i="39"/>
  <c r="K108" i="39"/>
  <c r="T108" i="39"/>
  <c r="X108" i="39" s="1"/>
  <c r="Y108" i="39" s="1"/>
  <c r="W108" i="39"/>
  <c r="I108" i="39"/>
  <c r="J108" i="39" s="1"/>
  <c r="K107" i="39"/>
  <c r="T107" i="39"/>
  <c r="W107" i="39" s="1"/>
  <c r="I107" i="39"/>
  <c r="J107" i="39" s="1"/>
  <c r="K106" i="39"/>
  <c r="T106" i="39"/>
  <c r="W106" i="39" s="1"/>
  <c r="I106" i="39"/>
  <c r="J106" i="39" s="1"/>
  <c r="K105" i="39"/>
  <c r="L105" i="39" s="1"/>
  <c r="T105" i="39"/>
  <c r="W105" i="39" s="1"/>
  <c r="I105" i="39"/>
  <c r="K104" i="39"/>
  <c r="T104" i="39"/>
  <c r="I104" i="39"/>
  <c r="J104" i="39" s="1"/>
  <c r="K103" i="39"/>
  <c r="T103" i="39"/>
  <c r="W103" i="39" s="1"/>
  <c r="I103" i="39"/>
  <c r="J103" i="39" s="1"/>
  <c r="K102" i="39"/>
  <c r="T102" i="39"/>
  <c r="W102" i="39"/>
  <c r="I102" i="39"/>
  <c r="J102" i="39" s="1"/>
  <c r="K101" i="39"/>
  <c r="T101" i="39"/>
  <c r="I101" i="39"/>
  <c r="K100" i="39"/>
  <c r="T100" i="39"/>
  <c r="W100" i="39" s="1"/>
  <c r="I100" i="39"/>
  <c r="J100" i="39"/>
  <c r="X100" i="39"/>
  <c r="Y100" i="39" s="1"/>
  <c r="K99" i="39"/>
  <c r="T99" i="39"/>
  <c r="W99" i="39"/>
  <c r="I99" i="39"/>
  <c r="J99" i="39" s="1"/>
  <c r="K98" i="39"/>
  <c r="T98" i="39"/>
  <c r="W98" i="39"/>
  <c r="I98" i="39"/>
  <c r="J98" i="39" s="1"/>
  <c r="K97" i="39"/>
  <c r="T97" i="39"/>
  <c r="W97" i="39" s="1"/>
  <c r="I97" i="39"/>
  <c r="K96" i="39"/>
  <c r="T96" i="39"/>
  <c r="U96" i="39" s="1"/>
  <c r="I96" i="39"/>
  <c r="J96" i="39" s="1"/>
  <c r="K95" i="39"/>
  <c r="T95" i="39"/>
  <c r="W95" i="39" s="1"/>
  <c r="I95" i="39"/>
  <c r="J95" i="39" s="1"/>
  <c r="K94" i="39"/>
  <c r="V94" i="39" s="1"/>
  <c r="T94" i="39"/>
  <c r="W94" i="39" s="1"/>
  <c r="I94" i="39"/>
  <c r="J94" i="39" s="1"/>
  <c r="K93" i="39"/>
  <c r="T93" i="39"/>
  <c r="W93" i="39" s="1"/>
  <c r="I93" i="39"/>
  <c r="K92" i="39"/>
  <c r="T92" i="39"/>
  <c r="W92" i="39" s="1"/>
  <c r="I92" i="39"/>
  <c r="K91" i="39"/>
  <c r="T91" i="39"/>
  <c r="W91" i="39" s="1"/>
  <c r="I91" i="39"/>
  <c r="J91" i="39" s="1"/>
  <c r="K90" i="39"/>
  <c r="T90" i="39"/>
  <c r="W90" i="39"/>
  <c r="I90" i="39"/>
  <c r="J90" i="39"/>
  <c r="K89" i="39"/>
  <c r="L89" i="39" s="1"/>
  <c r="T89" i="39"/>
  <c r="W89" i="39" s="1"/>
  <c r="I89" i="39"/>
  <c r="K88" i="39"/>
  <c r="V88" i="39" s="1"/>
  <c r="T88" i="39"/>
  <c r="I88" i="39"/>
  <c r="J88" i="39" s="1"/>
  <c r="K87" i="39"/>
  <c r="T87" i="39"/>
  <c r="W87" i="39"/>
  <c r="I87" i="39"/>
  <c r="J87" i="39" s="1"/>
  <c r="K86" i="39"/>
  <c r="T86" i="39"/>
  <c r="W86" i="39"/>
  <c r="I86" i="39"/>
  <c r="J86" i="39" s="1"/>
  <c r="K85" i="39"/>
  <c r="T85" i="39"/>
  <c r="I85" i="39"/>
  <c r="K84" i="39"/>
  <c r="T84" i="39"/>
  <c r="I84" i="39"/>
  <c r="J84" i="39" s="1"/>
  <c r="K83" i="39"/>
  <c r="T83" i="39"/>
  <c r="W83" i="39" s="1"/>
  <c r="I83" i="39"/>
  <c r="J83" i="39" s="1"/>
  <c r="K82" i="39"/>
  <c r="V82" i="39" s="1"/>
  <c r="T82" i="39"/>
  <c r="W82" i="39" s="1"/>
  <c r="I82" i="39"/>
  <c r="K81" i="39"/>
  <c r="T81" i="39"/>
  <c r="W81" i="39" s="1"/>
  <c r="I81" i="39"/>
  <c r="K80" i="39"/>
  <c r="X80" i="39" s="1"/>
  <c r="Y80" i="39" s="1"/>
  <c r="T80" i="39"/>
  <c r="U80" i="39" s="1"/>
  <c r="I80" i="39"/>
  <c r="J80" i="39" s="1"/>
  <c r="K79" i="39"/>
  <c r="T79" i="39"/>
  <c r="W79" i="39" s="1"/>
  <c r="I79" i="39"/>
  <c r="J79" i="39" s="1"/>
  <c r="K78" i="39"/>
  <c r="T78" i="39"/>
  <c r="W78" i="39" s="1"/>
  <c r="I78" i="39"/>
  <c r="J78" i="39" s="1"/>
  <c r="K77" i="39"/>
  <c r="T77" i="39"/>
  <c r="W77" i="39" s="1"/>
  <c r="I77" i="39"/>
  <c r="K76" i="39"/>
  <c r="T76" i="39"/>
  <c r="W76" i="39" s="1"/>
  <c r="I76" i="39"/>
  <c r="J76" i="39" s="1"/>
  <c r="K75" i="39"/>
  <c r="T75" i="39"/>
  <c r="W75" i="39" s="1"/>
  <c r="I75" i="39"/>
  <c r="J75" i="39"/>
  <c r="K74" i="39"/>
  <c r="V74" i="39" s="1"/>
  <c r="T74" i="39"/>
  <c r="W74" i="39" s="1"/>
  <c r="I74" i="39"/>
  <c r="J74" i="39" s="1"/>
  <c r="K73" i="39"/>
  <c r="L73" i="39" s="1"/>
  <c r="T73" i="39"/>
  <c r="W73" i="39" s="1"/>
  <c r="I73" i="39"/>
  <c r="K72" i="39"/>
  <c r="T72" i="39"/>
  <c r="I72" i="39"/>
  <c r="J72" i="39" s="1"/>
  <c r="K71" i="39"/>
  <c r="T71" i="39"/>
  <c r="W71" i="39" s="1"/>
  <c r="I71" i="39"/>
  <c r="J71" i="39"/>
  <c r="K70" i="39"/>
  <c r="T70" i="39"/>
  <c r="W70" i="39" s="1"/>
  <c r="I70" i="39"/>
  <c r="K69" i="39"/>
  <c r="T69" i="39"/>
  <c r="W69" i="39" s="1"/>
  <c r="I69" i="39"/>
  <c r="K68" i="39"/>
  <c r="T68" i="39"/>
  <c r="W68" i="39" s="1"/>
  <c r="I68" i="39"/>
  <c r="J68" i="39" s="1"/>
  <c r="K67" i="39"/>
  <c r="T67" i="39"/>
  <c r="W67" i="39" s="1"/>
  <c r="I67" i="39"/>
  <c r="J67" i="39" s="1"/>
  <c r="K66" i="39"/>
  <c r="T66" i="39"/>
  <c r="W66" i="39" s="1"/>
  <c r="I66" i="39"/>
  <c r="J66" i="39" s="1"/>
  <c r="K65" i="39"/>
  <c r="T65" i="39"/>
  <c r="W65" i="39" s="1"/>
  <c r="I65" i="39"/>
  <c r="K64" i="39"/>
  <c r="T64" i="39"/>
  <c r="W64" i="39" s="1"/>
  <c r="U64" i="39"/>
  <c r="I64" i="39"/>
  <c r="J64" i="39" s="1"/>
  <c r="M64" i="39"/>
  <c r="K63" i="39"/>
  <c r="T63" i="39"/>
  <c r="I63" i="39"/>
  <c r="M63" i="39"/>
  <c r="N63" i="39" s="1"/>
  <c r="F2" i="39"/>
  <c r="Y13" i="39"/>
  <c r="I18" i="39"/>
  <c r="J18" i="39" s="1"/>
  <c r="K18" i="39"/>
  <c r="I19" i="39"/>
  <c r="J19" i="39" s="1"/>
  <c r="K19" i="39"/>
  <c r="T19" i="39"/>
  <c r="W19" i="39" s="1"/>
  <c r="I20" i="39"/>
  <c r="J20" i="39" s="1"/>
  <c r="K20" i="39"/>
  <c r="T20" i="39"/>
  <c r="I21" i="39"/>
  <c r="J21" i="39" s="1"/>
  <c r="K21" i="39"/>
  <c r="L21" i="39" s="1"/>
  <c r="I22" i="39"/>
  <c r="J22" i="39" s="1"/>
  <c r="K22" i="39"/>
  <c r="I23" i="39"/>
  <c r="K23" i="39"/>
  <c r="M23" i="39" s="1"/>
  <c r="I24" i="39"/>
  <c r="J24" i="39" s="1"/>
  <c r="K24" i="39"/>
  <c r="L24" i="39" s="1"/>
  <c r="I25" i="39"/>
  <c r="J25" i="39" s="1"/>
  <c r="K25" i="39"/>
  <c r="M25" i="39" s="1"/>
  <c r="I26" i="39"/>
  <c r="J26" i="39" s="1"/>
  <c r="K26" i="39"/>
  <c r="X26" i="39" s="1"/>
  <c r="T26" i="39"/>
  <c r="W26" i="39" s="1"/>
  <c r="I27" i="39"/>
  <c r="J27" i="39" s="1"/>
  <c r="K27" i="39"/>
  <c r="I28" i="39"/>
  <c r="J28" i="39" s="1"/>
  <c r="K28" i="39"/>
  <c r="I29" i="39"/>
  <c r="K29" i="39"/>
  <c r="T29" i="39"/>
  <c r="W29" i="39" s="1"/>
  <c r="I30" i="39"/>
  <c r="K30" i="39"/>
  <c r="T30" i="39"/>
  <c r="W30" i="39"/>
  <c r="I31" i="39"/>
  <c r="J31" i="39" s="1"/>
  <c r="M31" i="39"/>
  <c r="S31" i="39"/>
  <c r="T31" i="39"/>
  <c r="W31" i="39" s="1"/>
  <c r="V31" i="39"/>
  <c r="I32" i="39"/>
  <c r="J32" i="39" s="1"/>
  <c r="K32" i="39"/>
  <c r="L32" i="39" s="1"/>
  <c r="T32" i="39"/>
  <c r="W32" i="39" s="1"/>
  <c r="I33" i="39"/>
  <c r="J33" i="39" s="1"/>
  <c r="K33" i="39"/>
  <c r="T33" i="39"/>
  <c r="W33" i="39" s="1"/>
  <c r="I34" i="39"/>
  <c r="K34" i="39"/>
  <c r="L34" i="39" s="1"/>
  <c r="T34" i="39"/>
  <c r="W34" i="39"/>
  <c r="U34" i="39"/>
  <c r="I35" i="39"/>
  <c r="J35" i="39" s="1"/>
  <c r="K35" i="39"/>
  <c r="X35" i="39" s="1"/>
  <c r="T35" i="39"/>
  <c r="I36" i="39"/>
  <c r="J36" i="39"/>
  <c r="K36" i="39"/>
  <c r="T36" i="39"/>
  <c r="W36" i="39" s="1"/>
  <c r="V36" i="39"/>
  <c r="I37" i="39"/>
  <c r="J37" i="39"/>
  <c r="K37" i="39"/>
  <c r="L37" i="39" s="1"/>
  <c r="M37" i="39"/>
  <c r="N37" i="39" s="1"/>
  <c r="Q37" i="39" s="1"/>
  <c r="R37" i="39" s="1"/>
  <c r="S37" i="39"/>
  <c r="T37" i="39"/>
  <c r="X37" i="39" s="1"/>
  <c r="I38" i="39"/>
  <c r="K38" i="39"/>
  <c r="L38" i="39"/>
  <c r="T38" i="39"/>
  <c r="V38" i="39"/>
  <c r="I39" i="39"/>
  <c r="J39" i="39" s="1"/>
  <c r="K39" i="39"/>
  <c r="L39" i="39" s="1"/>
  <c r="M39" i="39"/>
  <c r="N39" i="39" s="1"/>
  <c r="T39" i="39"/>
  <c r="U39" i="39" s="1"/>
  <c r="V39" i="39"/>
  <c r="I40" i="39"/>
  <c r="K40" i="39"/>
  <c r="L40" i="39" s="1"/>
  <c r="M40" i="39"/>
  <c r="N40" i="39" s="1"/>
  <c r="Q40" i="39" s="1"/>
  <c r="S40" i="39"/>
  <c r="T40" i="39"/>
  <c r="W40" i="39" s="1"/>
  <c r="U40" i="39"/>
  <c r="V40" i="39"/>
  <c r="I41" i="39"/>
  <c r="K41" i="39"/>
  <c r="L41" i="39" s="1"/>
  <c r="T41" i="39"/>
  <c r="W41" i="39" s="1"/>
  <c r="V41" i="39"/>
  <c r="I42" i="39"/>
  <c r="K42" i="39"/>
  <c r="L42" i="39" s="1"/>
  <c r="M42" i="39"/>
  <c r="N42" i="39" s="1"/>
  <c r="O42" i="39" s="1"/>
  <c r="T42" i="39"/>
  <c r="U42" i="39" s="1"/>
  <c r="I43" i="39"/>
  <c r="J43" i="39" s="1"/>
  <c r="K43" i="39"/>
  <c r="L43" i="39" s="1"/>
  <c r="M43" i="39"/>
  <c r="N43" i="39" s="1"/>
  <c r="S43" i="39"/>
  <c r="T43" i="39"/>
  <c r="W43" i="39"/>
  <c r="U43" i="39"/>
  <c r="V43" i="39"/>
  <c r="I44" i="39"/>
  <c r="K44" i="39"/>
  <c r="T44" i="39"/>
  <c r="I45" i="39"/>
  <c r="J45" i="39" s="1"/>
  <c r="K45" i="39"/>
  <c r="M45" i="39" s="1"/>
  <c r="N45" i="39" s="1"/>
  <c r="L45" i="39"/>
  <c r="S45" i="39"/>
  <c r="T45" i="39"/>
  <c r="W45" i="39" s="1"/>
  <c r="V45" i="39"/>
  <c r="I46" i="39"/>
  <c r="K46" i="39"/>
  <c r="T46" i="39"/>
  <c r="W46" i="39" s="1"/>
  <c r="V46" i="39"/>
  <c r="I47" i="39"/>
  <c r="J47" i="39" s="1"/>
  <c r="K47" i="39"/>
  <c r="L47" i="39" s="1"/>
  <c r="T47" i="39"/>
  <c r="I48" i="39"/>
  <c r="J48" i="39" s="1"/>
  <c r="K48" i="39"/>
  <c r="L48" i="39"/>
  <c r="S48" i="39"/>
  <c r="T48" i="39"/>
  <c r="I49" i="39"/>
  <c r="J49" i="39" s="1"/>
  <c r="K49" i="39"/>
  <c r="X49" i="39" s="1"/>
  <c r="T49" i="39"/>
  <c r="U49" i="39" s="1"/>
  <c r="I50" i="39"/>
  <c r="J50" i="39" s="1"/>
  <c r="K50" i="39"/>
  <c r="T50" i="39"/>
  <c r="I51" i="39"/>
  <c r="J51" i="39" s="1"/>
  <c r="K51" i="39"/>
  <c r="M51" i="39" s="1"/>
  <c r="T51" i="39"/>
  <c r="W51" i="39"/>
  <c r="U51" i="39"/>
  <c r="I52" i="39"/>
  <c r="J52" i="39" s="1"/>
  <c r="K52" i="39"/>
  <c r="T52" i="39"/>
  <c r="W52" i="39"/>
  <c r="U52" i="39"/>
  <c r="I53" i="39"/>
  <c r="J53" i="39" s="1"/>
  <c r="K53" i="39"/>
  <c r="T53" i="39"/>
  <c r="U53" i="39" s="1"/>
  <c r="I54" i="39"/>
  <c r="J54" i="39" s="1"/>
  <c r="K54" i="39"/>
  <c r="M54" i="39" s="1"/>
  <c r="N54" i="39" s="1"/>
  <c r="S54" i="39"/>
  <c r="T54" i="39"/>
  <c r="U54" i="39" s="1"/>
  <c r="V54" i="39"/>
  <c r="I55" i="39"/>
  <c r="J55" i="39" s="1"/>
  <c r="K55" i="39"/>
  <c r="M55" i="39" s="1"/>
  <c r="T55" i="39"/>
  <c r="I56" i="39"/>
  <c r="J56" i="39" s="1"/>
  <c r="K56" i="39"/>
  <c r="T56" i="39"/>
  <c r="W56" i="39" s="1"/>
  <c r="I57" i="39"/>
  <c r="J57" i="39" s="1"/>
  <c r="K57" i="39"/>
  <c r="M57" i="39" s="1"/>
  <c r="T57" i="39"/>
  <c r="U57" i="39" s="1"/>
  <c r="V57" i="39"/>
  <c r="I58" i="39"/>
  <c r="J58" i="39" s="1"/>
  <c r="K58" i="39"/>
  <c r="L58" i="39" s="1"/>
  <c r="M58" i="39"/>
  <c r="T58" i="39"/>
  <c r="U58" i="39" s="1"/>
  <c r="V58" i="39"/>
  <c r="I59" i="39"/>
  <c r="J59" i="39" s="1"/>
  <c r="K59" i="39"/>
  <c r="T59" i="39"/>
  <c r="U59" i="39" s="1"/>
  <c r="I60" i="39"/>
  <c r="J60" i="39" s="1"/>
  <c r="K60" i="39"/>
  <c r="M60" i="39" s="1"/>
  <c r="T60" i="39"/>
  <c r="W60" i="39"/>
  <c r="U60" i="39"/>
  <c r="I61" i="39"/>
  <c r="J61" i="39" s="1"/>
  <c r="K61" i="39"/>
  <c r="L61" i="39" s="1"/>
  <c r="T61" i="39"/>
  <c r="U61" i="39" s="1"/>
  <c r="I62" i="39"/>
  <c r="J62" i="39"/>
  <c r="K62" i="39"/>
  <c r="T62" i="39"/>
  <c r="U62" i="39" s="1"/>
  <c r="W62" i="39"/>
  <c r="D2" i="36"/>
  <c r="D2" i="38"/>
  <c r="X13" i="38"/>
  <c r="I18" i="38"/>
  <c r="J18" i="38"/>
  <c r="K18" i="38"/>
  <c r="M18" i="38" s="1"/>
  <c r="T18" i="38"/>
  <c r="U18" i="38" s="1"/>
  <c r="M19" i="38"/>
  <c r="N19" i="38" s="1"/>
  <c r="V19" i="38"/>
  <c r="I20" i="38"/>
  <c r="J20" i="38" s="1"/>
  <c r="K20" i="38"/>
  <c r="L20" i="38" s="1"/>
  <c r="I21" i="38"/>
  <c r="J21" i="38" s="1"/>
  <c r="K21" i="38"/>
  <c r="S21" i="38" s="1"/>
  <c r="L21" i="38"/>
  <c r="V21" i="38"/>
  <c r="I22" i="38"/>
  <c r="J22" i="38" s="1"/>
  <c r="K22" i="38"/>
  <c r="L22" i="38"/>
  <c r="S22" i="38"/>
  <c r="I23" i="38"/>
  <c r="J23" i="38"/>
  <c r="K23" i="38"/>
  <c r="I24" i="38"/>
  <c r="J24" i="38" s="1"/>
  <c r="K24" i="38"/>
  <c r="I25" i="38"/>
  <c r="J25" i="38" s="1"/>
  <c r="S25" i="38"/>
  <c r="T25" i="38" s="1"/>
  <c r="U25" i="38" s="1"/>
  <c r="I26" i="38"/>
  <c r="J26" i="38" s="1"/>
  <c r="M26" i="38"/>
  <c r="N26" i="38" s="1"/>
  <c r="Q26" i="38" s="1"/>
  <c r="R26" i="38" s="1"/>
  <c r="S26" i="38"/>
  <c r="T26" i="38" s="1"/>
  <c r="U26" i="38" s="1"/>
  <c r="V26" i="38"/>
  <c r="I27" i="38"/>
  <c r="J27" i="38"/>
  <c r="M27" i="38"/>
  <c r="N27" i="38" s="1"/>
  <c r="O27" i="38" s="1"/>
  <c r="S27" i="38"/>
  <c r="T27" i="38"/>
  <c r="V27" i="38"/>
  <c r="I28" i="38"/>
  <c r="J28" i="38" s="1"/>
  <c r="K28" i="38"/>
  <c r="I29" i="38"/>
  <c r="J29" i="38" s="1"/>
  <c r="K29" i="38"/>
  <c r="L29" i="38"/>
  <c r="M29" i="38"/>
  <c r="N29" i="38" s="1"/>
  <c r="S29" i="38"/>
  <c r="T29" i="38"/>
  <c r="U29" i="38" s="1"/>
  <c r="V29" i="38"/>
  <c r="I30" i="38"/>
  <c r="J30" i="38" s="1"/>
  <c r="K30" i="38"/>
  <c r="L30" i="38" s="1"/>
  <c r="S30" i="38"/>
  <c r="W30" i="38" s="1"/>
  <c r="T30" i="38"/>
  <c r="U30" i="38" s="1"/>
  <c r="I31" i="38"/>
  <c r="J31" i="38" s="1"/>
  <c r="M31" i="38"/>
  <c r="S31" i="38"/>
  <c r="T31" i="38"/>
  <c r="V31" i="38"/>
  <c r="M32" i="38"/>
  <c r="N32" i="38" s="1"/>
  <c r="S32" i="38"/>
  <c r="T32" i="38" s="1"/>
  <c r="V32" i="38"/>
  <c r="S33" i="38"/>
  <c r="T33" i="38" s="1"/>
  <c r="U33" i="38" s="1"/>
  <c r="M34" i="38"/>
  <c r="N34" i="38" s="1"/>
  <c r="S34" i="38"/>
  <c r="T34" i="38" s="1"/>
  <c r="V34" i="38"/>
  <c r="M35" i="38"/>
  <c r="N35" i="38" s="1"/>
  <c r="S35" i="38"/>
  <c r="T35" i="38"/>
  <c r="U35" i="38" s="1"/>
  <c r="V35" i="38"/>
  <c r="M36" i="38"/>
  <c r="N36" i="38" s="1"/>
  <c r="O36" i="38" s="1"/>
  <c r="S36" i="38"/>
  <c r="T36" i="38"/>
  <c r="V36" i="38"/>
  <c r="M37" i="38"/>
  <c r="N37" i="38" s="1"/>
  <c r="S37" i="38"/>
  <c r="T37" i="38"/>
  <c r="U37" i="38" s="1"/>
  <c r="V37" i="38"/>
  <c r="M38" i="38"/>
  <c r="N38" i="38" s="1"/>
  <c r="S38" i="38"/>
  <c r="T38" i="38"/>
  <c r="W38" i="38" s="1"/>
  <c r="V38" i="38"/>
  <c r="M39" i="38"/>
  <c r="N39" i="38"/>
  <c r="S39" i="38"/>
  <c r="T39" i="38"/>
  <c r="U39" i="38" s="1"/>
  <c r="V39" i="38"/>
  <c r="W39" i="38"/>
  <c r="X39" i="38" s="1"/>
  <c r="M40" i="38"/>
  <c r="N40" i="38"/>
  <c r="P40" i="38" s="1"/>
  <c r="S40" i="38"/>
  <c r="T40" i="38"/>
  <c r="V40" i="38"/>
  <c r="T41" i="38"/>
  <c r="U41" i="38"/>
  <c r="M42" i="38"/>
  <c r="N42" i="38" s="1"/>
  <c r="S42" i="38"/>
  <c r="W42" i="38"/>
  <c r="T42" i="38"/>
  <c r="U42" i="38" s="1"/>
  <c r="V42" i="38"/>
  <c r="M43" i="38"/>
  <c r="N43" i="38" s="1"/>
  <c r="S43" i="38"/>
  <c r="T43" i="38"/>
  <c r="V43" i="38"/>
  <c r="M44" i="38"/>
  <c r="N44" i="38" s="1"/>
  <c r="S44" i="38"/>
  <c r="T44" i="38"/>
  <c r="V44" i="38"/>
  <c r="M45" i="38"/>
  <c r="N45" i="38" s="1"/>
  <c r="S45" i="38"/>
  <c r="T45" i="38"/>
  <c r="W45" i="38" s="1"/>
  <c r="V45" i="38"/>
  <c r="M46" i="38"/>
  <c r="N46" i="38"/>
  <c r="S46" i="38"/>
  <c r="T46" i="38"/>
  <c r="U46" i="38" s="1"/>
  <c r="V46" i="38"/>
  <c r="M47" i="38"/>
  <c r="N47" i="38"/>
  <c r="S47" i="38"/>
  <c r="T47" i="38"/>
  <c r="U47" i="38" s="1"/>
  <c r="V47" i="38"/>
  <c r="W47" i="38"/>
  <c r="M48" i="38"/>
  <c r="N48" i="38" s="1"/>
  <c r="P48" i="38" s="1"/>
  <c r="S48" i="38"/>
  <c r="T48" i="38"/>
  <c r="V48" i="38"/>
  <c r="S49" i="38"/>
  <c r="T49" i="38"/>
  <c r="U49" i="38"/>
  <c r="M50" i="38"/>
  <c r="N50" i="38" s="1"/>
  <c r="O50" i="38" s="1"/>
  <c r="S50" i="38"/>
  <c r="T50" i="38"/>
  <c r="U50" i="38" s="1"/>
  <c r="V50" i="38"/>
  <c r="M51" i="38"/>
  <c r="N51" i="38"/>
  <c r="S51" i="38"/>
  <c r="T51" i="38"/>
  <c r="V51" i="38"/>
  <c r="M52" i="38"/>
  <c r="N52" i="38" s="1"/>
  <c r="P52" i="38"/>
  <c r="S52" i="38"/>
  <c r="T52" i="38"/>
  <c r="V52" i="38"/>
  <c r="M53" i="38"/>
  <c r="N53" i="38" s="1"/>
  <c r="P53" i="38" s="1"/>
  <c r="S53" i="38"/>
  <c r="W53" i="38" s="1"/>
  <c r="T53" i="38"/>
  <c r="U53" i="38"/>
  <c r="V53" i="38"/>
  <c r="M54" i="38"/>
  <c r="N54" i="38" s="1"/>
  <c r="S54" i="38"/>
  <c r="T54" i="38"/>
  <c r="U54" i="38" s="1"/>
  <c r="V54" i="38"/>
  <c r="M55" i="38"/>
  <c r="N55" i="38" s="1"/>
  <c r="S55" i="38"/>
  <c r="T55" i="38"/>
  <c r="V55" i="38"/>
  <c r="M56" i="38"/>
  <c r="N56" i="38" s="1"/>
  <c r="S56" i="38"/>
  <c r="T56" i="38"/>
  <c r="U56" i="38" s="1"/>
  <c r="V56" i="38"/>
  <c r="S57" i="38"/>
  <c r="T57" i="38"/>
  <c r="U57" i="38" s="1"/>
  <c r="M58" i="38"/>
  <c r="N58" i="38" s="1"/>
  <c r="S58" i="38"/>
  <c r="T58" i="38"/>
  <c r="U58" i="38"/>
  <c r="V58" i="38"/>
  <c r="M59" i="38"/>
  <c r="N59" i="38"/>
  <c r="S59" i="38"/>
  <c r="W59" i="38" s="1"/>
  <c r="T59" i="38"/>
  <c r="U59" i="38" s="1"/>
  <c r="V59" i="38"/>
  <c r="M60" i="38"/>
  <c r="N60" i="38" s="1"/>
  <c r="O60" i="38"/>
  <c r="Q60" i="38"/>
  <c r="R60" i="38" s="1"/>
  <c r="S60" i="38"/>
  <c r="T60" i="38"/>
  <c r="W60" i="38" s="1"/>
  <c r="X60" i="38" s="1"/>
  <c r="V60" i="38"/>
  <c r="M61" i="38"/>
  <c r="N61" i="38"/>
  <c r="S61" i="38"/>
  <c r="T61" i="38"/>
  <c r="U61" i="38" s="1"/>
  <c r="V61" i="38"/>
  <c r="M62" i="38"/>
  <c r="N62" i="38" s="1"/>
  <c r="S62" i="38"/>
  <c r="T62" i="38"/>
  <c r="U62" i="38" s="1"/>
  <c r="V62" i="38"/>
  <c r="W62" i="38"/>
  <c r="M63" i="38"/>
  <c r="N63" i="38"/>
  <c r="S63" i="38"/>
  <c r="T63" i="38"/>
  <c r="V63" i="38"/>
  <c r="M64" i="38"/>
  <c r="N64" i="38"/>
  <c r="S64" i="38"/>
  <c r="T64" i="38"/>
  <c r="U64" i="38" s="1"/>
  <c r="V64" i="38"/>
  <c r="F2" i="37"/>
  <c r="Y13" i="37"/>
  <c r="M18" i="37"/>
  <c r="N18" i="37" s="1"/>
  <c r="S18" i="37"/>
  <c r="U18" i="37"/>
  <c r="V18" i="37"/>
  <c r="X18" i="37"/>
  <c r="AE18" i="37"/>
  <c r="M19" i="37"/>
  <c r="N19" i="37" s="1"/>
  <c r="U19" i="37"/>
  <c r="X19" i="37"/>
  <c r="Y19" i="37" s="1"/>
  <c r="M20" i="37"/>
  <c r="N20" i="37" s="1"/>
  <c r="U20" i="37"/>
  <c r="V20" i="37"/>
  <c r="X20" i="37"/>
  <c r="M21" i="37"/>
  <c r="N21" i="37" s="1"/>
  <c r="U21" i="37"/>
  <c r="V21" i="37"/>
  <c r="X21" i="37"/>
  <c r="Y21" i="37" s="1"/>
  <c r="M22" i="37"/>
  <c r="N22" i="37" s="1"/>
  <c r="U22" i="37"/>
  <c r="V22" i="37"/>
  <c r="X22" i="37"/>
  <c r="M23" i="37"/>
  <c r="N23" i="37" s="1"/>
  <c r="U23" i="37"/>
  <c r="V23" i="37"/>
  <c r="X23" i="37"/>
  <c r="Y23" i="37" s="1"/>
  <c r="M24" i="37"/>
  <c r="N24" i="37" s="1"/>
  <c r="O24" i="37" s="1"/>
  <c r="U24" i="37"/>
  <c r="V24" i="37"/>
  <c r="X24" i="37"/>
  <c r="M25" i="37"/>
  <c r="N25" i="37" s="1"/>
  <c r="U25" i="37"/>
  <c r="V25" i="37"/>
  <c r="X25" i="37"/>
  <c r="Y25" i="37" s="1"/>
  <c r="M26" i="37"/>
  <c r="N26" i="37" s="1"/>
  <c r="U26" i="37"/>
  <c r="V26" i="37"/>
  <c r="X26" i="37"/>
  <c r="M27" i="37"/>
  <c r="N27" i="37" s="1"/>
  <c r="O27" i="37" s="1"/>
  <c r="U27" i="37"/>
  <c r="V27" i="37"/>
  <c r="X27" i="37"/>
  <c r="Y27" i="37" s="1"/>
  <c r="M28" i="37"/>
  <c r="N28" i="37" s="1"/>
  <c r="U28" i="37"/>
  <c r="V28" i="37"/>
  <c r="X28" i="37"/>
  <c r="U29" i="37"/>
  <c r="V29" i="37"/>
  <c r="M30" i="37"/>
  <c r="N30" i="37" s="1"/>
  <c r="S30" i="37"/>
  <c r="U30" i="37"/>
  <c r="V30" i="37"/>
  <c r="X30" i="37"/>
  <c r="Z30" i="37" s="1"/>
  <c r="AB30" i="37" s="1"/>
  <c r="Y30" i="37"/>
  <c r="AD30" i="37"/>
  <c r="AE30" i="37"/>
  <c r="M31" i="37"/>
  <c r="S31" i="37"/>
  <c r="U31" i="37"/>
  <c r="V31" i="37"/>
  <c r="X31" i="37"/>
  <c r="AD31" i="37"/>
  <c r="V32" i="37"/>
  <c r="M33" i="37"/>
  <c r="N33" i="37" s="1"/>
  <c r="P33" i="37" s="1"/>
  <c r="U33" i="37"/>
  <c r="V33" i="37"/>
  <c r="X33" i="37"/>
  <c r="Y33" i="37" s="1"/>
  <c r="V34" i="37"/>
  <c r="S35" i="37"/>
  <c r="U35" i="37"/>
  <c r="M36" i="37"/>
  <c r="N36" i="37"/>
  <c r="S36" i="37"/>
  <c r="V36" i="37"/>
  <c r="M37" i="37"/>
  <c r="N37" i="37"/>
  <c r="S37" i="37"/>
  <c r="U37" i="37"/>
  <c r="V37" i="37"/>
  <c r="X37" i="37"/>
  <c r="M38" i="37"/>
  <c r="N38" i="37" s="1"/>
  <c r="S38" i="37"/>
  <c r="U38" i="37"/>
  <c r="V38" i="37"/>
  <c r="M39" i="37"/>
  <c r="N39" i="37" s="1"/>
  <c r="P39" i="37" s="1"/>
  <c r="S39" i="37"/>
  <c r="U39" i="37"/>
  <c r="V39" i="37"/>
  <c r="X39" i="37"/>
  <c r="AE39" i="37" s="1"/>
  <c r="M40" i="37"/>
  <c r="N40" i="37" s="1"/>
  <c r="S40" i="37"/>
  <c r="V40" i="37"/>
  <c r="X40" i="37"/>
  <c r="M41" i="37"/>
  <c r="N41" i="37" s="1"/>
  <c r="P41" i="37" s="1"/>
  <c r="S41" i="37"/>
  <c r="U41" i="37"/>
  <c r="V41" i="37"/>
  <c r="X41" i="37"/>
  <c r="M42" i="37"/>
  <c r="N42" i="37" s="1"/>
  <c r="O42" i="37"/>
  <c r="S42" i="37"/>
  <c r="U42" i="37"/>
  <c r="V42" i="37"/>
  <c r="S43" i="37"/>
  <c r="U43" i="37"/>
  <c r="M44" i="37"/>
  <c r="N44" i="37" s="1"/>
  <c r="S44" i="37"/>
  <c r="V44" i="37"/>
  <c r="M45" i="37"/>
  <c r="N45" i="37" s="1"/>
  <c r="S45" i="37"/>
  <c r="U45" i="37"/>
  <c r="V45" i="37"/>
  <c r="X45" i="37"/>
  <c r="S46" i="37"/>
  <c r="U46" i="37"/>
  <c r="M47" i="37"/>
  <c r="N47" i="37" s="1"/>
  <c r="S47" i="37"/>
  <c r="U47" i="37"/>
  <c r="V47" i="37"/>
  <c r="X47" i="37"/>
  <c r="AD47" i="37" s="1"/>
  <c r="Z47" i="37"/>
  <c r="AB47" i="37" s="1"/>
  <c r="AE47" i="37"/>
  <c r="M48" i="37"/>
  <c r="N48" i="37" s="1"/>
  <c r="Q48" i="37" s="1"/>
  <c r="R48" i="37" s="1"/>
  <c r="S48" i="37"/>
  <c r="V48" i="37"/>
  <c r="X48" i="37"/>
  <c r="M49" i="37"/>
  <c r="N49" i="37"/>
  <c r="S49" i="37"/>
  <c r="U49" i="37"/>
  <c r="V49" i="37"/>
  <c r="X49" i="37"/>
  <c r="AE49" i="37" s="1"/>
  <c r="M50" i="37"/>
  <c r="N50" i="37" s="1"/>
  <c r="S50" i="37"/>
  <c r="U50" i="37"/>
  <c r="V50" i="37"/>
  <c r="M51" i="37"/>
  <c r="N51" i="37" s="1"/>
  <c r="P51" i="37" s="1"/>
  <c r="S51" i="37"/>
  <c r="U51" i="37"/>
  <c r="V51" i="37"/>
  <c r="X51" i="37"/>
  <c r="M52" i="37"/>
  <c r="N52" i="37" s="1"/>
  <c r="S52" i="37"/>
  <c r="V52" i="37"/>
  <c r="M53" i="37"/>
  <c r="N53" i="37" s="1"/>
  <c r="U53" i="37"/>
  <c r="V53" i="37"/>
  <c r="X53" i="37"/>
  <c r="AE53" i="37" s="1"/>
  <c r="M54" i="37"/>
  <c r="N54" i="37" s="1"/>
  <c r="Q54" i="37"/>
  <c r="R54" i="37" s="1"/>
  <c r="S54" i="37"/>
  <c r="U54" i="37"/>
  <c r="V54" i="37"/>
  <c r="M55" i="37"/>
  <c r="N55" i="37" s="1"/>
  <c r="S55" i="37"/>
  <c r="U55" i="37"/>
  <c r="V55" i="37"/>
  <c r="X55" i="37"/>
  <c r="Y55" i="37" s="1"/>
  <c r="AD55" i="37"/>
  <c r="M56" i="37"/>
  <c r="N56" i="37"/>
  <c r="S56" i="37"/>
  <c r="V56" i="37"/>
  <c r="M57" i="37"/>
  <c r="N57" i="37"/>
  <c r="O57" i="37" s="1"/>
  <c r="S57" i="37"/>
  <c r="U57" i="37"/>
  <c r="V57" i="37"/>
  <c r="X57" i="37"/>
  <c r="M58" i="37"/>
  <c r="N58" i="37" s="1"/>
  <c r="S58" i="37"/>
  <c r="U58" i="37"/>
  <c r="V58" i="37"/>
  <c r="M59" i="37"/>
  <c r="N59" i="37"/>
  <c r="Q59" i="37" s="1"/>
  <c r="R59" i="37" s="1"/>
  <c r="S59" i="37"/>
  <c r="U59" i="37"/>
  <c r="V59" i="37"/>
  <c r="X59" i="37"/>
  <c r="M60" i="37"/>
  <c r="N60" i="37" s="1"/>
  <c r="S60" i="37"/>
  <c r="V60" i="37"/>
  <c r="X60" i="37"/>
  <c r="M61" i="37"/>
  <c r="N61" i="37"/>
  <c r="U61" i="37"/>
  <c r="V61" i="37"/>
  <c r="X61" i="37"/>
  <c r="M62" i="37"/>
  <c r="N62" i="37" s="1"/>
  <c r="S62" i="37"/>
  <c r="U62" i="37"/>
  <c r="V62" i="37"/>
  <c r="M63" i="37"/>
  <c r="N63" i="37" s="1"/>
  <c r="S63" i="37"/>
  <c r="U63" i="37"/>
  <c r="V63" i="37"/>
  <c r="X63" i="37"/>
  <c r="AD63" i="37" s="1"/>
  <c r="M64" i="37"/>
  <c r="N64" i="37"/>
  <c r="S64" i="37"/>
  <c r="V64" i="37"/>
  <c r="X64" i="37"/>
  <c r="AE64" i="37" s="1"/>
  <c r="B11" i="36"/>
  <c r="D2" i="28"/>
  <c r="H72" i="28"/>
  <c r="J72" i="28" s="1"/>
  <c r="K72" i="28" s="1"/>
  <c r="I72" i="28"/>
  <c r="H71" i="28"/>
  <c r="J71" i="28" s="1"/>
  <c r="K71" i="28" s="1"/>
  <c r="N71" i="28" s="1"/>
  <c r="O71" i="28" s="1"/>
  <c r="I71" i="28"/>
  <c r="H70" i="28"/>
  <c r="I70" i="28"/>
  <c r="H69" i="28"/>
  <c r="I69" i="28"/>
  <c r="H68" i="28"/>
  <c r="J68" i="28" s="1"/>
  <c r="I68" i="28"/>
  <c r="H67" i="28"/>
  <c r="J67" i="28" s="1"/>
  <c r="K67" i="28"/>
  <c r="M67" i="28" s="1"/>
  <c r="I67" i="28"/>
  <c r="H66" i="28"/>
  <c r="J66" i="28" s="1"/>
  <c r="I66" i="28"/>
  <c r="H65" i="28"/>
  <c r="J65" i="28" s="1"/>
  <c r="K65" i="28" s="1"/>
  <c r="I65" i="28"/>
  <c r="H64" i="28"/>
  <c r="J64" i="28" s="1"/>
  <c r="I64" i="28"/>
  <c r="H63" i="28"/>
  <c r="J63" i="28"/>
  <c r="I63" i="28"/>
  <c r="H62" i="28"/>
  <c r="J62" i="28" s="1"/>
  <c r="K62" i="28"/>
  <c r="M62" i="28" s="1"/>
  <c r="I62" i="28"/>
  <c r="H61" i="28"/>
  <c r="J61" i="28" s="1"/>
  <c r="K61" i="28" s="1"/>
  <c r="I61" i="28"/>
  <c r="H60" i="28"/>
  <c r="I60" i="28"/>
  <c r="H59" i="28"/>
  <c r="I59" i="28"/>
  <c r="H58" i="28"/>
  <c r="J58" i="28" s="1"/>
  <c r="I58" i="28"/>
  <c r="H57" i="28"/>
  <c r="J57" i="28"/>
  <c r="I57" i="28"/>
  <c r="H56" i="28"/>
  <c r="J56" i="28"/>
  <c r="K56" i="28" s="1"/>
  <c r="M56" i="28" s="1"/>
  <c r="I56" i="28"/>
  <c r="H55" i="28"/>
  <c r="J55" i="28" s="1"/>
  <c r="K55" i="28" s="1"/>
  <c r="N55" i="28" s="1"/>
  <c r="O55" i="28" s="1"/>
  <c r="I55" i="28"/>
  <c r="H54" i="28"/>
  <c r="I54" i="28"/>
  <c r="H53" i="28"/>
  <c r="I53" i="28"/>
  <c r="H52" i="28"/>
  <c r="J52" i="28" s="1"/>
  <c r="I52" i="28"/>
  <c r="H51" i="28"/>
  <c r="J51" i="28" s="1"/>
  <c r="K51" i="28" s="1"/>
  <c r="I51" i="28"/>
  <c r="H50" i="28"/>
  <c r="J50" i="28" s="1"/>
  <c r="K50" i="28" s="1"/>
  <c r="I50" i="28"/>
  <c r="H49" i="28"/>
  <c r="J49" i="28" s="1"/>
  <c r="K49" i="28" s="1"/>
  <c r="I49" i="28"/>
  <c r="H48" i="28"/>
  <c r="J48" i="28" s="1"/>
  <c r="I48" i="28"/>
  <c r="H47" i="28"/>
  <c r="J47" i="28"/>
  <c r="I47" i="28"/>
  <c r="H46" i="28"/>
  <c r="J46" i="28" s="1"/>
  <c r="K46" i="28" s="1"/>
  <c r="I46" i="28"/>
  <c r="H45" i="28"/>
  <c r="J45" i="28" s="1"/>
  <c r="K45" i="28" s="1"/>
  <c r="I45" i="28"/>
  <c r="H44" i="28"/>
  <c r="I44" i="28"/>
  <c r="H43" i="28"/>
  <c r="I43" i="28"/>
  <c r="H42" i="28"/>
  <c r="J42" i="28"/>
  <c r="I42" i="28"/>
  <c r="H41" i="28"/>
  <c r="J41" i="28" s="1"/>
  <c r="I41" i="28"/>
  <c r="H40" i="28"/>
  <c r="J40" i="28" s="1"/>
  <c r="K40" i="28" s="1"/>
  <c r="M40" i="28" s="1"/>
  <c r="I40" i="28"/>
  <c r="J39" i="28"/>
  <c r="H38" i="28"/>
  <c r="I38" i="28"/>
  <c r="H37" i="28"/>
  <c r="J37" i="28" s="1"/>
  <c r="K37" i="28" s="1"/>
  <c r="M37" i="28" s="1"/>
  <c r="I37" i="28"/>
  <c r="H36" i="28"/>
  <c r="J36" i="28"/>
  <c r="I36" i="28"/>
  <c r="H35" i="28"/>
  <c r="I35" i="28"/>
  <c r="H34" i="28"/>
  <c r="J34" i="28" s="1"/>
  <c r="I34" i="28"/>
  <c r="H33" i="28"/>
  <c r="J33" i="28" s="1"/>
  <c r="I33" i="28"/>
  <c r="H32" i="28"/>
  <c r="J32" i="28"/>
  <c r="K32" i="28" s="1"/>
  <c r="I32" i="28"/>
  <c r="H31" i="28"/>
  <c r="I31" i="28"/>
  <c r="H30" i="28"/>
  <c r="J30" i="28" s="1"/>
  <c r="I30" i="28"/>
  <c r="H29" i="28"/>
  <c r="J29" i="28"/>
  <c r="K29" i="28" s="1"/>
  <c r="I29" i="28"/>
  <c r="H28" i="28"/>
  <c r="I28" i="28"/>
  <c r="H27" i="28"/>
  <c r="J27" i="28" s="1"/>
  <c r="K27" i="28" s="1"/>
  <c r="I27" i="28"/>
  <c r="H26" i="28"/>
  <c r="I26" i="28"/>
  <c r="L21" i="28"/>
  <c r="P61" i="37"/>
  <c r="P29" i="37"/>
  <c r="O29" i="37"/>
  <c r="Q29" i="37"/>
  <c r="R29" i="37" s="1"/>
  <c r="P49" i="37"/>
  <c r="O49" i="37"/>
  <c r="Q49" i="37"/>
  <c r="R49" i="37" s="1"/>
  <c r="P18" i="37"/>
  <c r="P59" i="38"/>
  <c r="O59" i="38"/>
  <c r="Q59" i="38"/>
  <c r="R59" i="38" s="1"/>
  <c r="Y53" i="38"/>
  <c r="Z61" i="37"/>
  <c r="AD61" i="37"/>
  <c r="Y61" i="37"/>
  <c r="AE60" i="37"/>
  <c r="Z60" i="37"/>
  <c r="AA60" i="37" s="1"/>
  <c r="AD60" i="37"/>
  <c r="P53" i="37"/>
  <c r="AD48" i="37"/>
  <c r="Z45" i="37"/>
  <c r="AD45" i="37"/>
  <c r="Y45" i="37"/>
  <c r="P63" i="38"/>
  <c r="O63" i="38"/>
  <c r="X62" i="38"/>
  <c r="P55" i="38"/>
  <c r="O55" i="38"/>
  <c r="Q53" i="38"/>
  <c r="R53" i="38" s="1"/>
  <c r="P51" i="38"/>
  <c r="O51" i="38"/>
  <c r="W48" i="38"/>
  <c r="U48" i="38"/>
  <c r="P38" i="38"/>
  <c r="Q37" i="38"/>
  <c r="R37" i="38" s="1"/>
  <c r="P37" i="38"/>
  <c r="W36" i="38"/>
  <c r="U36" i="38"/>
  <c r="J38" i="39"/>
  <c r="X38" i="39"/>
  <c r="J63" i="39"/>
  <c r="X63" i="39"/>
  <c r="J65" i="39"/>
  <c r="X65" i="39"/>
  <c r="L67" i="39"/>
  <c r="M67" i="39"/>
  <c r="N67" i="39" s="1"/>
  <c r="S67" i="39"/>
  <c r="X67" i="39"/>
  <c r="V67" i="39"/>
  <c r="J69" i="39"/>
  <c r="X69" i="39"/>
  <c r="L71" i="39"/>
  <c r="M71" i="39"/>
  <c r="N71" i="39" s="1"/>
  <c r="S71" i="39"/>
  <c r="V71" i="39"/>
  <c r="X71" i="39"/>
  <c r="J73" i="39"/>
  <c r="X73" i="39"/>
  <c r="J117" i="39"/>
  <c r="X117" i="39"/>
  <c r="L119" i="39"/>
  <c r="M119" i="39"/>
  <c r="N119" i="39" s="1"/>
  <c r="S119" i="39"/>
  <c r="V119" i="39"/>
  <c r="X119" i="39"/>
  <c r="Z132" i="39"/>
  <c r="AE132" i="39"/>
  <c r="AD132" i="39"/>
  <c r="Z140" i="39"/>
  <c r="AE140" i="39"/>
  <c r="AD140" i="39"/>
  <c r="L32" i="37"/>
  <c r="S32" i="37"/>
  <c r="T32" i="37" s="1"/>
  <c r="X32" i="37" s="1"/>
  <c r="M32" i="37"/>
  <c r="N32" i="37" s="1"/>
  <c r="P32" i="37" s="1"/>
  <c r="U40" i="37"/>
  <c r="W40" i="37"/>
  <c r="U48" i="37"/>
  <c r="W48" i="37"/>
  <c r="U56" i="37"/>
  <c r="W56" i="37"/>
  <c r="U64" i="37"/>
  <c r="W64" i="37"/>
  <c r="W32" i="40"/>
  <c r="U32" i="40"/>
  <c r="S137" i="40"/>
  <c r="W137" i="40" s="1"/>
  <c r="Y137" i="40" s="1"/>
  <c r="M137" i="40"/>
  <c r="N137" i="40" s="1"/>
  <c r="V137" i="40"/>
  <c r="L137" i="40"/>
  <c r="S153" i="40"/>
  <c r="W153" i="40" s="1"/>
  <c r="M153" i="40"/>
  <c r="N153" i="40" s="1"/>
  <c r="V153" i="40"/>
  <c r="L153" i="40"/>
  <c r="S169" i="40"/>
  <c r="W169" i="40" s="1"/>
  <c r="M169" i="40"/>
  <c r="N169" i="40" s="1"/>
  <c r="V169" i="40"/>
  <c r="L169" i="40"/>
  <c r="Q64" i="37"/>
  <c r="R64" i="37" s="1"/>
  <c r="Z53" i="37"/>
  <c r="AD53" i="37"/>
  <c r="Y53" i="37"/>
  <c r="Z41" i="37"/>
  <c r="AE28" i="37"/>
  <c r="Z26" i="37"/>
  <c r="AE22" i="37"/>
  <c r="Z20" i="37"/>
  <c r="O52" i="38"/>
  <c r="Q52" i="38"/>
  <c r="R52" i="38" s="1"/>
  <c r="P45" i="39"/>
  <c r="J42" i="39"/>
  <c r="X42" i="39"/>
  <c r="P39" i="39"/>
  <c r="O39" i="39"/>
  <c r="Q39" i="39"/>
  <c r="R39" i="39" s="1"/>
  <c r="Y35" i="39"/>
  <c r="L30" i="39"/>
  <c r="V30" i="39"/>
  <c r="S30" i="39"/>
  <c r="M30" i="39"/>
  <c r="N30" i="39" s="1"/>
  <c r="L22" i="39"/>
  <c r="V22" i="39"/>
  <c r="M22" i="39"/>
  <c r="N22" i="39" s="1"/>
  <c r="S22" i="39"/>
  <c r="T22" i="39" s="1"/>
  <c r="W20" i="39"/>
  <c r="U20" i="39"/>
  <c r="X20" i="39"/>
  <c r="Z80" i="39"/>
  <c r="AE80" i="39"/>
  <c r="AD80" i="39"/>
  <c r="L95" i="39"/>
  <c r="M95" i="39"/>
  <c r="N95" i="39"/>
  <c r="S95" i="39"/>
  <c r="V95" i="39"/>
  <c r="X95" i="39"/>
  <c r="J97" i="39"/>
  <c r="X97" i="39"/>
  <c r="L99" i="39"/>
  <c r="M99" i="39"/>
  <c r="N99" i="39"/>
  <c r="S99" i="39"/>
  <c r="V99" i="39"/>
  <c r="X99" i="39"/>
  <c r="J101" i="39"/>
  <c r="X101" i="39"/>
  <c r="L103" i="39"/>
  <c r="M103" i="39"/>
  <c r="N103" i="39"/>
  <c r="S103" i="39"/>
  <c r="X103" i="39"/>
  <c r="V103" i="39"/>
  <c r="J105" i="39"/>
  <c r="X105" i="39"/>
  <c r="L107" i="39"/>
  <c r="M107" i="39"/>
  <c r="N107" i="39"/>
  <c r="S107" i="39"/>
  <c r="V107" i="39"/>
  <c r="X107" i="39"/>
  <c r="J109" i="39"/>
  <c r="X109" i="39"/>
  <c r="L111" i="39"/>
  <c r="M111" i="39"/>
  <c r="N111" i="39"/>
  <c r="S111" i="39"/>
  <c r="V111" i="39"/>
  <c r="X111" i="39"/>
  <c r="J113" i="39"/>
  <c r="X113" i="39"/>
  <c r="L115" i="39"/>
  <c r="M115" i="39"/>
  <c r="N115" i="39"/>
  <c r="S115" i="39"/>
  <c r="V115" i="39"/>
  <c r="X115" i="39"/>
  <c r="Z128" i="39"/>
  <c r="AA128" i="39" s="1"/>
  <c r="AE128" i="39"/>
  <c r="AD128" i="39"/>
  <c r="J141" i="39"/>
  <c r="X141" i="39"/>
  <c r="AE141" i="39" s="1"/>
  <c r="L143" i="39"/>
  <c r="M143" i="39"/>
  <c r="N143" i="39" s="1"/>
  <c r="S143" i="39"/>
  <c r="X143" i="39"/>
  <c r="V143" i="39"/>
  <c r="W163" i="39"/>
  <c r="X165" i="39"/>
  <c r="U165" i="39"/>
  <c r="W165" i="39"/>
  <c r="L53" i="37"/>
  <c r="S53" i="37"/>
  <c r="L34" i="37"/>
  <c r="M34" i="37"/>
  <c r="N34" i="37" s="1"/>
  <c r="S34" i="37"/>
  <c r="T34" i="37" s="1"/>
  <c r="X34" i="37" s="1"/>
  <c r="W42" i="37"/>
  <c r="X42" i="37"/>
  <c r="W50" i="37"/>
  <c r="X50" i="37"/>
  <c r="W58" i="37"/>
  <c r="X58" i="37"/>
  <c r="U62" i="40"/>
  <c r="Y50" i="40"/>
  <c r="X50" i="40"/>
  <c r="AB50" i="40"/>
  <c r="AC50" i="40" s="1"/>
  <c r="U49" i="40"/>
  <c r="X29" i="40"/>
  <c r="AB29" i="40"/>
  <c r="AC29" i="40"/>
  <c r="Y29" i="40"/>
  <c r="L67" i="28"/>
  <c r="Q62" i="37"/>
  <c r="R62" i="37" s="1"/>
  <c r="P59" i="37"/>
  <c r="AE61" i="37"/>
  <c r="Y60" i="37"/>
  <c r="X56" i="37"/>
  <c r="Q37" i="37"/>
  <c r="R37" i="37" s="1"/>
  <c r="Q63" i="38"/>
  <c r="R63" i="38" s="1"/>
  <c r="P61" i="38"/>
  <c r="U60" i="38"/>
  <c r="P60" i="38"/>
  <c r="Q55" i="38"/>
  <c r="R55" i="38" s="1"/>
  <c r="O53" i="38"/>
  <c r="Q51" i="38"/>
  <c r="R51" i="38" s="1"/>
  <c r="O37" i="38"/>
  <c r="Y132" i="39"/>
  <c r="Y140" i="39"/>
  <c r="P57" i="37"/>
  <c r="Q52" i="37"/>
  <c r="R52" i="37" s="1"/>
  <c r="P52" i="37"/>
  <c r="AA47" i="37"/>
  <c r="AE40" i="37"/>
  <c r="Z40" i="37"/>
  <c r="AD40" i="37"/>
  <c r="Z37" i="37"/>
  <c r="Y37" i="37"/>
  <c r="AC30" i="37"/>
  <c r="P27" i="37"/>
  <c r="Q27" i="37" s="1"/>
  <c r="R27" i="37" s="1"/>
  <c r="Q50" i="38"/>
  <c r="R50" i="38" s="1"/>
  <c r="P50" i="38"/>
  <c r="Q46" i="38"/>
  <c r="R46" i="38" s="1"/>
  <c r="P46" i="38"/>
  <c r="O46" i="38"/>
  <c r="Q45" i="38"/>
  <c r="R45" i="38" s="1"/>
  <c r="P45" i="38"/>
  <c r="W44" i="38"/>
  <c r="U44" i="38"/>
  <c r="U40" i="38"/>
  <c r="P39" i="38"/>
  <c r="O39" i="38"/>
  <c r="W32" i="38"/>
  <c r="U32" i="38"/>
  <c r="X30" i="38"/>
  <c r="L28" i="38"/>
  <c r="J46" i="39"/>
  <c r="X46" i="39"/>
  <c r="P40" i="39"/>
  <c r="R40" i="39"/>
  <c r="O40" i="39"/>
  <c r="J29" i="39"/>
  <c r="X29" i="39"/>
  <c r="L26" i="39"/>
  <c r="V26" i="39"/>
  <c r="M26" i="39"/>
  <c r="N26" i="39" s="1"/>
  <c r="S26" i="39"/>
  <c r="Q63" i="39"/>
  <c r="R63" i="39"/>
  <c r="P63" i="39"/>
  <c r="L83" i="39"/>
  <c r="M83" i="39"/>
  <c r="N83" i="39" s="1"/>
  <c r="S83" i="39"/>
  <c r="V83" i="39"/>
  <c r="X83" i="39"/>
  <c r="J85" i="39"/>
  <c r="X85" i="39"/>
  <c r="L87" i="39"/>
  <c r="M87" i="39"/>
  <c r="N87" i="39" s="1"/>
  <c r="S87" i="39"/>
  <c r="V87" i="39"/>
  <c r="X87" i="39"/>
  <c r="J89" i="39"/>
  <c r="X89" i="39"/>
  <c r="L91" i="39"/>
  <c r="M91" i="39"/>
  <c r="N91" i="39" s="1"/>
  <c r="S91" i="39"/>
  <c r="V91" i="39"/>
  <c r="X91" i="39"/>
  <c r="J93" i="39"/>
  <c r="X93" i="39"/>
  <c r="J129" i="39"/>
  <c r="X129" i="39"/>
  <c r="L131" i="39"/>
  <c r="M131" i="39"/>
  <c r="N131" i="39" s="1"/>
  <c r="S131" i="39"/>
  <c r="V131" i="39"/>
  <c r="X131" i="39"/>
  <c r="Y131" i="39" s="1"/>
  <c r="J133" i="39"/>
  <c r="X133" i="39"/>
  <c r="L135" i="39"/>
  <c r="M135" i="39"/>
  <c r="N135" i="39" s="1"/>
  <c r="O135" i="39" s="1"/>
  <c r="S135" i="39"/>
  <c r="V135" i="39"/>
  <c r="X135" i="39"/>
  <c r="J137" i="39"/>
  <c r="X137" i="39"/>
  <c r="L139" i="39"/>
  <c r="M139" i="39"/>
  <c r="N139" i="39" s="1"/>
  <c r="S139" i="39"/>
  <c r="V139" i="39"/>
  <c r="X139" i="39"/>
  <c r="X152" i="39"/>
  <c r="U152" i="39"/>
  <c r="W152" i="39"/>
  <c r="L29" i="37"/>
  <c r="S29" i="37"/>
  <c r="W36" i="37"/>
  <c r="U36" i="37"/>
  <c r="U44" i="37"/>
  <c r="W44" i="37"/>
  <c r="U52" i="37"/>
  <c r="W52" i="37"/>
  <c r="U60" i="37"/>
  <c r="W60" i="37"/>
  <c r="V54" i="40"/>
  <c r="M54" i="40"/>
  <c r="N54" i="40" s="1"/>
  <c r="O54" i="40" s="1"/>
  <c r="L54" i="40"/>
  <c r="S54" i="40"/>
  <c r="W54" i="40" s="1"/>
  <c r="Y51" i="40"/>
  <c r="AA51" i="40" s="1"/>
  <c r="X51" i="40"/>
  <c r="AB51" i="40"/>
  <c r="AC51" i="40" s="1"/>
  <c r="Z49" i="37"/>
  <c r="AD49" i="37"/>
  <c r="Y49" i="37"/>
  <c r="AE27" i="37"/>
  <c r="Z27" i="37"/>
  <c r="AE25" i="37"/>
  <c r="Z25" i="37"/>
  <c r="AD25" i="37" s="1"/>
  <c r="AE23" i="37"/>
  <c r="Z23" i="37"/>
  <c r="AD23" i="37"/>
  <c r="AE21" i="37"/>
  <c r="Z21" i="37"/>
  <c r="AD21" i="37"/>
  <c r="AE19" i="37"/>
  <c r="Z19" i="37"/>
  <c r="Z18" i="37"/>
  <c r="AD18" i="37"/>
  <c r="Y18" i="37"/>
  <c r="O40" i="38"/>
  <c r="Q40" i="38"/>
  <c r="R40" i="38" s="1"/>
  <c r="O34" i="38"/>
  <c r="P34" i="38"/>
  <c r="Q34" i="38"/>
  <c r="R34" i="38"/>
  <c r="P27" i="38"/>
  <c r="Q27" i="38" s="1"/>
  <c r="R27" i="38" s="1"/>
  <c r="P26" i="38"/>
  <c r="O26" i="38"/>
  <c r="S23" i="38"/>
  <c r="M23" i="38"/>
  <c r="N23" i="38"/>
  <c r="L23" i="38"/>
  <c r="V23" i="38"/>
  <c r="P42" i="39"/>
  <c r="Q42" i="39"/>
  <c r="R42" i="39" s="1"/>
  <c r="P37" i="39"/>
  <c r="O37" i="39"/>
  <c r="J34" i="39"/>
  <c r="X34" i="39"/>
  <c r="L18" i="39"/>
  <c r="N18" i="39"/>
  <c r="P18" i="39" s="1"/>
  <c r="V18" i="39"/>
  <c r="M18" i="39"/>
  <c r="S18" i="39"/>
  <c r="T18" i="39"/>
  <c r="X18" i="39" s="1"/>
  <c r="L75" i="39"/>
  <c r="M75" i="39"/>
  <c r="N75" i="39"/>
  <c r="P75" i="39" s="1"/>
  <c r="S75" i="39"/>
  <c r="X75" i="39"/>
  <c r="V75" i="39"/>
  <c r="J77" i="39"/>
  <c r="X77" i="39"/>
  <c r="L79" i="39"/>
  <c r="M79" i="39"/>
  <c r="N79" i="39"/>
  <c r="P79" i="39" s="1"/>
  <c r="S79" i="39"/>
  <c r="V79" i="39"/>
  <c r="X79" i="39"/>
  <c r="J81" i="39"/>
  <c r="X81" i="39"/>
  <c r="Z100" i="39"/>
  <c r="AE100" i="39"/>
  <c r="AD100" i="39"/>
  <c r="Z108" i="39"/>
  <c r="AE108" i="39"/>
  <c r="AD108" i="39"/>
  <c r="J121" i="39"/>
  <c r="X121" i="39"/>
  <c r="L123" i="39"/>
  <c r="M123" i="39"/>
  <c r="N123" i="39"/>
  <c r="S123" i="39"/>
  <c r="V123" i="39"/>
  <c r="X123" i="39"/>
  <c r="J125" i="39"/>
  <c r="X125" i="39"/>
  <c r="L127" i="39"/>
  <c r="M127" i="39"/>
  <c r="N127" i="39"/>
  <c r="S127" i="39"/>
  <c r="V127" i="39"/>
  <c r="X127" i="39"/>
  <c r="Z144" i="39"/>
  <c r="AE144" i="39"/>
  <c r="AD144" i="39"/>
  <c r="X156" i="39"/>
  <c r="W156" i="39"/>
  <c r="U156" i="39"/>
  <c r="W162" i="39"/>
  <c r="X162" i="39"/>
  <c r="U162" i="39"/>
  <c r="X164" i="39"/>
  <c r="U164" i="39"/>
  <c r="W164" i="39"/>
  <c r="W166" i="39"/>
  <c r="X166" i="39"/>
  <c r="U166" i="39"/>
  <c r="X168" i="39"/>
  <c r="U168" i="39"/>
  <c r="W168" i="39"/>
  <c r="X172" i="39"/>
  <c r="W172" i="39"/>
  <c r="U172" i="39"/>
  <c r="X35" i="37"/>
  <c r="M35" i="37"/>
  <c r="N35" i="37"/>
  <c r="V35" i="37"/>
  <c r="L35" i="37"/>
  <c r="W38" i="37"/>
  <c r="X38" i="37"/>
  <c r="W46" i="37"/>
  <c r="X46" i="37"/>
  <c r="W54" i="37"/>
  <c r="X54" i="37"/>
  <c r="W62" i="37"/>
  <c r="X62" i="37"/>
  <c r="P56" i="40"/>
  <c r="O56" i="40"/>
  <c r="Q56" i="40"/>
  <c r="R56" i="40" s="1"/>
  <c r="M55" i="40"/>
  <c r="N55" i="40" s="1"/>
  <c r="L55" i="40"/>
  <c r="S55" i="40"/>
  <c r="W55" i="40"/>
  <c r="V55" i="40"/>
  <c r="N67" i="28"/>
  <c r="O67" i="28" s="1"/>
  <c r="Y64" i="37"/>
  <c r="O59" i="37"/>
  <c r="AE57" i="37"/>
  <c r="Q57" i="37"/>
  <c r="R57" i="37"/>
  <c r="X52" i="37"/>
  <c r="O52" i="37"/>
  <c r="AC47" i="37"/>
  <c r="AE45" i="37"/>
  <c r="Y40" i="37"/>
  <c r="X36" i="37"/>
  <c r="O36" i="37"/>
  <c r="AA30" i="37"/>
  <c r="X29" i="37"/>
  <c r="Q23" i="37"/>
  <c r="R23" i="37" s="1"/>
  <c r="O45" i="38"/>
  <c r="Q39" i="38"/>
  <c r="R39" i="38"/>
  <c r="O63" i="39"/>
  <c r="L29" i="39"/>
  <c r="V29" i="39"/>
  <c r="M68" i="39"/>
  <c r="N68" i="39" s="1"/>
  <c r="S68" i="39"/>
  <c r="V68" i="39"/>
  <c r="M84" i="39"/>
  <c r="N84" i="39" s="1"/>
  <c r="S84" i="39"/>
  <c r="V84" i="39"/>
  <c r="L88" i="39"/>
  <c r="M88" i="39"/>
  <c r="N88" i="39"/>
  <c r="S88" i="39"/>
  <c r="M92" i="39"/>
  <c r="N92" i="39" s="1"/>
  <c r="S92" i="39"/>
  <c r="V92" i="39"/>
  <c r="M100" i="39"/>
  <c r="N100" i="39"/>
  <c r="S100" i="39"/>
  <c r="V100" i="39"/>
  <c r="L112" i="39"/>
  <c r="M112" i="39"/>
  <c r="N112" i="39" s="1"/>
  <c r="S112" i="39"/>
  <c r="V112" i="39"/>
  <c r="L120" i="39"/>
  <c r="M120" i="39"/>
  <c r="N120" i="39" s="1"/>
  <c r="S120" i="39"/>
  <c r="L128" i="39"/>
  <c r="M128" i="39"/>
  <c r="N128" i="39" s="1"/>
  <c r="S128" i="39"/>
  <c r="V128" i="39"/>
  <c r="M132" i="39"/>
  <c r="N132" i="39" s="1"/>
  <c r="S132" i="39"/>
  <c r="V132" i="39"/>
  <c r="L136" i="39"/>
  <c r="M136" i="39"/>
  <c r="S136" i="39"/>
  <c r="M140" i="39"/>
  <c r="N140" i="39" s="1"/>
  <c r="O140" i="39" s="1"/>
  <c r="S140" i="39"/>
  <c r="V140" i="39"/>
  <c r="X151" i="39"/>
  <c r="W151" i="39"/>
  <c r="U151" i="39"/>
  <c r="X155" i="39"/>
  <c r="W155" i="39"/>
  <c r="U155" i="39"/>
  <c r="X52" i="40"/>
  <c r="AB52" i="40"/>
  <c r="AC52" i="40"/>
  <c r="Y52" i="40"/>
  <c r="Y39" i="40"/>
  <c r="X39" i="40"/>
  <c r="AB39" i="40"/>
  <c r="AC39" i="40"/>
  <c r="AA26" i="40"/>
  <c r="Z26" i="40"/>
  <c r="V88" i="40"/>
  <c r="L88" i="40"/>
  <c r="S88" i="40"/>
  <c r="W88" i="40" s="1"/>
  <c r="M88" i="40"/>
  <c r="N88" i="40"/>
  <c r="S125" i="40"/>
  <c r="W125" i="40" s="1"/>
  <c r="M125" i="40"/>
  <c r="N125" i="40" s="1"/>
  <c r="V125" i="40"/>
  <c r="L125" i="40"/>
  <c r="S141" i="40"/>
  <c r="W141" i="40"/>
  <c r="M141" i="40"/>
  <c r="N141" i="40" s="1"/>
  <c r="V141" i="40"/>
  <c r="L141" i="40"/>
  <c r="S157" i="40"/>
  <c r="W157" i="40" s="1"/>
  <c r="M157" i="40"/>
  <c r="N157" i="40"/>
  <c r="V157" i="40"/>
  <c r="L157" i="40"/>
  <c r="S173" i="40"/>
  <c r="W173" i="40"/>
  <c r="M173" i="40"/>
  <c r="N173" i="40" s="1"/>
  <c r="V173" i="40"/>
  <c r="L173" i="40"/>
  <c r="L28" i="39"/>
  <c r="V28" i="39"/>
  <c r="V24" i="39"/>
  <c r="L20" i="39"/>
  <c r="V20" i="39"/>
  <c r="L63" i="39"/>
  <c r="S63" i="39"/>
  <c r="V63" i="39"/>
  <c r="M65" i="39"/>
  <c r="N65" i="39"/>
  <c r="S65" i="39"/>
  <c r="V65" i="39"/>
  <c r="M69" i="39"/>
  <c r="N69" i="39"/>
  <c r="L69" i="39"/>
  <c r="S69" i="39"/>
  <c r="V69" i="39"/>
  <c r="M73" i="39"/>
  <c r="N73" i="39"/>
  <c r="S73" i="39"/>
  <c r="V73" i="39"/>
  <c r="M77" i="39"/>
  <c r="N77" i="39"/>
  <c r="L77" i="39"/>
  <c r="S77" i="39"/>
  <c r="V77" i="39"/>
  <c r="M81" i="39"/>
  <c r="N81" i="39" s="1"/>
  <c r="S81" i="39"/>
  <c r="V81" i="39"/>
  <c r="M85" i="39"/>
  <c r="N85" i="39" s="1"/>
  <c r="L85" i="39"/>
  <c r="S85" i="39"/>
  <c r="V85" i="39"/>
  <c r="M89" i="39"/>
  <c r="N89" i="39" s="1"/>
  <c r="S89" i="39"/>
  <c r="V89" i="39"/>
  <c r="M93" i="39"/>
  <c r="N93" i="39" s="1"/>
  <c r="L93" i="39"/>
  <c r="S93" i="39"/>
  <c r="V93" i="39"/>
  <c r="M97" i="39"/>
  <c r="N97" i="39" s="1"/>
  <c r="S97" i="39"/>
  <c r="V97" i="39"/>
  <c r="M101" i="39"/>
  <c r="N101" i="39" s="1"/>
  <c r="L101" i="39"/>
  <c r="S101" i="39"/>
  <c r="V101" i="39"/>
  <c r="M105" i="39"/>
  <c r="N105" i="39"/>
  <c r="S105" i="39"/>
  <c r="V105" i="39"/>
  <c r="M109" i="39"/>
  <c r="N109" i="39"/>
  <c r="L109" i="39"/>
  <c r="S109" i="39"/>
  <c r="V109" i="39"/>
  <c r="M113" i="39"/>
  <c r="N113" i="39"/>
  <c r="S113" i="39"/>
  <c r="V113" i="39"/>
  <c r="M117" i="39"/>
  <c r="N117" i="39"/>
  <c r="L117" i="39"/>
  <c r="S117" i="39"/>
  <c r="M121" i="39"/>
  <c r="N121" i="39"/>
  <c r="S121" i="39"/>
  <c r="M125" i="39"/>
  <c r="N125" i="39"/>
  <c r="L125" i="39"/>
  <c r="S125" i="39"/>
  <c r="V125" i="39"/>
  <c r="M129" i="39"/>
  <c r="N129" i="39"/>
  <c r="S129" i="39"/>
  <c r="M133" i="39"/>
  <c r="N133" i="39"/>
  <c r="L133" i="39"/>
  <c r="S133" i="39"/>
  <c r="V133" i="39"/>
  <c r="M137" i="39"/>
  <c r="N137" i="39"/>
  <c r="S137" i="39"/>
  <c r="V137" i="39"/>
  <c r="M141" i="39"/>
  <c r="N141" i="39"/>
  <c r="L141" i="39"/>
  <c r="S141" i="39"/>
  <c r="L146" i="39"/>
  <c r="W150" i="39"/>
  <c r="X150" i="39"/>
  <c r="U150" i="39"/>
  <c r="W154" i="39"/>
  <c r="X154" i="39"/>
  <c r="U154" i="39"/>
  <c r="W158" i="39"/>
  <c r="X158" i="39"/>
  <c r="U158" i="39"/>
  <c r="W170" i="39"/>
  <c r="X170" i="39"/>
  <c r="U170" i="39"/>
  <c r="X56" i="40"/>
  <c r="AB56" i="40"/>
  <c r="AC56" i="40" s="1"/>
  <c r="M51" i="40"/>
  <c r="L51" i="40"/>
  <c r="V51" i="40"/>
  <c r="N50" i="40"/>
  <c r="V50" i="40"/>
  <c r="M50" i="40"/>
  <c r="AA48" i="40"/>
  <c r="Z48" i="40"/>
  <c r="W37" i="40"/>
  <c r="Y37" i="40" s="1"/>
  <c r="U37" i="40"/>
  <c r="O32" i="40"/>
  <c r="Q32" i="40"/>
  <c r="R32" i="40"/>
  <c r="P32" i="40"/>
  <c r="T23" i="40"/>
  <c r="U23" i="40" s="1"/>
  <c r="AB67" i="40"/>
  <c r="AC67" i="40" s="1"/>
  <c r="Y67" i="40"/>
  <c r="X67" i="40"/>
  <c r="V107" i="40"/>
  <c r="L107" i="40"/>
  <c r="S107" i="40"/>
  <c r="W107" i="40" s="1"/>
  <c r="M107" i="40"/>
  <c r="N107" i="40" s="1"/>
  <c r="S129" i="40"/>
  <c r="W129" i="40" s="1"/>
  <c r="AB129" i="40" s="1"/>
  <c r="AC129" i="40" s="1"/>
  <c r="M129" i="40"/>
  <c r="N129" i="40"/>
  <c r="V129" i="40"/>
  <c r="L129" i="40"/>
  <c r="S145" i="40"/>
  <c r="W145" i="40"/>
  <c r="M145" i="40"/>
  <c r="N145" i="40" s="1"/>
  <c r="V145" i="40"/>
  <c r="L145" i="40"/>
  <c r="S161" i="40"/>
  <c r="W161" i="40" s="1"/>
  <c r="M161" i="40"/>
  <c r="N161" i="40"/>
  <c r="V161" i="40"/>
  <c r="L161" i="40"/>
  <c r="S61" i="37"/>
  <c r="V43" i="37"/>
  <c r="M43" i="37"/>
  <c r="N43" i="37" s="1"/>
  <c r="M57" i="38"/>
  <c r="M49" i="38"/>
  <c r="M41" i="38"/>
  <c r="N41" i="38" s="1"/>
  <c r="M33" i="38"/>
  <c r="M25" i="38"/>
  <c r="M22" i="38"/>
  <c r="T21" i="38"/>
  <c r="S29" i="39"/>
  <c r="M29" i="39"/>
  <c r="N29" i="39"/>
  <c r="S25" i="39"/>
  <c r="T25" i="39"/>
  <c r="W25" i="39" s="1"/>
  <c r="S21" i="39"/>
  <c r="T21" i="39"/>
  <c r="M21" i="39"/>
  <c r="U19" i="39"/>
  <c r="X74" i="39"/>
  <c r="X78" i="39"/>
  <c r="X86" i="39"/>
  <c r="X90" i="39"/>
  <c r="X94" i="39"/>
  <c r="X98" i="39"/>
  <c r="X102" i="39"/>
  <c r="X106" i="39"/>
  <c r="X110" i="39"/>
  <c r="X114" i="39"/>
  <c r="X118" i="39"/>
  <c r="X122" i="39"/>
  <c r="X126" i="39"/>
  <c r="X130" i="39"/>
  <c r="X134" i="39"/>
  <c r="X138" i="39"/>
  <c r="X142" i="39"/>
  <c r="M145" i="39"/>
  <c r="N145" i="39"/>
  <c r="S145" i="39"/>
  <c r="L145" i="39"/>
  <c r="L129" i="39"/>
  <c r="L113" i="39"/>
  <c r="L97" i="39"/>
  <c r="L81" i="39"/>
  <c r="L65" i="39"/>
  <c r="L43" i="37"/>
  <c r="Z56" i="40"/>
  <c r="L25" i="39"/>
  <c r="N25" i="39"/>
  <c r="V25" i="39"/>
  <c r="N21" i="39"/>
  <c r="V21" i="39"/>
  <c r="L64" i="39"/>
  <c r="S64" i="39"/>
  <c r="V64" i="39"/>
  <c r="L72" i="39"/>
  <c r="M72" i="39"/>
  <c r="N72" i="39"/>
  <c r="S72" i="39"/>
  <c r="V72" i="39"/>
  <c r="M76" i="39"/>
  <c r="N76" i="39" s="1"/>
  <c r="S76" i="39"/>
  <c r="V76" i="39"/>
  <c r="L80" i="39"/>
  <c r="M80" i="39"/>
  <c r="N80" i="39"/>
  <c r="S80" i="39"/>
  <c r="V80" i="39"/>
  <c r="L96" i="39"/>
  <c r="M96" i="39"/>
  <c r="N96" i="39"/>
  <c r="S96" i="39"/>
  <c r="V96" i="39"/>
  <c r="L104" i="39"/>
  <c r="M104" i="39"/>
  <c r="N104" i="39" s="1"/>
  <c r="S104" i="39"/>
  <c r="V104" i="39"/>
  <c r="M108" i="39"/>
  <c r="N108" i="39" s="1"/>
  <c r="O108" i="39" s="1"/>
  <c r="S108" i="39"/>
  <c r="V108" i="39"/>
  <c r="M116" i="39"/>
  <c r="N116" i="39" s="1"/>
  <c r="S116" i="39"/>
  <c r="V116" i="39"/>
  <c r="M124" i="39"/>
  <c r="N124" i="39" s="1"/>
  <c r="S124" i="39"/>
  <c r="L144" i="39"/>
  <c r="M144" i="39"/>
  <c r="N144" i="39" s="1"/>
  <c r="S144" i="39"/>
  <c r="V144" i="39"/>
  <c r="X171" i="39"/>
  <c r="AD171" i="39" s="1"/>
  <c r="W171" i="39"/>
  <c r="U171" i="39"/>
  <c r="Y38" i="40"/>
  <c r="Z38" i="40" s="1"/>
  <c r="AB38" i="40"/>
  <c r="AC38" i="40"/>
  <c r="P36" i="40"/>
  <c r="O36" i="40"/>
  <c r="N27" i="40"/>
  <c r="V27" i="40"/>
  <c r="M27" i="40"/>
  <c r="S27" i="40"/>
  <c r="L27" i="40"/>
  <c r="V27" i="39"/>
  <c r="L23" i="39"/>
  <c r="N23" i="39"/>
  <c r="O23" i="39" s="1"/>
  <c r="L19" i="39"/>
  <c r="V19" i="39"/>
  <c r="W63" i="39"/>
  <c r="U63" i="39"/>
  <c r="M66" i="39"/>
  <c r="L70" i="39"/>
  <c r="M70" i="39"/>
  <c r="N70" i="39"/>
  <c r="S70" i="39"/>
  <c r="V70" i="39"/>
  <c r="L74" i="39"/>
  <c r="M74" i="39"/>
  <c r="N74" i="39"/>
  <c r="S74" i="39"/>
  <c r="L78" i="39"/>
  <c r="M78" i="39"/>
  <c r="N78" i="39"/>
  <c r="S78" i="39"/>
  <c r="V78" i="39"/>
  <c r="L82" i="39"/>
  <c r="M82" i="39"/>
  <c r="N82" i="39"/>
  <c r="S82" i="39"/>
  <c r="L86" i="39"/>
  <c r="M86" i="39"/>
  <c r="N86" i="39"/>
  <c r="S86" i="39"/>
  <c r="V86" i="39"/>
  <c r="L90" i="39"/>
  <c r="M90" i="39"/>
  <c r="N90" i="39" s="1"/>
  <c r="S90" i="39"/>
  <c r="V90" i="39"/>
  <c r="L94" i="39"/>
  <c r="M94" i="39"/>
  <c r="N94" i="39" s="1"/>
  <c r="S94" i="39"/>
  <c r="L98" i="39"/>
  <c r="M98" i="39"/>
  <c r="N98" i="39" s="1"/>
  <c r="S98" i="39"/>
  <c r="V98" i="39"/>
  <c r="L102" i="39"/>
  <c r="M102" i="39"/>
  <c r="N102" i="39"/>
  <c r="S102" i="39"/>
  <c r="V102" i="39"/>
  <c r="L106" i="39"/>
  <c r="M106" i="39"/>
  <c r="N106" i="39"/>
  <c r="S106" i="39"/>
  <c r="V106" i="39"/>
  <c r="L110" i="39"/>
  <c r="M110" i="39"/>
  <c r="N110" i="39" s="1"/>
  <c r="S110" i="39"/>
  <c r="V110" i="39"/>
  <c r="L114" i="39"/>
  <c r="M114" i="39"/>
  <c r="N114" i="39"/>
  <c r="S114" i="39"/>
  <c r="V114" i="39"/>
  <c r="L118" i="39"/>
  <c r="M118" i="39"/>
  <c r="N118" i="39" s="1"/>
  <c r="S118" i="39"/>
  <c r="V118" i="39"/>
  <c r="L122" i="39"/>
  <c r="M122" i="39"/>
  <c r="N122" i="39"/>
  <c r="P122" i="39" s="1"/>
  <c r="S122" i="39"/>
  <c r="V122" i="39"/>
  <c r="L126" i="39"/>
  <c r="M126" i="39"/>
  <c r="N126" i="39" s="1"/>
  <c r="S126" i="39"/>
  <c r="V126" i="39"/>
  <c r="L130" i="39"/>
  <c r="M130" i="39"/>
  <c r="N130" i="39"/>
  <c r="S130" i="39"/>
  <c r="V130" i="39"/>
  <c r="L134" i="39"/>
  <c r="M134" i="39"/>
  <c r="N134" i="39"/>
  <c r="S134" i="39"/>
  <c r="V134" i="39"/>
  <c r="L138" i="39"/>
  <c r="M138" i="39"/>
  <c r="N138" i="39" s="1"/>
  <c r="S138" i="39"/>
  <c r="V138" i="39"/>
  <c r="L142" i="39"/>
  <c r="M142" i="39"/>
  <c r="N142" i="39" s="1"/>
  <c r="S142" i="39"/>
  <c r="V142" i="39"/>
  <c r="L147" i="39"/>
  <c r="X153" i="39"/>
  <c r="W153" i="39"/>
  <c r="U153" i="39"/>
  <c r="X157" i="39"/>
  <c r="U157" i="39"/>
  <c r="X169" i="39"/>
  <c r="W169" i="39"/>
  <c r="U169" i="39"/>
  <c r="X173" i="39"/>
  <c r="U173" i="39"/>
  <c r="Y58" i="40"/>
  <c r="AB58" i="40"/>
  <c r="AC58" i="40" s="1"/>
  <c r="W53" i="40"/>
  <c r="Y53" i="40" s="1"/>
  <c r="U53" i="40"/>
  <c r="M39" i="40"/>
  <c r="N39" i="40" s="1"/>
  <c r="Q39" i="40" s="1"/>
  <c r="R39" i="40" s="1"/>
  <c r="L39" i="40"/>
  <c r="V38" i="40"/>
  <c r="M38" i="40"/>
  <c r="N38" i="40" s="1"/>
  <c r="Q38" i="40" s="1"/>
  <c r="R38" i="40" s="1"/>
  <c r="L38" i="40"/>
  <c r="T25" i="40"/>
  <c r="U25" i="40"/>
  <c r="V100" i="40"/>
  <c r="L100" i="40"/>
  <c r="S100" i="40"/>
  <c r="W100" i="40"/>
  <c r="M100" i="40"/>
  <c r="N100" i="40" s="1"/>
  <c r="S133" i="40"/>
  <c r="W133" i="40"/>
  <c r="M133" i="40"/>
  <c r="N133" i="40" s="1"/>
  <c r="V133" i="40"/>
  <c r="L133" i="40"/>
  <c r="S149" i="40"/>
  <c r="W149" i="40" s="1"/>
  <c r="M149" i="40"/>
  <c r="N149" i="40" s="1"/>
  <c r="V149" i="40"/>
  <c r="L149" i="40"/>
  <c r="S165" i="40"/>
  <c r="W165" i="40"/>
  <c r="M165" i="40"/>
  <c r="N165" i="40" s="1"/>
  <c r="V165" i="40"/>
  <c r="L165" i="40"/>
  <c r="N136" i="39"/>
  <c r="X145" i="39"/>
  <c r="L140" i="39"/>
  <c r="L108" i="39"/>
  <c r="L92" i="39"/>
  <c r="X43" i="37"/>
  <c r="V57" i="38"/>
  <c r="N57" i="38"/>
  <c r="V49" i="38"/>
  <c r="N49" i="38"/>
  <c r="V41" i="38"/>
  <c r="AB39" i="38"/>
  <c r="AC39" i="38" s="1"/>
  <c r="V33" i="38"/>
  <c r="N33" i="38"/>
  <c r="M30" i="38"/>
  <c r="N30" i="38" s="1"/>
  <c r="V25" i="38"/>
  <c r="N25" i="38"/>
  <c r="V22" i="38"/>
  <c r="N22" i="38"/>
  <c r="M21" i="38"/>
  <c r="N21" i="38" s="1"/>
  <c r="P21" i="38" s="1"/>
  <c r="AE37" i="39"/>
  <c r="Z37" i="39"/>
  <c r="U30" i="39"/>
  <c r="S28" i="39"/>
  <c r="T28" i="39"/>
  <c r="M28" i="39"/>
  <c r="N28" i="39" s="1"/>
  <c r="U26" i="39"/>
  <c r="S24" i="39"/>
  <c r="T24" i="39"/>
  <c r="M24" i="39"/>
  <c r="N24" i="39"/>
  <c r="S20" i="39"/>
  <c r="M20" i="39"/>
  <c r="N20" i="39" s="1"/>
  <c r="X19" i="39"/>
  <c r="V145" i="39"/>
  <c r="M146" i="39"/>
  <c r="N146" i="39" s="1"/>
  <c r="P146" i="39" s="1"/>
  <c r="S146" i="39"/>
  <c r="L132" i="39"/>
  <c r="L116" i="39"/>
  <c r="L100" i="39"/>
  <c r="L84" i="39"/>
  <c r="L68" i="39"/>
  <c r="W149" i="39"/>
  <c r="N51" i="40"/>
  <c r="L50" i="40"/>
  <c r="X38" i="40"/>
  <c r="Y59" i="40"/>
  <c r="X59" i="40"/>
  <c r="AB59" i="40"/>
  <c r="AC59" i="40" s="1"/>
  <c r="M59" i="40"/>
  <c r="N59" i="40" s="1"/>
  <c r="L59" i="40"/>
  <c r="V58" i="40"/>
  <c r="M58" i="40"/>
  <c r="N58" i="40" s="1"/>
  <c r="M43" i="40"/>
  <c r="N43" i="40"/>
  <c r="P43" i="40" s="1"/>
  <c r="L43" i="40"/>
  <c r="V42" i="40"/>
  <c r="M42" i="40"/>
  <c r="N42" i="40"/>
  <c r="L25" i="40"/>
  <c r="V25" i="40"/>
  <c r="M25" i="40"/>
  <c r="N25" i="40"/>
  <c r="V23" i="40"/>
  <c r="L23" i="40"/>
  <c r="M23" i="40"/>
  <c r="N23" i="40"/>
  <c r="S66" i="40"/>
  <c r="W66" i="40"/>
  <c r="M66" i="40"/>
  <c r="N66" i="40"/>
  <c r="V66" i="40"/>
  <c r="L66" i="40"/>
  <c r="P67" i="40"/>
  <c r="Q67" i="40"/>
  <c r="R67" i="40" s="1"/>
  <c r="O67" i="40"/>
  <c r="S70" i="40"/>
  <c r="W70" i="40" s="1"/>
  <c r="Y70" i="40" s="1"/>
  <c r="M70" i="40"/>
  <c r="N70" i="40"/>
  <c r="V70" i="40"/>
  <c r="L70" i="40"/>
  <c r="S74" i="40"/>
  <c r="W74" i="40"/>
  <c r="M74" i="40"/>
  <c r="N74" i="40" s="1"/>
  <c r="V74" i="40"/>
  <c r="L74" i="40"/>
  <c r="P75" i="40"/>
  <c r="Q75" i="40"/>
  <c r="R75" i="40" s="1"/>
  <c r="O75" i="40"/>
  <c r="S78" i="40"/>
  <c r="W78" i="40"/>
  <c r="Y78" i="40" s="1"/>
  <c r="M78" i="40"/>
  <c r="N78" i="40"/>
  <c r="V78" i="40"/>
  <c r="L78" i="40"/>
  <c r="Y84" i="40"/>
  <c r="AB84" i="40"/>
  <c r="AC84" i="40" s="1"/>
  <c r="X84" i="40"/>
  <c r="AB97" i="40"/>
  <c r="AC97" i="40" s="1"/>
  <c r="Y97" i="40"/>
  <c r="X97" i="40"/>
  <c r="V99" i="40"/>
  <c r="L99" i="40"/>
  <c r="S99" i="40"/>
  <c r="W99" i="40" s="1"/>
  <c r="M99" i="40"/>
  <c r="N99" i="40" s="1"/>
  <c r="Y112" i="40"/>
  <c r="X112" i="40"/>
  <c r="AB112" i="40"/>
  <c r="AC112" i="40" s="1"/>
  <c r="S119" i="40"/>
  <c r="W119" i="40" s="1"/>
  <c r="M119" i="40"/>
  <c r="N119" i="40" s="1"/>
  <c r="L119" i="40"/>
  <c r="V119" i="40"/>
  <c r="U65" i="39"/>
  <c r="U66" i="39"/>
  <c r="U67" i="39"/>
  <c r="U68" i="39"/>
  <c r="U70" i="39"/>
  <c r="U71" i="39"/>
  <c r="U73" i="39"/>
  <c r="U74" i="39"/>
  <c r="U75" i="39"/>
  <c r="U76" i="39"/>
  <c r="U78" i="39"/>
  <c r="U79" i="39"/>
  <c r="U81" i="39"/>
  <c r="U82" i="39"/>
  <c r="U83" i="39"/>
  <c r="U84" i="39"/>
  <c r="U86" i="39"/>
  <c r="U87" i="39"/>
  <c r="U89" i="39"/>
  <c r="U90" i="39"/>
  <c r="U91" i="39"/>
  <c r="U92" i="39"/>
  <c r="U94" i="39"/>
  <c r="U95" i="39"/>
  <c r="U97" i="39"/>
  <c r="U98" i="39"/>
  <c r="U99" i="39"/>
  <c r="U100" i="39"/>
  <c r="U102" i="39"/>
  <c r="U103" i="39"/>
  <c r="U105" i="39"/>
  <c r="U106" i="39"/>
  <c r="U107" i="39"/>
  <c r="U108" i="39"/>
  <c r="U110" i="39"/>
  <c r="U111" i="39"/>
  <c r="U113" i="39"/>
  <c r="U114" i="39"/>
  <c r="U115" i="39"/>
  <c r="U116" i="39"/>
  <c r="U118" i="39"/>
  <c r="U119" i="39"/>
  <c r="U121" i="39"/>
  <c r="U122" i="39"/>
  <c r="U123" i="39"/>
  <c r="U124" i="39"/>
  <c r="U126" i="39"/>
  <c r="U127" i="39"/>
  <c r="U129" i="39"/>
  <c r="U130" i="39"/>
  <c r="U131" i="39"/>
  <c r="U132" i="39"/>
  <c r="U134" i="39"/>
  <c r="U135" i="39"/>
  <c r="U137" i="39"/>
  <c r="U138" i="39"/>
  <c r="U139" i="39"/>
  <c r="U140" i="39"/>
  <c r="U142" i="39"/>
  <c r="U143" i="39"/>
  <c r="N153" i="39"/>
  <c r="N157" i="39"/>
  <c r="W148" i="39"/>
  <c r="X159" i="39"/>
  <c r="W159" i="39"/>
  <c r="P173" i="39"/>
  <c r="O173" i="39"/>
  <c r="W174" i="39"/>
  <c r="X174" i="39"/>
  <c r="T19" i="38"/>
  <c r="U19" i="38" s="1"/>
  <c r="M63" i="40"/>
  <c r="N63" i="40" s="1"/>
  <c r="P63" i="40" s="1"/>
  <c r="L63" i="40"/>
  <c r="V62" i="40"/>
  <c r="M62" i="40"/>
  <c r="N62" i="40" s="1"/>
  <c r="X48" i="40"/>
  <c r="AB48" i="40"/>
  <c r="AC48" i="40" s="1"/>
  <c r="P48" i="40"/>
  <c r="O48" i="40"/>
  <c r="Y47" i="40"/>
  <c r="X47" i="40"/>
  <c r="AB47" i="40"/>
  <c r="AC47" i="40"/>
  <c r="M47" i="40"/>
  <c r="N47" i="40" s="1"/>
  <c r="L47" i="40"/>
  <c r="V46" i="40"/>
  <c r="M46" i="40"/>
  <c r="N46" i="40" s="1"/>
  <c r="O30" i="40"/>
  <c r="P30" i="40"/>
  <c r="P29" i="40"/>
  <c r="Q29" i="40"/>
  <c r="R29" i="40" s="1"/>
  <c r="X26" i="40"/>
  <c r="AB26" i="40"/>
  <c r="AC26" i="40"/>
  <c r="L21" i="40"/>
  <c r="N21" i="40"/>
  <c r="V21" i="40"/>
  <c r="W18" i="40"/>
  <c r="U18" i="40"/>
  <c r="V80" i="40"/>
  <c r="L80" i="40"/>
  <c r="S80" i="40"/>
  <c r="W80" i="40" s="1"/>
  <c r="M80" i="40"/>
  <c r="N80" i="40" s="1"/>
  <c r="V92" i="40"/>
  <c r="L92" i="40"/>
  <c r="S92" i="40"/>
  <c r="W92" i="40"/>
  <c r="M92" i="40"/>
  <c r="N92" i="40"/>
  <c r="V108" i="40"/>
  <c r="L108" i="40"/>
  <c r="S108" i="40"/>
  <c r="W108" i="40"/>
  <c r="N108" i="40"/>
  <c r="P116" i="40"/>
  <c r="Q116" i="40"/>
  <c r="R116" i="40"/>
  <c r="O116" i="40"/>
  <c r="N164" i="39"/>
  <c r="N168" i="39"/>
  <c r="W161" i="39"/>
  <c r="N37" i="40"/>
  <c r="N33" i="40"/>
  <c r="V33" i="40"/>
  <c r="U20" i="40"/>
  <c r="S64" i="40"/>
  <c r="W64" i="40" s="1"/>
  <c r="N64" i="40"/>
  <c r="S68" i="40"/>
  <c r="W68" i="40" s="1"/>
  <c r="S72" i="40"/>
  <c r="W72" i="40" s="1"/>
  <c r="Y72" i="40" s="1"/>
  <c r="N72" i="40"/>
  <c r="S76" i="40"/>
  <c r="W76" i="40" s="1"/>
  <c r="N76" i="40"/>
  <c r="S85" i="40"/>
  <c r="W85" i="40" s="1"/>
  <c r="Y85" i="40" s="1"/>
  <c r="M85" i="40"/>
  <c r="N85" i="40" s="1"/>
  <c r="V91" i="40"/>
  <c r="L91" i="40"/>
  <c r="S91" i="40"/>
  <c r="W91" i="40" s="1"/>
  <c r="M91" i="40"/>
  <c r="N91" i="40" s="1"/>
  <c r="W98" i="40"/>
  <c r="U98" i="40"/>
  <c r="W106" i="40"/>
  <c r="U106" i="40"/>
  <c r="Q126" i="40"/>
  <c r="R126" i="40" s="1"/>
  <c r="P126" i="40"/>
  <c r="O126" i="40"/>
  <c r="Q138" i="40"/>
  <c r="R138" i="40" s="1"/>
  <c r="P138" i="40"/>
  <c r="O138" i="40"/>
  <c r="Q142" i="40"/>
  <c r="R142" i="40" s="1"/>
  <c r="P142" i="40"/>
  <c r="O142" i="40"/>
  <c r="Q146" i="40"/>
  <c r="R146" i="40" s="1"/>
  <c r="P146" i="40"/>
  <c r="O146" i="40"/>
  <c r="Q154" i="40"/>
  <c r="R154" i="40" s="1"/>
  <c r="P154" i="40"/>
  <c r="O154" i="40"/>
  <c r="Q158" i="40"/>
  <c r="R158" i="40" s="1"/>
  <c r="P158" i="40"/>
  <c r="O158" i="40"/>
  <c r="Q162" i="40"/>
  <c r="R162" i="40" s="1"/>
  <c r="P162" i="40"/>
  <c r="O162" i="40"/>
  <c r="Q166" i="40"/>
  <c r="R166" i="40" s="1"/>
  <c r="P166" i="40"/>
  <c r="O166" i="40"/>
  <c r="Q170" i="40"/>
  <c r="R170" i="40" s="1"/>
  <c r="P170" i="40"/>
  <c r="O170" i="40"/>
  <c r="Q174" i="40"/>
  <c r="R174" i="40" s="1"/>
  <c r="P174" i="40"/>
  <c r="O174" i="40"/>
  <c r="N150" i="39"/>
  <c r="N151" i="39"/>
  <c r="N155" i="39"/>
  <c r="N158" i="39"/>
  <c r="N159" i="39"/>
  <c r="N163" i="39"/>
  <c r="V61" i="40"/>
  <c r="V57" i="40"/>
  <c r="V53" i="40"/>
  <c r="V49" i="40"/>
  <c r="V45" i="40"/>
  <c r="V41" i="40"/>
  <c r="V37" i="40"/>
  <c r="U24" i="40"/>
  <c r="W24" i="40"/>
  <c r="N19" i="40"/>
  <c r="V19" i="40"/>
  <c r="L19" i="40"/>
  <c r="S83" i="40"/>
  <c r="W83" i="40" s="1"/>
  <c r="X83" i="40" s="1"/>
  <c r="V83" i="40"/>
  <c r="M83" i="40"/>
  <c r="N83" i="40" s="1"/>
  <c r="Q83" i="40" s="1"/>
  <c r="R83" i="40" s="1"/>
  <c r="L83" i="40"/>
  <c r="W90" i="40"/>
  <c r="U90" i="40"/>
  <c r="S87" i="40"/>
  <c r="W87" i="40" s="1"/>
  <c r="V96" i="40"/>
  <c r="L96" i="40"/>
  <c r="V103" i="40"/>
  <c r="L103" i="40"/>
  <c r="S103" i="40"/>
  <c r="W103" i="40"/>
  <c r="N103" i="40"/>
  <c r="V112" i="40"/>
  <c r="L112" i="40"/>
  <c r="AB120" i="40"/>
  <c r="AC120" i="40" s="1"/>
  <c r="Y120" i="40"/>
  <c r="Y126" i="40"/>
  <c r="AB126" i="40"/>
  <c r="AC126" i="40" s="1"/>
  <c r="AB132" i="40"/>
  <c r="AC132" i="40"/>
  <c r="Y132" i="40"/>
  <c r="X132" i="40"/>
  <c r="AB164" i="40"/>
  <c r="AC164" i="40"/>
  <c r="Y164" i="40"/>
  <c r="X164" i="40"/>
  <c r="S79" i="40"/>
  <c r="W79" i="40" s="1"/>
  <c r="AB79" i="40" s="1"/>
  <c r="AC79" i="40" s="1"/>
  <c r="N79" i="40"/>
  <c r="V84" i="40"/>
  <c r="L84" i="40"/>
  <c r="V95" i="40"/>
  <c r="L95" i="40"/>
  <c r="S95" i="40"/>
  <c r="W95" i="40" s="1"/>
  <c r="N95" i="40"/>
  <c r="V104" i="40"/>
  <c r="L104" i="40"/>
  <c r="V111" i="40"/>
  <c r="L111" i="40"/>
  <c r="S111" i="40"/>
  <c r="W111" i="40"/>
  <c r="N111" i="40"/>
  <c r="L65" i="40"/>
  <c r="L69" i="40"/>
  <c r="L73" i="40"/>
  <c r="L77" i="40"/>
  <c r="L81" i="40"/>
  <c r="S115" i="40"/>
  <c r="W115" i="40"/>
  <c r="S121" i="40"/>
  <c r="W121" i="40"/>
  <c r="AB121" i="40" s="1"/>
  <c r="AC121" i="40" s="1"/>
  <c r="S127" i="40"/>
  <c r="W127" i="40" s="1"/>
  <c r="N127" i="40"/>
  <c r="S131" i="40"/>
  <c r="W131" i="40"/>
  <c r="AB131" i="40" s="1"/>
  <c r="AC131" i="40" s="1"/>
  <c r="S135" i="40"/>
  <c r="W135" i="40" s="1"/>
  <c r="AB135" i="40" s="1"/>
  <c r="AC135" i="40" s="1"/>
  <c r="S139" i="40"/>
  <c r="W139" i="40"/>
  <c r="AB139" i="40" s="1"/>
  <c r="AC139" i="40" s="1"/>
  <c r="S143" i="40"/>
  <c r="W143" i="40"/>
  <c r="S147" i="40"/>
  <c r="W147" i="40"/>
  <c r="AB147" i="40" s="1"/>
  <c r="AC147" i="40" s="1"/>
  <c r="S151" i="40"/>
  <c r="W151" i="40" s="1"/>
  <c r="S155" i="40"/>
  <c r="W155" i="40"/>
  <c r="AB155" i="40" s="1"/>
  <c r="AC155" i="40" s="1"/>
  <c r="S159" i="40"/>
  <c r="W159" i="40"/>
  <c r="Y159" i="40" s="1"/>
  <c r="S163" i="40"/>
  <c r="W163" i="40"/>
  <c r="AB163" i="40" s="1"/>
  <c r="AC163" i="40" s="1"/>
  <c r="S167" i="40"/>
  <c r="W167" i="40" s="1"/>
  <c r="N167" i="40"/>
  <c r="S171" i="40"/>
  <c r="W171" i="40"/>
  <c r="N171" i="40"/>
  <c r="S117" i="40"/>
  <c r="W117" i="40"/>
  <c r="S123" i="40"/>
  <c r="W123" i="40"/>
  <c r="L128" i="40"/>
  <c r="L132" i="40"/>
  <c r="L136" i="40"/>
  <c r="L140" i="40"/>
  <c r="L144" i="40"/>
  <c r="L148" i="40"/>
  <c r="L152" i="40"/>
  <c r="L156" i="40"/>
  <c r="L160" i="40"/>
  <c r="L164" i="40"/>
  <c r="L168" i="40"/>
  <c r="L172" i="40"/>
  <c r="P62" i="40"/>
  <c r="O99" i="40"/>
  <c r="Q74" i="40"/>
  <c r="R74" i="40" s="1"/>
  <c r="Q165" i="40"/>
  <c r="R165" i="40" s="1"/>
  <c r="P39" i="40"/>
  <c r="O39" i="40"/>
  <c r="Q80" i="39"/>
  <c r="R80" i="39" s="1"/>
  <c r="O80" i="39"/>
  <c r="P80" i="39"/>
  <c r="O29" i="39"/>
  <c r="Q29" i="39"/>
  <c r="R29" i="39" s="1"/>
  <c r="P29" i="39"/>
  <c r="O161" i="40"/>
  <c r="P161" i="40"/>
  <c r="Q161" i="40"/>
  <c r="R161" i="40" s="1"/>
  <c r="Q88" i="40"/>
  <c r="R88" i="40" s="1"/>
  <c r="P88" i="40"/>
  <c r="O88" i="40"/>
  <c r="Q35" i="37"/>
  <c r="R35" i="37" s="1"/>
  <c r="P35" i="37"/>
  <c r="O35" i="37"/>
  <c r="O169" i="40"/>
  <c r="P169" i="40"/>
  <c r="Q169" i="40"/>
  <c r="R169" i="40" s="1"/>
  <c r="O153" i="40"/>
  <c r="P153" i="40"/>
  <c r="Q153" i="40"/>
  <c r="R153" i="40" s="1"/>
  <c r="O137" i="40"/>
  <c r="P137" i="40"/>
  <c r="Q137" i="40"/>
  <c r="R137" i="40" s="1"/>
  <c r="O70" i="40"/>
  <c r="P70" i="40"/>
  <c r="Q70" i="40"/>
  <c r="R70" i="40" s="1"/>
  <c r="Q145" i="39"/>
  <c r="R145" i="39" s="1"/>
  <c r="P145" i="39"/>
  <c r="O145" i="39"/>
  <c r="P34" i="37"/>
  <c r="Q34" i="37" s="1"/>
  <c r="R34" i="37" s="1"/>
  <c r="O34" i="37"/>
  <c r="Q66" i="40"/>
  <c r="R66" i="40" s="1"/>
  <c r="P24" i="39"/>
  <c r="Q24" i="39" s="1"/>
  <c r="R24" i="39" s="1"/>
  <c r="O24" i="39"/>
  <c r="Q173" i="40"/>
  <c r="R173" i="40" s="1"/>
  <c r="O157" i="40"/>
  <c r="P157" i="40"/>
  <c r="Q157" i="40"/>
  <c r="R157" i="40" s="1"/>
  <c r="Q141" i="40"/>
  <c r="R141" i="40" s="1"/>
  <c r="O92" i="40"/>
  <c r="P46" i="40"/>
  <c r="O78" i="40"/>
  <c r="P78" i="40"/>
  <c r="Q78" i="40"/>
  <c r="R78" i="40" s="1"/>
  <c r="Q133" i="40"/>
  <c r="R133" i="40" s="1"/>
  <c r="O38" i="40"/>
  <c r="P38" i="40"/>
  <c r="O129" i="40"/>
  <c r="P129" i="40"/>
  <c r="Q129" i="40"/>
  <c r="R129" i="40" s="1"/>
  <c r="Q26" i="39"/>
  <c r="R26" i="39" s="1"/>
  <c r="X159" i="40"/>
  <c r="AB159" i="40"/>
  <c r="AC159" i="40" s="1"/>
  <c r="X135" i="40"/>
  <c r="Y135" i="40"/>
  <c r="P155" i="39"/>
  <c r="O155" i="39"/>
  <c r="Q155" i="39"/>
  <c r="R155" i="39" s="1"/>
  <c r="X72" i="40"/>
  <c r="AB72" i="40"/>
  <c r="AC72" i="40" s="1"/>
  <c r="AA84" i="40"/>
  <c r="Z84" i="40"/>
  <c r="Q21" i="38"/>
  <c r="R21" i="38" s="1"/>
  <c r="O21" i="38"/>
  <c r="P33" i="38"/>
  <c r="Q33" i="38" s="1"/>
  <c r="R33" i="38" s="1"/>
  <c r="O33" i="38"/>
  <c r="P49" i="38"/>
  <c r="Q49" i="38"/>
  <c r="R49" i="38"/>
  <c r="O49" i="38"/>
  <c r="AD145" i="39"/>
  <c r="Z145" i="39"/>
  <c r="Y145" i="39"/>
  <c r="AE145" i="39"/>
  <c r="P142" i="39"/>
  <c r="Q130" i="39"/>
  <c r="R130" i="39"/>
  <c r="O130" i="39"/>
  <c r="P130" i="39"/>
  <c r="Q114" i="39"/>
  <c r="R114" i="39"/>
  <c r="O114" i="39"/>
  <c r="P114" i="39"/>
  <c r="P110" i="39"/>
  <c r="Q98" i="39"/>
  <c r="R98" i="39"/>
  <c r="O98" i="39"/>
  <c r="P98" i="39"/>
  <c r="Z130" i="39"/>
  <c r="AE130" i="39"/>
  <c r="AD130" i="39"/>
  <c r="Y130" i="39"/>
  <c r="Z114" i="39"/>
  <c r="AE114" i="39"/>
  <c r="AD114" i="39"/>
  <c r="Y114" i="39"/>
  <c r="O50" i="40"/>
  <c r="Y158" i="39"/>
  <c r="AD158" i="39"/>
  <c r="Z158" i="39"/>
  <c r="AE158" i="39"/>
  <c r="Q125" i="39"/>
  <c r="R125" i="39" s="1"/>
  <c r="P125" i="39"/>
  <c r="O125" i="39"/>
  <c r="Q109" i="39"/>
  <c r="R109" i="39" s="1"/>
  <c r="P109" i="39"/>
  <c r="O109" i="39"/>
  <c r="O81" i="39"/>
  <c r="X141" i="40"/>
  <c r="AB141" i="40"/>
  <c r="AC141" i="40" s="1"/>
  <c r="Y141" i="40"/>
  <c r="P125" i="40"/>
  <c r="P88" i="39"/>
  <c r="O88" i="39"/>
  <c r="Q88" i="39"/>
  <c r="R88" i="39"/>
  <c r="O55" i="40"/>
  <c r="Y54" i="37"/>
  <c r="Z54" i="37"/>
  <c r="AB54" i="37" s="1"/>
  <c r="AE54" i="37"/>
  <c r="AD54" i="37"/>
  <c r="Z162" i="39"/>
  <c r="Y162" i="39"/>
  <c r="AE162" i="39"/>
  <c r="AD162" i="39"/>
  <c r="Y156" i="39"/>
  <c r="AD156" i="39"/>
  <c r="Z156" i="39"/>
  <c r="AE156" i="39"/>
  <c r="Z127" i="39"/>
  <c r="AE127" i="39"/>
  <c r="Y127" i="39"/>
  <c r="AD127" i="39"/>
  <c r="AD121" i="39"/>
  <c r="AE121" i="39"/>
  <c r="Z121" i="39"/>
  <c r="Y121" i="39"/>
  <c r="AB100" i="39"/>
  <c r="AA100" i="39"/>
  <c r="AC100" i="39"/>
  <c r="Z81" i="39"/>
  <c r="AE81" i="39"/>
  <c r="AD81" i="39"/>
  <c r="Y81" i="39"/>
  <c r="Q75" i="39"/>
  <c r="R75" i="39" s="1"/>
  <c r="AC18" i="37"/>
  <c r="AB18" i="37"/>
  <c r="AA18" i="37"/>
  <c r="AA23" i="37"/>
  <c r="AC23" i="37"/>
  <c r="AB23" i="37"/>
  <c r="AD131" i="39"/>
  <c r="Q91" i="39"/>
  <c r="R91" i="39" s="1"/>
  <c r="O91" i="39"/>
  <c r="P91" i="39"/>
  <c r="Z87" i="39"/>
  <c r="AE87" i="39"/>
  <c r="Y87" i="39"/>
  <c r="AD87" i="39"/>
  <c r="AA40" i="37"/>
  <c r="AC40" i="37"/>
  <c r="AB40" i="37"/>
  <c r="AE56" i="37"/>
  <c r="Z56" i="37"/>
  <c r="AD56" i="37"/>
  <c r="Y56" i="37"/>
  <c r="Z50" i="40"/>
  <c r="AA50" i="40"/>
  <c r="Y34" i="37"/>
  <c r="Z34" i="37"/>
  <c r="AD34" i="37" s="1"/>
  <c r="AE34" i="37"/>
  <c r="AD143" i="39"/>
  <c r="AE143" i="39"/>
  <c r="Y143" i="39"/>
  <c r="Z143" i="39"/>
  <c r="AC143" i="39" s="1"/>
  <c r="AD141" i="39"/>
  <c r="Z141" i="39"/>
  <c r="Y141" i="39"/>
  <c r="AB128" i="39"/>
  <c r="AC128" i="39"/>
  <c r="Q115" i="39"/>
  <c r="R115" i="39" s="1"/>
  <c r="O115" i="39"/>
  <c r="P115" i="39"/>
  <c r="Z111" i="39"/>
  <c r="AE111" i="39"/>
  <c r="Y111" i="39"/>
  <c r="AD111" i="39"/>
  <c r="Z105" i="39"/>
  <c r="AE105" i="39"/>
  <c r="Y105" i="39"/>
  <c r="AD105" i="39"/>
  <c r="Q99" i="39"/>
  <c r="R99" i="39" s="1"/>
  <c r="P99" i="39"/>
  <c r="O99" i="39"/>
  <c r="Z95" i="39"/>
  <c r="AE95" i="39"/>
  <c r="Y95" i="39"/>
  <c r="AD95" i="39"/>
  <c r="X137" i="40"/>
  <c r="AB137" i="40"/>
  <c r="AC137" i="40" s="1"/>
  <c r="Q32" i="37"/>
  <c r="R32" i="37" s="1"/>
  <c r="O32" i="37"/>
  <c r="Q71" i="39"/>
  <c r="R71" i="39" s="1"/>
  <c r="P71" i="39"/>
  <c r="O71" i="39"/>
  <c r="Y48" i="38"/>
  <c r="AB48" i="38"/>
  <c r="AC48" i="38" s="1"/>
  <c r="X48" i="38"/>
  <c r="AC45" i="37"/>
  <c r="AB45" i="37"/>
  <c r="AA45" i="37"/>
  <c r="AC60" i="37"/>
  <c r="AB60" i="37"/>
  <c r="O171" i="40"/>
  <c r="P171" i="40"/>
  <c r="Q171" i="40"/>
  <c r="R171" i="40" s="1"/>
  <c r="O167" i="40"/>
  <c r="P167" i="40"/>
  <c r="Q167" i="40"/>
  <c r="R167" i="40" s="1"/>
  <c r="O127" i="40"/>
  <c r="P127" i="40"/>
  <c r="Q127" i="40"/>
  <c r="R127" i="40"/>
  <c r="Y95" i="40"/>
  <c r="X95" i="40"/>
  <c r="AB95" i="40"/>
  <c r="AC95" i="40" s="1"/>
  <c r="Z120" i="40"/>
  <c r="AA120" i="40"/>
  <c r="Q103" i="40"/>
  <c r="R103" i="40" s="1"/>
  <c r="O103" i="40"/>
  <c r="P103" i="40"/>
  <c r="X90" i="40"/>
  <c r="AB90" i="40"/>
  <c r="AC90" i="40" s="1"/>
  <c r="Y90" i="40"/>
  <c r="Z90" i="40" s="1"/>
  <c r="P19" i="40"/>
  <c r="Q19" i="40"/>
  <c r="R19" i="40" s="1"/>
  <c r="O19" i="40"/>
  <c r="P158" i="39"/>
  <c r="O158" i="39"/>
  <c r="Q158" i="39"/>
  <c r="R158" i="39"/>
  <c r="Q150" i="39"/>
  <c r="R150" i="39" s="1"/>
  <c r="O150" i="39"/>
  <c r="P150" i="39"/>
  <c r="X106" i="40"/>
  <c r="AB106" i="40"/>
  <c r="AC106" i="40" s="1"/>
  <c r="Y106" i="40"/>
  <c r="O85" i="40"/>
  <c r="Q85" i="40"/>
  <c r="R85" i="40" s="1"/>
  <c r="P85" i="40"/>
  <c r="O76" i="40"/>
  <c r="P76" i="40"/>
  <c r="Q76" i="40"/>
  <c r="R76" i="40" s="1"/>
  <c r="O72" i="40"/>
  <c r="P72" i="40"/>
  <c r="Q72" i="40"/>
  <c r="R72" i="40" s="1"/>
  <c r="O64" i="40"/>
  <c r="P64" i="40"/>
  <c r="Q64" i="40"/>
  <c r="R64" i="40" s="1"/>
  <c r="O37" i="40"/>
  <c r="Q37" i="40"/>
  <c r="R37" i="40" s="1"/>
  <c r="P37" i="40"/>
  <c r="Z174" i="39"/>
  <c r="Y174" i="39"/>
  <c r="AD174" i="39"/>
  <c r="AE174" i="39"/>
  <c r="AA112" i="40"/>
  <c r="Z112" i="40"/>
  <c r="AE19" i="39"/>
  <c r="Z19" i="39"/>
  <c r="AD19" i="39"/>
  <c r="Y19" i="39"/>
  <c r="U24" i="39"/>
  <c r="W24" i="39"/>
  <c r="X24" i="39"/>
  <c r="P25" i="38"/>
  <c r="Q25" i="38"/>
  <c r="R25" i="38" s="1"/>
  <c r="O25" i="38"/>
  <c r="X149" i="40"/>
  <c r="AB149" i="40"/>
  <c r="AC149" i="40" s="1"/>
  <c r="Y149" i="40"/>
  <c r="Y100" i="40"/>
  <c r="AB100" i="40"/>
  <c r="AC100" i="40" s="1"/>
  <c r="X100" i="40"/>
  <c r="AB53" i="40"/>
  <c r="AC53" i="40" s="1"/>
  <c r="Y157" i="39"/>
  <c r="AD157" i="39"/>
  <c r="Z157" i="39"/>
  <c r="AE157" i="39"/>
  <c r="P94" i="39"/>
  <c r="O94" i="39"/>
  <c r="Q94" i="39"/>
  <c r="R94" i="39" s="1"/>
  <c r="Q90" i="39"/>
  <c r="R90" i="39" s="1"/>
  <c r="O90" i="39"/>
  <c r="P90" i="39"/>
  <c r="Q86" i="39"/>
  <c r="R86" i="39" s="1"/>
  <c r="O86" i="39"/>
  <c r="P86" i="39"/>
  <c r="Q116" i="39"/>
  <c r="R116" i="39" s="1"/>
  <c r="O116" i="39"/>
  <c r="P116" i="39"/>
  <c r="Z134" i="39"/>
  <c r="AE134" i="39"/>
  <c r="AD134" i="39"/>
  <c r="Y134" i="39"/>
  <c r="Z118" i="39"/>
  <c r="AE118" i="39"/>
  <c r="AD118" i="39"/>
  <c r="Y118" i="39"/>
  <c r="Z102" i="39"/>
  <c r="AE102" i="39"/>
  <c r="AD102" i="39"/>
  <c r="Y102" i="39"/>
  <c r="Z86" i="39"/>
  <c r="AE86" i="39"/>
  <c r="AD86" i="39"/>
  <c r="Y86" i="39"/>
  <c r="W21" i="39"/>
  <c r="X21" i="39"/>
  <c r="Z21" i="39" s="1"/>
  <c r="U21" i="39"/>
  <c r="Y154" i="39"/>
  <c r="AD154" i="39"/>
  <c r="Z154" i="39"/>
  <c r="AE154" i="39"/>
  <c r="P141" i="39"/>
  <c r="Q141" i="39"/>
  <c r="R141" i="39"/>
  <c r="O141" i="39"/>
  <c r="Q105" i="39"/>
  <c r="R105" i="39" s="1"/>
  <c r="P105" i="39"/>
  <c r="O105" i="39"/>
  <c r="Q101" i="39"/>
  <c r="R101" i="39" s="1"/>
  <c r="P101" i="39"/>
  <c r="O101" i="39"/>
  <c r="Q73" i="39"/>
  <c r="R73" i="39" s="1"/>
  <c r="P73" i="39"/>
  <c r="O73" i="39"/>
  <c r="Q69" i="39"/>
  <c r="R69" i="39" s="1"/>
  <c r="P69" i="39"/>
  <c r="O69" i="39"/>
  <c r="X157" i="40"/>
  <c r="AB157" i="40"/>
  <c r="AC157" i="40"/>
  <c r="Y157" i="40"/>
  <c r="Q140" i="39"/>
  <c r="R140" i="39" s="1"/>
  <c r="P120" i="39"/>
  <c r="O120" i="39"/>
  <c r="Q120" i="39"/>
  <c r="R120" i="39" s="1"/>
  <c r="Q112" i="39"/>
  <c r="R112" i="39" s="1"/>
  <c r="O112" i="39"/>
  <c r="P112" i="39"/>
  <c r="Q100" i="39"/>
  <c r="R100" i="39" s="1"/>
  <c r="O100" i="39"/>
  <c r="P100" i="39"/>
  <c r="Q68" i="39"/>
  <c r="R68" i="39" s="1"/>
  <c r="O68" i="39"/>
  <c r="P68" i="39"/>
  <c r="Y55" i="40"/>
  <c r="X55" i="40"/>
  <c r="AB55" i="40"/>
  <c r="AC55" i="40" s="1"/>
  <c r="AB144" i="39"/>
  <c r="AA144" i="39"/>
  <c r="AC144" i="39"/>
  <c r="Q127" i="39"/>
  <c r="R127" i="39" s="1"/>
  <c r="P127" i="39"/>
  <c r="O127" i="39"/>
  <c r="Z123" i="39"/>
  <c r="AE123" i="39"/>
  <c r="Y123" i="39"/>
  <c r="AD123" i="39"/>
  <c r="Z77" i="39"/>
  <c r="AE77" i="39"/>
  <c r="Y77" i="39"/>
  <c r="AD77" i="39"/>
  <c r="AA25" i="37"/>
  <c r="AC25" i="37"/>
  <c r="AB25" i="37"/>
  <c r="Z137" i="39"/>
  <c r="AE137" i="39"/>
  <c r="Y137" i="39"/>
  <c r="AD137" i="39"/>
  <c r="Q131" i="39"/>
  <c r="R131" i="39" s="1"/>
  <c r="O131" i="39"/>
  <c r="P131" i="39"/>
  <c r="Z93" i="39"/>
  <c r="AE93" i="39"/>
  <c r="Y93" i="39"/>
  <c r="AD93" i="39"/>
  <c r="Q87" i="39"/>
  <c r="R87" i="39" s="1"/>
  <c r="O87" i="39"/>
  <c r="P87" i="39"/>
  <c r="Z83" i="39"/>
  <c r="AE83" i="39"/>
  <c r="Y83" i="39"/>
  <c r="AD83" i="39"/>
  <c r="AE29" i="39"/>
  <c r="Z29" i="39"/>
  <c r="Y29" i="39"/>
  <c r="AD29" i="39"/>
  <c r="Y44" i="38"/>
  <c r="AB44" i="38"/>
  <c r="AC44" i="38" s="1"/>
  <c r="X44" i="38"/>
  <c r="Y50" i="37"/>
  <c r="AD50" i="37"/>
  <c r="Z50" i="37"/>
  <c r="AE50" i="37"/>
  <c r="W34" i="37"/>
  <c r="U34" i="37"/>
  <c r="Y165" i="39"/>
  <c r="AD165" i="39"/>
  <c r="AE165" i="39"/>
  <c r="Z165" i="39"/>
  <c r="Q111" i="39"/>
  <c r="R111" i="39"/>
  <c r="O111" i="39"/>
  <c r="P111" i="39"/>
  <c r="Z107" i="39"/>
  <c r="AE107" i="39"/>
  <c r="Y107" i="39"/>
  <c r="AD107" i="39"/>
  <c r="AD103" i="39"/>
  <c r="AE103" i="39"/>
  <c r="Y103" i="39"/>
  <c r="Z103" i="39"/>
  <c r="Z101" i="39"/>
  <c r="AE101" i="39"/>
  <c r="AD101" i="39"/>
  <c r="Y101" i="39"/>
  <c r="Q95" i="39"/>
  <c r="R95" i="39"/>
  <c r="P95" i="39"/>
  <c r="O95" i="39"/>
  <c r="AB80" i="39"/>
  <c r="AA80" i="39"/>
  <c r="AC80" i="39"/>
  <c r="AE20" i="39"/>
  <c r="Y20" i="39"/>
  <c r="AD20" i="39"/>
  <c r="Z20" i="39"/>
  <c r="Y42" i="39"/>
  <c r="AD42" i="39"/>
  <c r="AE42" i="39"/>
  <c r="Z42" i="39"/>
  <c r="AA26" i="37"/>
  <c r="AB26" i="37"/>
  <c r="AC26" i="37"/>
  <c r="AC53" i="37"/>
  <c r="AB53" i="37"/>
  <c r="AA53" i="37"/>
  <c r="X153" i="40"/>
  <c r="AB153" i="40"/>
  <c r="AC153" i="40" s="1"/>
  <c r="Y153" i="40"/>
  <c r="W32" i="37"/>
  <c r="U32" i="37"/>
  <c r="AD117" i="39"/>
  <c r="AE117" i="39"/>
  <c r="Z117" i="39"/>
  <c r="Y117" i="39"/>
  <c r="Z73" i="39"/>
  <c r="AB73" i="39" s="1"/>
  <c r="AE73" i="39"/>
  <c r="AD73" i="39"/>
  <c r="Y73" i="39"/>
  <c r="P67" i="39"/>
  <c r="O67" i="39"/>
  <c r="Q67" i="39"/>
  <c r="R67" i="39" s="1"/>
  <c r="AE63" i="39"/>
  <c r="AD63" i="39"/>
  <c r="Y63" i="39"/>
  <c r="Z63" i="39"/>
  <c r="X123" i="40"/>
  <c r="Y123" i="40"/>
  <c r="AA123" i="40" s="1"/>
  <c r="AB123" i="40"/>
  <c r="AC123" i="40" s="1"/>
  <c r="X167" i="40"/>
  <c r="Y167" i="40"/>
  <c r="Z167" i="40" s="1"/>
  <c r="AB167" i="40"/>
  <c r="AC167" i="40" s="1"/>
  <c r="Y155" i="40"/>
  <c r="Z155" i="40" s="1"/>
  <c r="X143" i="40"/>
  <c r="Y143" i="40"/>
  <c r="AA143" i="40" s="1"/>
  <c r="AB143" i="40"/>
  <c r="AC143" i="40" s="1"/>
  <c r="Y131" i="40"/>
  <c r="AA131" i="40" s="1"/>
  <c r="Y121" i="40"/>
  <c r="AA121" i="40" s="1"/>
  <c r="Q111" i="40"/>
  <c r="R111" i="40" s="1"/>
  <c r="O111" i="40"/>
  <c r="P111" i="40"/>
  <c r="Z164" i="40"/>
  <c r="AA164" i="40"/>
  <c r="Z126" i="40"/>
  <c r="AA126" i="40"/>
  <c r="X85" i="40"/>
  <c r="X68" i="40"/>
  <c r="Y68" i="40"/>
  <c r="AB68" i="40"/>
  <c r="AC68" i="40"/>
  <c r="P164" i="39"/>
  <c r="O164" i="39"/>
  <c r="Q164" i="39"/>
  <c r="R164" i="39"/>
  <c r="Z47" i="40"/>
  <c r="AA47" i="40"/>
  <c r="AB78" i="40"/>
  <c r="AC78" i="40" s="1"/>
  <c r="AB70" i="40"/>
  <c r="AC70" i="40" s="1"/>
  <c r="X66" i="40"/>
  <c r="AB66" i="40"/>
  <c r="AC66" i="40" s="1"/>
  <c r="Y66" i="40"/>
  <c r="Q58" i="40"/>
  <c r="R58" i="40" s="1"/>
  <c r="O58" i="40"/>
  <c r="P58" i="40"/>
  <c r="Q57" i="38"/>
  <c r="R57" i="38" s="1"/>
  <c r="P57" i="38"/>
  <c r="O57" i="38"/>
  <c r="Q134" i="39"/>
  <c r="R134" i="39" s="1"/>
  <c r="O134" i="39"/>
  <c r="P134" i="39"/>
  <c r="Q118" i="39"/>
  <c r="R118" i="39" s="1"/>
  <c r="O118" i="39"/>
  <c r="P118" i="39"/>
  <c r="Q102" i="39"/>
  <c r="R102" i="39" s="1"/>
  <c r="O102" i="39"/>
  <c r="P102" i="39"/>
  <c r="O25" i="39"/>
  <c r="Q25" i="39"/>
  <c r="R25" i="39" s="1"/>
  <c r="P25" i="39"/>
  <c r="Z98" i="39"/>
  <c r="AE98" i="39"/>
  <c r="AD98" i="39"/>
  <c r="Y98" i="39"/>
  <c r="X161" i="40"/>
  <c r="AB161" i="40"/>
  <c r="AC161" i="40" s="1"/>
  <c r="Y161" i="40"/>
  <c r="Q107" i="40"/>
  <c r="R107" i="40" s="1"/>
  <c r="O107" i="40"/>
  <c r="P107" i="40"/>
  <c r="P129" i="39"/>
  <c r="Q129" i="39"/>
  <c r="R129" i="39" s="1"/>
  <c r="O129" i="39"/>
  <c r="P28" i="39"/>
  <c r="Q28" i="39" s="1"/>
  <c r="R28" i="39" s="1"/>
  <c r="O28" i="39"/>
  <c r="Q128" i="39"/>
  <c r="R128" i="39" s="1"/>
  <c r="O128" i="39"/>
  <c r="P128" i="39"/>
  <c r="Q84" i="39"/>
  <c r="R84" i="39" s="1"/>
  <c r="O84" i="39"/>
  <c r="P84" i="39"/>
  <c r="Y168" i="39"/>
  <c r="AD168" i="39"/>
  <c r="AE168" i="39"/>
  <c r="Z168" i="39"/>
  <c r="Q18" i="39"/>
  <c r="R18" i="39" s="1"/>
  <c r="Q95" i="40"/>
  <c r="R95" i="40" s="1"/>
  <c r="O95" i="40"/>
  <c r="P95" i="40"/>
  <c r="X87" i="40"/>
  <c r="Y87" i="40"/>
  <c r="AB87" i="40"/>
  <c r="AC87" i="40" s="1"/>
  <c r="Q159" i="39"/>
  <c r="R159" i="39" s="1"/>
  <c r="O159" i="39"/>
  <c r="P159" i="39"/>
  <c r="P151" i="39"/>
  <c r="O151" i="39"/>
  <c r="Q151" i="39"/>
  <c r="R151" i="39" s="1"/>
  <c r="X98" i="40"/>
  <c r="AB98" i="40"/>
  <c r="AC98" i="40" s="1"/>
  <c r="Y98" i="40"/>
  <c r="Q33" i="40"/>
  <c r="R33" i="40" s="1"/>
  <c r="P33" i="40"/>
  <c r="O33" i="40"/>
  <c r="P168" i="39"/>
  <c r="O168" i="39"/>
  <c r="Q168" i="39"/>
  <c r="R168" i="39" s="1"/>
  <c r="Y108" i="40"/>
  <c r="AA108" i="40" s="1"/>
  <c r="AB108" i="40"/>
  <c r="AC108" i="40" s="1"/>
  <c r="X108" i="40"/>
  <c r="Y92" i="40"/>
  <c r="AA92" i="40" s="1"/>
  <c r="AB92" i="40"/>
  <c r="AC92" i="40" s="1"/>
  <c r="X92" i="40"/>
  <c r="P21" i="40"/>
  <c r="Q21" i="40" s="1"/>
  <c r="R21" i="40" s="1"/>
  <c r="O21" i="40"/>
  <c r="Z159" i="39"/>
  <c r="Y159" i="39"/>
  <c r="AD159" i="39"/>
  <c r="AE159" i="39"/>
  <c r="P153" i="39"/>
  <c r="O153" i="39"/>
  <c r="Q153" i="39"/>
  <c r="R153" i="39" s="1"/>
  <c r="Y99" i="40"/>
  <c r="X99" i="40"/>
  <c r="AB99" i="40"/>
  <c r="AC99" i="40" s="1"/>
  <c r="Z97" i="40"/>
  <c r="AA97" i="40"/>
  <c r="Q59" i="40"/>
  <c r="R59" i="40" s="1"/>
  <c r="P59" i="40"/>
  <c r="O59" i="40"/>
  <c r="Q51" i="40"/>
  <c r="R51" i="40" s="1"/>
  <c r="P51" i="40"/>
  <c r="O51" i="40"/>
  <c r="W28" i="39"/>
  <c r="X28" i="39"/>
  <c r="U28" i="39"/>
  <c r="AC37" i="39"/>
  <c r="AB37" i="39"/>
  <c r="AA37" i="39"/>
  <c r="Q30" i="38"/>
  <c r="R30" i="38" s="1"/>
  <c r="O30" i="38"/>
  <c r="P30" i="38"/>
  <c r="Q92" i="39"/>
  <c r="R92" i="39" s="1"/>
  <c r="O92" i="39"/>
  <c r="P92" i="39"/>
  <c r="X165" i="40"/>
  <c r="AB165" i="40"/>
  <c r="AC165" i="40" s="1"/>
  <c r="Y165" i="40"/>
  <c r="AA165" i="40" s="1"/>
  <c r="O149" i="40"/>
  <c r="P149" i="40"/>
  <c r="Q149" i="40"/>
  <c r="R149" i="40"/>
  <c r="Q100" i="40"/>
  <c r="R100" i="40" s="1"/>
  <c r="O100" i="40"/>
  <c r="P100" i="40"/>
  <c r="Y173" i="39"/>
  <c r="AD173" i="39"/>
  <c r="Z173" i="39"/>
  <c r="AE173" i="39"/>
  <c r="Y153" i="39"/>
  <c r="AD153" i="39"/>
  <c r="Z153" i="39"/>
  <c r="AE153" i="39"/>
  <c r="P82" i="39"/>
  <c r="O82" i="39"/>
  <c r="Q82" i="39"/>
  <c r="R82" i="39"/>
  <c r="Q78" i="39"/>
  <c r="R78" i="39" s="1"/>
  <c r="O78" i="39"/>
  <c r="P78" i="39"/>
  <c r="T27" i="40"/>
  <c r="U27" i="40" s="1"/>
  <c r="Y171" i="39"/>
  <c r="Q108" i="39"/>
  <c r="R108" i="39" s="1"/>
  <c r="O21" i="39"/>
  <c r="Q21" i="39"/>
  <c r="R21" i="39" s="1"/>
  <c r="P21" i="39"/>
  <c r="Z138" i="39"/>
  <c r="AA138" i="39" s="1"/>
  <c r="AE138" i="39"/>
  <c r="AD138" i="39"/>
  <c r="Y138" i="39"/>
  <c r="Z122" i="39"/>
  <c r="AB122" i="39" s="1"/>
  <c r="AE122" i="39"/>
  <c r="AD122" i="39"/>
  <c r="Y122" i="39"/>
  <c r="Z106" i="39"/>
  <c r="AB106" i="39" s="1"/>
  <c r="AE106" i="39"/>
  <c r="AD106" i="39"/>
  <c r="Y106" i="39"/>
  <c r="Z90" i="39"/>
  <c r="AC90" i="39" s="1"/>
  <c r="AE90" i="39"/>
  <c r="AD90" i="39"/>
  <c r="Y90" i="39"/>
  <c r="AD74" i="39"/>
  <c r="AE74" i="39"/>
  <c r="Z74" i="39"/>
  <c r="Y74" i="39"/>
  <c r="X129" i="40"/>
  <c r="Z67" i="40"/>
  <c r="AA67" i="40"/>
  <c r="X37" i="40"/>
  <c r="Z150" i="39"/>
  <c r="AC150" i="39" s="1"/>
  <c r="Y150" i="39"/>
  <c r="AD150" i="39"/>
  <c r="AE150" i="39"/>
  <c r="Q137" i="39"/>
  <c r="R137" i="39" s="1"/>
  <c r="P137" i="39"/>
  <c r="O137" i="39"/>
  <c r="Q133" i="39"/>
  <c r="R133" i="39" s="1"/>
  <c r="P133" i="39"/>
  <c r="O133" i="39"/>
  <c r="P121" i="39"/>
  <c r="Q121" i="39"/>
  <c r="R121" i="39" s="1"/>
  <c r="O121" i="39"/>
  <c r="Q97" i="39"/>
  <c r="R97" i="39" s="1"/>
  <c r="P97" i="39"/>
  <c r="O97" i="39"/>
  <c r="Q93" i="39"/>
  <c r="R93" i="39" s="1"/>
  <c r="P93" i="39"/>
  <c r="O93" i="39"/>
  <c r="Q65" i="39"/>
  <c r="R65" i="39" s="1"/>
  <c r="P65" i="39"/>
  <c r="O65" i="39"/>
  <c r="X173" i="40"/>
  <c r="AB173" i="40"/>
  <c r="AC173" i="40" s="1"/>
  <c r="Y173" i="40"/>
  <c r="Y88" i="40"/>
  <c r="Z88" i="40" s="1"/>
  <c r="AB88" i="40"/>
  <c r="AC88" i="40" s="1"/>
  <c r="X88" i="40"/>
  <c r="AA52" i="40"/>
  <c r="Z52" i="40"/>
  <c r="Z29" i="37"/>
  <c r="AD29" i="37"/>
  <c r="Y29" i="37"/>
  <c r="AE29" i="37"/>
  <c r="Y62" i="37"/>
  <c r="AE62" i="37"/>
  <c r="AD62" i="37"/>
  <c r="Z62" i="37"/>
  <c r="Y46" i="37"/>
  <c r="Z46" i="37"/>
  <c r="AE46" i="37"/>
  <c r="AD46" i="37"/>
  <c r="Y166" i="39"/>
  <c r="AD166" i="39"/>
  <c r="AE166" i="39"/>
  <c r="Z166" i="39"/>
  <c r="Y164" i="39"/>
  <c r="AD164" i="39"/>
  <c r="AE164" i="39"/>
  <c r="Z164" i="39"/>
  <c r="Q123" i="39"/>
  <c r="R123" i="39" s="1"/>
  <c r="P123" i="39"/>
  <c r="O123" i="39"/>
  <c r="AB108" i="39"/>
  <c r="AA108" i="39"/>
  <c r="AC108" i="39"/>
  <c r="Z79" i="39"/>
  <c r="AE79" i="39"/>
  <c r="Y79" i="39"/>
  <c r="AD79" i="39"/>
  <c r="AD75" i="39"/>
  <c r="AE75" i="39"/>
  <c r="Y75" i="39"/>
  <c r="Z75" i="39"/>
  <c r="AA75" i="39" s="1"/>
  <c r="Y34" i="39"/>
  <c r="AD34" i="39"/>
  <c r="Z34" i="39"/>
  <c r="AE34" i="39"/>
  <c r="T23" i="38"/>
  <c r="U23" i="38" s="1"/>
  <c r="AA19" i="37"/>
  <c r="AC19" i="37"/>
  <c r="AB19" i="37"/>
  <c r="AA27" i="37"/>
  <c r="AC27" i="37"/>
  <c r="AB27" i="37"/>
  <c r="AC49" i="37"/>
  <c r="AB49" i="37"/>
  <c r="AA49" i="37"/>
  <c r="Z139" i="39"/>
  <c r="AE139" i="39"/>
  <c r="Y139" i="39"/>
  <c r="AD139" i="39"/>
  <c r="Z133" i="39"/>
  <c r="AE133" i="39"/>
  <c r="AD133" i="39"/>
  <c r="Y133" i="39"/>
  <c r="Z89" i="39"/>
  <c r="AE89" i="39"/>
  <c r="AD89" i="39"/>
  <c r="Y89" i="39"/>
  <c r="Q83" i="39"/>
  <c r="R83" i="39" s="1"/>
  <c r="O83" i="39"/>
  <c r="P83" i="39"/>
  <c r="Y46" i="39"/>
  <c r="AD46" i="39"/>
  <c r="AE46" i="39"/>
  <c r="Z46" i="39"/>
  <c r="AC37" i="37"/>
  <c r="AA37" i="37"/>
  <c r="AB37" i="37"/>
  <c r="P143" i="39"/>
  <c r="O143" i="39"/>
  <c r="Q143" i="39"/>
  <c r="R143" i="39" s="1"/>
  <c r="Z113" i="39"/>
  <c r="AE113" i="39"/>
  <c r="AD113" i="39"/>
  <c r="Y113" i="39"/>
  <c r="Q107" i="39"/>
  <c r="R107" i="39"/>
  <c r="P107" i="39"/>
  <c r="O107" i="39"/>
  <c r="Z97" i="39"/>
  <c r="AE97" i="39"/>
  <c r="Y97" i="39"/>
  <c r="AD97" i="39"/>
  <c r="W22" i="39"/>
  <c r="U22" i="39"/>
  <c r="X22" i="39"/>
  <c r="Z22" i="39" s="1"/>
  <c r="P30" i="39"/>
  <c r="O30" i="39"/>
  <c r="Q30" i="39"/>
  <c r="R30" i="39"/>
  <c r="AA20" i="37"/>
  <c r="AB20" i="37"/>
  <c r="AC20" i="37"/>
  <c r="AC41" i="37"/>
  <c r="AB41" i="37"/>
  <c r="AA41" i="37"/>
  <c r="X169" i="40"/>
  <c r="AB169" i="40"/>
  <c r="AC169" i="40" s="1"/>
  <c r="Y169" i="40"/>
  <c r="AA169" i="40" s="1"/>
  <c r="AB140" i="39"/>
  <c r="AA140" i="39"/>
  <c r="AC140" i="39"/>
  <c r="Z119" i="39"/>
  <c r="AC119" i="39" s="1"/>
  <c r="AE119" i="39"/>
  <c r="Y119" i="39"/>
  <c r="AD119" i="39"/>
  <c r="Z69" i="39"/>
  <c r="AE69" i="39"/>
  <c r="Y69" i="39"/>
  <c r="AD69" i="39"/>
  <c r="AC61" i="37"/>
  <c r="AA61" i="37"/>
  <c r="AB61" i="37"/>
  <c r="W19" i="38"/>
  <c r="Y19" i="38" s="1"/>
  <c r="X117" i="40"/>
  <c r="Y117" i="40"/>
  <c r="Z117" i="40" s="1"/>
  <c r="AB117" i="40"/>
  <c r="AC117" i="40" s="1"/>
  <c r="Y163" i="40"/>
  <c r="Z163" i="40" s="1"/>
  <c r="X151" i="40"/>
  <c r="Y151" i="40"/>
  <c r="AA151" i="40" s="1"/>
  <c r="AB151" i="40"/>
  <c r="AC151" i="40" s="1"/>
  <c r="Y139" i="40"/>
  <c r="AA139" i="40" s="1"/>
  <c r="X127" i="40"/>
  <c r="Y127" i="40"/>
  <c r="AA127" i="40" s="1"/>
  <c r="AB127" i="40"/>
  <c r="AC127" i="40" s="1"/>
  <c r="X115" i="40"/>
  <c r="AB115" i="40"/>
  <c r="AC115" i="40" s="1"/>
  <c r="Y115" i="40"/>
  <c r="P79" i="40"/>
  <c r="Q79" i="40"/>
  <c r="R79" i="40" s="1"/>
  <c r="O79" i="40"/>
  <c r="Z132" i="40"/>
  <c r="AA132" i="40"/>
  <c r="Y103" i="40"/>
  <c r="X103" i="40"/>
  <c r="AB103" i="40"/>
  <c r="AC103" i="40"/>
  <c r="Y83" i="40"/>
  <c r="AA83" i="40" s="1"/>
  <c r="Y24" i="40"/>
  <c r="AB24" i="40" s="1"/>
  <c r="AC24" i="40" s="1"/>
  <c r="X24" i="40"/>
  <c r="P163" i="39"/>
  <c r="O163" i="39"/>
  <c r="Q163" i="39"/>
  <c r="R163" i="39" s="1"/>
  <c r="Q91" i="40"/>
  <c r="R91" i="40" s="1"/>
  <c r="O91" i="40"/>
  <c r="P91" i="40"/>
  <c r="X76" i="40"/>
  <c r="Y76" i="40"/>
  <c r="AB76" i="40"/>
  <c r="AC76" i="40" s="1"/>
  <c r="X64" i="40"/>
  <c r="Y64" i="40"/>
  <c r="AB64" i="40"/>
  <c r="AC64" i="40" s="1"/>
  <c r="Q80" i="40"/>
  <c r="R80" i="40" s="1"/>
  <c r="P80" i="40"/>
  <c r="O80" i="40"/>
  <c r="P157" i="39"/>
  <c r="O157" i="39"/>
  <c r="Q157" i="39"/>
  <c r="R157" i="39" s="1"/>
  <c r="X119" i="40"/>
  <c r="Y119" i="40"/>
  <c r="Z119" i="40" s="1"/>
  <c r="AB119" i="40"/>
  <c r="AC119" i="40" s="1"/>
  <c r="X74" i="40"/>
  <c r="AB74" i="40"/>
  <c r="AC74" i="40" s="1"/>
  <c r="Y74" i="40"/>
  <c r="Q41" i="38"/>
  <c r="R41" i="38" s="1"/>
  <c r="P41" i="38"/>
  <c r="O41" i="38"/>
  <c r="AE43" i="37"/>
  <c r="Y43" i="37"/>
  <c r="AD43" i="37"/>
  <c r="Z43" i="37"/>
  <c r="X133" i="40"/>
  <c r="AB133" i="40"/>
  <c r="AC133" i="40" s="1"/>
  <c r="Y133" i="40"/>
  <c r="Q138" i="39"/>
  <c r="R138" i="39" s="1"/>
  <c r="O138" i="39"/>
  <c r="P138" i="39"/>
  <c r="O122" i="39"/>
  <c r="Q106" i="39"/>
  <c r="R106" i="39" s="1"/>
  <c r="O106" i="39"/>
  <c r="P106" i="39"/>
  <c r="P124" i="39"/>
  <c r="O124" i="39"/>
  <c r="Q124" i="39"/>
  <c r="R124" i="39" s="1"/>
  <c r="Q72" i="39"/>
  <c r="R72" i="39" s="1"/>
  <c r="O72" i="39"/>
  <c r="P72" i="39"/>
  <c r="U25" i="39"/>
  <c r="Q76" i="39"/>
  <c r="R76" i="39" s="1"/>
  <c r="O76" i="39"/>
  <c r="P76" i="39"/>
  <c r="O145" i="40"/>
  <c r="P145" i="40"/>
  <c r="Q145" i="40"/>
  <c r="R145" i="40"/>
  <c r="Q113" i="39"/>
  <c r="R113" i="39" s="1"/>
  <c r="P113" i="39"/>
  <c r="O113" i="39"/>
  <c r="Q77" i="39"/>
  <c r="R77" i="39" s="1"/>
  <c r="P77" i="39"/>
  <c r="O77" i="39"/>
  <c r="Y151" i="39"/>
  <c r="AD151" i="39"/>
  <c r="Z151" i="39"/>
  <c r="AE151" i="39"/>
  <c r="Y38" i="37"/>
  <c r="AE38" i="37"/>
  <c r="AD38" i="37"/>
  <c r="Z38" i="37"/>
  <c r="Y111" i="40"/>
  <c r="X111" i="40"/>
  <c r="AB111" i="40"/>
  <c r="AC111" i="40" s="1"/>
  <c r="Y79" i="40"/>
  <c r="Z79" i="40" s="1"/>
  <c r="Y91" i="40"/>
  <c r="X91" i="40"/>
  <c r="AB91" i="40"/>
  <c r="AC91" i="40" s="1"/>
  <c r="Q108" i="40"/>
  <c r="R108" i="40" s="1"/>
  <c r="O108" i="40"/>
  <c r="P108" i="40"/>
  <c r="Y80" i="40"/>
  <c r="AB80" i="40"/>
  <c r="AC80" i="40" s="1"/>
  <c r="X80" i="40"/>
  <c r="Y18" i="40"/>
  <c r="X18" i="40"/>
  <c r="AB18" i="40"/>
  <c r="AC18" i="40" s="1"/>
  <c r="Q47" i="40"/>
  <c r="R47" i="40" s="1"/>
  <c r="P47" i="40"/>
  <c r="O47" i="40"/>
  <c r="Z59" i="40"/>
  <c r="AA59" i="40"/>
  <c r="P22" i="38"/>
  <c r="Q22" i="38"/>
  <c r="R22" i="38" s="1"/>
  <c r="O22" i="38"/>
  <c r="P136" i="39"/>
  <c r="O136" i="39"/>
  <c r="Q136" i="39"/>
  <c r="R136" i="39" s="1"/>
  <c r="Z58" i="40"/>
  <c r="AA58" i="40"/>
  <c r="Z169" i="39"/>
  <c r="AB169" i="39" s="1"/>
  <c r="Y169" i="39"/>
  <c r="AD169" i="39"/>
  <c r="AE169" i="39"/>
  <c r="P74" i="39"/>
  <c r="O74" i="39"/>
  <c r="Q74" i="39"/>
  <c r="R74" i="39" s="1"/>
  <c r="Q70" i="39"/>
  <c r="R70" i="39" s="1"/>
  <c r="O70" i="39"/>
  <c r="P70" i="39"/>
  <c r="P27" i="40"/>
  <c r="Q27" i="40" s="1"/>
  <c r="R27" i="40" s="1"/>
  <c r="O27" i="40"/>
  <c r="Q144" i="39"/>
  <c r="R144" i="39" s="1"/>
  <c r="O144" i="39"/>
  <c r="P144" i="39"/>
  <c r="Q104" i="39"/>
  <c r="R104" i="39" s="1"/>
  <c r="O104" i="39"/>
  <c r="P104" i="39"/>
  <c r="Q96" i="39"/>
  <c r="R96" i="39" s="1"/>
  <c r="O96" i="39"/>
  <c r="P96" i="39"/>
  <c r="Z142" i="39"/>
  <c r="AB142" i="39" s="1"/>
  <c r="AE142" i="39"/>
  <c r="AD142" i="39"/>
  <c r="Y142" i="39"/>
  <c r="Z126" i="39"/>
  <c r="AB126" i="39" s="1"/>
  <c r="AE126" i="39"/>
  <c r="AD126" i="39"/>
  <c r="Y126" i="39"/>
  <c r="Z110" i="39"/>
  <c r="AC110" i="39" s="1"/>
  <c r="AE110" i="39"/>
  <c r="AD110" i="39"/>
  <c r="Y110" i="39"/>
  <c r="AD94" i="39"/>
  <c r="AE94" i="39"/>
  <c r="Z94" i="39"/>
  <c r="AB94" i="39" s="1"/>
  <c r="Y94" i="39"/>
  <c r="Z78" i="39"/>
  <c r="AA78" i="39" s="1"/>
  <c r="AE78" i="39"/>
  <c r="AD78" i="39"/>
  <c r="Y78" i="39"/>
  <c r="X145" i="40"/>
  <c r="AB145" i="40"/>
  <c r="AC145" i="40" s="1"/>
  <c r="Y145" i="40"/>
  <c r="Y107" i="40"/>
  <c r="AA107" i="40" s="1"/>
  <c r="X107" i="40"/>
  <c r="AB107" i="40"/>
  <c r="AC107" i="40" s="1"/>
  <c r="Y170" i="39"/>
  <c r="AD170" i="39"/>
  <c r="Z170" i="39"/>
  <c r="AC170" i="39" s="1"/>
  <c r="AE170" i="39"/>
  <c r="P117" i="39"/>
  <c r="Q117" i="39"/>
  <c r="R117" i="39" s="1"/>
  <c r="O117" i="39"/>
  <c r="Q89" i="39"/>
  <c r="R89" i="39" s="1"/>
  <c r="P89" i="39"/>
  <c r="O89" i="39"/>
  <c r="Q85" i="39"/>
  <c r="R85" i="39" s="1"/>
  <c r="P85" i="39"/>
  <c r="O85" i="39"/>
  <c r="X125" i="40"/>
  <c r="AB125" i="40"/>
  <c r="AC125" i="40"/>
  <c r="Y125" i="40"/>
  <c r="AA39" i="40"/>
  <c r="Z39" i="40"/>
  <c r="Y155" i="39"/>
  <c r="AD155" i="39"/>
  <c r="Z155" i="39"/>
  <c r="AE155" i="39"/>
  <c r="Q132" i="39"/>
  <c r="R132" i="39" s="1"/>
  <c r="O132" i="39"/>
  <c r="P132" i="39"/>
  <c r="AE36" i="37"/>
  <c r="Z36" i="37"/>
  <c r="AD36" i="37"/>
  <c r="Y36" i="37"/>
  <c r="AE52" i="37"/>
  <c r="Z52" i="37"/>
  <c r="AD52" i="37"/>
  <c r="Y52" i="37"/>
  <c r="AE35" i="37"/>
  <c r="Z35" i="37"/>
  <c r="Y35" i="37"/>
  <c r="AD35" i="37"/>
  <c r="Y172" i="39"/>
  <c r="AD172" i="39"/>
  <c r="Z172" i="39"/>
  <c r="AB172" i="39" s="1"/>
  <c r="AE172" i="39"/>
  <c r="Z125" i="39"/>
  <c r="AA125" i="39" s="1"/>
  <c r="AE125" i="39"/>
  <c r="AD125" i="39"/>
  <c r="Y125" i="39"/>
  <c r="U18" i="39"/>
  <c r="AA21" i="37"/>
  <c r="AC21" i="37"/>
  <c r="AB21" i="37"/>
  <c r="Y54" i="40"/>
  <c r="AB54" i="40"/>
  <c r="AC54" i="40" s="1"/>
  <c r="X54" i="40"/>
  <c r="Y152" i="39"/>
  <c r="AD152" i="39"/>
  <c r="Z152" i="39"/>
  <c r="AA152" i="39" s="1"/>
  <c r="AE152" i="39"/>
  <c r="Q139" i="39"/>
  <c r="R139" i="39"/>
  <c r="P139" i="39"/>
  <c r="O139" i="39"/>
  <c r="Z135" i="39"/>
  <c r="AE135" i="39"/>
  <c r="Y135" i="39"/>
  <c r="AD135" i="39"/>
  <c r="AD129" i="39"/>
  <c r="AE129" i="39"/>
  <c r="Z129" i="39"/>
  <c r="AA129" i="39" s="1"/>
  <c r="Y129" i="39"/>
  <c r="Z91" i="39"/>
  <c r="AE91" i="39"/>
  <c r="Y91" i="39"/>
  <c r="AD91" i="39"/>
  <c r="Z85" i="39"/>
  <c r="AE85" i="39"/>
  <c r="AD85" i="39"/>
  <c r="Y85" i="39"/>
  <c r="Y32" i="38"/>
  <c r="AA32" i="38" s="1"/>
  <c r="X32" i="38"/>
  <c r="AA29" i="40"/>
  <c r="Z29" i="40"/>
  <c r="Y58" i="37"/>
  <c r="Z58" i="37"/>
  <c r="AE58" i="37"/>
  <c r="AD58" i="37"/>
  <c r="Y42" i="37"/>
  <c r="Z42" i="37"/>
  <c r="AE42" i="37"/>
  <c r="AD42" i="37"/>
  <c r="Z115" i="39"/>
  <c r="AA115" i="39" s="1"/>
  <c r="AE115" i="39"/>
  <c r="Y115" i="39"/>
  <c r="AD115" i="39"/>
  <c r="Z109" i="39"/>
  <c r="AB109" i="39" s="1"/>
  <c r="AE109" i="39"/>
  <c r="AD109" i="39"/>
  <c r="Y109" i="39"/>
  <c r="P103" i="39"/>
  <c r="O103" i="39"/>
  <c r="Q103" i="39"/>
  <c r="R103" i="39" s="1"/>
  <c r="Z99" i="39"/>
  <c r="AB99" i="39" s="1"/>
  <c r="AE99" i="39"/>
  <c r="Y99" i="39"/>
  <c r="AD99" i="39"/>
  <c r="P22" i="39"/>
  <c r="Q22" i="39" s="1"/>
  <c r="R22" i="39" s="1"/>
  <c r="O22" i="39"/>
  <c r="AB32" i="40"/>
  <c r="AC32" i="40"/>
  <c r="Y32" i="40"/>
  <c r="X32" i="40"/>
  <c r="Y32" i="37"/>
  <c r="Z32" i="37"/>
  <c r="AC32" i="37" s="1"/>
  <c r="AE32" i="37"/>
  <c r="AB132" i="39"/>
  <c r="AA132" i="39"/>
  <c r="AC132" i="39"/>
  <c r="Q119" i="39"/>
  <c r="R119" i="39" s="1"/>
  <c r="O119" i="39"/>
  <c r="P119" i="39"/>
  <c r="Z71" i="39"/>
  <c r="AC71" i="39" s="1"/>
  <c r="AE71" i="39"/>
  <c r="Y71" i="39"/>
  <c r="AD71" i="39"/>
  <c r="AD67" i="39"/>
  <c r="AE67" i="39"/>
  <c r="Y67" i="39"/>
  <c r="Z67" i="39"/>
  <c r="AB67" i="39" s="1"/>
  <c r="Z65" i="39"/>
  <c r="AC65" i="39" s="1"/>
  <c r="AE65" i="39"/>
  <c r="Y65" i="39"/>
  <c r="AD65" i="39"/>
  <c r="Y38" i="39"/>
  <c r="AD38" i="39"/>
  <c r="AE38" i="39"/>
  <c r="Z38" i="39"/>
  <c r="AC38" i="39" s="1"/>
  <c r="Y36" i="38"/>
  <c r="AB36" i="38"/>
  <c r="AC36" i="38" s="1"/>
  <c r="X36" i="38"/>
  <c r="Z53" i="38"/>
  <c r="AA53" i="38"/>
  <c r="W25" i="40"/>
  <c r="AD19" i="37"/>
  <c r="AD27" i="37"/>
  <c r="AC125" i="39"/>
  <c r="Z107" i="40"/>
  <c r="AA115" i="40"/>
  <c r="Z115" i="40"/>
  <c r="AA117" i="40"/>
  <c r="AB69" i="39"/>
  <c r="AC69" i="39"/>
  <c r="AA69" i="39"/>
  <c r="AE28" i="39"/>
  <c r="Y28" i="39"/>
  <c r="AD28" i="39"/>
  <c r="Z28" i="39"/>
  <c r="AA68" i="40"/>
  <c r="Z68" i="40"/>
  <c r="AA155" i="40"/>
  <c r="AC50" i="37"/>
  <c r="AB50" i="37"/>
  <c r="AA50" i="37"/>
  <c r="AB83" i="39"/>
  <c r="AC83" i="39"/>
  <c r="AA83" i="39"/>
  <c r="AC157" i="39"/>
  <c r="AA157" i="39"/>
  <c r="AB157" i="39"/>
  <c r="AA100" i="40"/>
  <c r="Z100" i="40"/>
  <c r="AB130" i="39"/>
  <c r="AA130" i="39"/>
  <c r="AC130" i="39"/>
  <c r="AA67" i="39"/>
  <c r="AB129" i="39"/>
  <c r="AC129" i="39"/>
  <c r="AA94" i="39"/>
  <c r="AC94" i="39"/>
  <c r="AC169" i="39"/>
  <c r="AA169" i="39"/>
  <c r="Z91" i="40"/>
  <c r="AA91" i="40"/>
  <c r="AA111" i="40"/>
  <c r="Z111" i="40"/>
  <c r="AC38" i="37"/>
  <c r="AB38" i="37"/>
  <c r="AA38" i="37"/>
  <c r="AA64" i="40"/>
  <c r="Z64" i="40"/>
  <c r="Z139" i="40"/>
  <c r="X19" i="38"/>
  <c r="AB119" i="39"/>
  <c r="Z169" i="40"/>
  <c r="AC164" i="39"/>
  <c r="AA164" i="39"/>
  <c r="AB164" i="39"/>
  <c r="AC166" i="39"/>
  <c r="AA166" i="39"/>
  <c r="AB166" i="39"/>
  <c r="AC62" i="37"/>
  <c r="AB62" i="37"/>
  <c r="AA62" i="37"/>
  <c r="AA74" i="39"/>
  <c r="AB74" i="39"/>
  <c r="AC74" i="39"/>
  <c r="AC153" i="39"/>
  <c r="AA153" i="39"/>
  <c r="AB153" i="39"/>
  <c r="AC173" i="39"/>
  <c r="AA173" i="39"/>
  <c r="AB173" i="39"/>
  <c r="Z99" i="40"/>
  <c r="AA99" i="40"/>
  <c r="Z87" i="40"/>
  <c r="AA87" i="40"/>
  <c r="AC168" i="39"/>
  <c r="AA168" i="39"/>
  <c r="AB168" i="39"/>
  <c r="AB98" i="39"/>
  <c r="AA98" i="39"/>
  <c r="AC98" i="39"/>
  <c r="AA167" i="40"/>
  <c r="AA117" i="39"/>
  <c r="AB117" i="39"/>
  <c r="AC117" i="39"/>
  <c r="AA153" i="40"/>
  <c r="Z153" i="40"/>
  <c r="AA29" i="39"/>
  <c r="AC29" i="39"/>
  <c r="AB29" i="39"/>
  <c r="AB93" i="39"/>
  <c r="AC93" i="39"/>
  <c r="AA93" i="39"/>
  <c r="AA55" i="40"/>
  <c r="Z55" i="40"/>
  <c r="AA157" i="40"/>
  <c r="Z157" i="40"/>
  <c r="AE24" i="39"/>
  <c r="Y24" i="39"/>
  <c r="Z24" i="39"/>
  <c r="AA95" i="40"/>
  <c r="Z95" i="40"/>
  <c r="AB95" i="39"/>
  <c r="AA95" i="39"/>
  <c r="AC95" i="39"/>
  <c r="AB87" i="39"/>
  <c r="AC87" i="39"/>
  <c r="AA87" i="39"/>
  <c r="AC54" i="37"/>
  <c r="AC158" i="39"/>
  <c r="AA158" i="39"/>
  <c r="AB158" i="39"/>
  <c r="AA72" i="40"/>
  <c r="Z72" i="40"/>
  <c r="AA135" i="40"/>
  <c r="Z135" i="40"/>
  <c r="AA109" i="39"/>
  <c r="AC151" i="39"/>
  <c r="AA151" i="39"/>
  <c r="AB151" i="39"/>
  <c r="AB79" i="39"/>
  <c r="AA79" i="39"/>
  <c r="AC79" i="39"/>
  <c r="AA173" i="40"/>
  <c r="Z173" i="40"/>
  <c r="AB63" i="39"/>
  <c r="AA63" i="39"/>
  <c r="AC63" i="39"/>
  <c r="AC42" i="39"/>
  <c r="AB42" i="39"/>
  <c r="AA42" i="39"/>
  <c r="AA44" i="38"/>
  <c r="Z44" i="38"/>
  <c r="AB77" i="39"/>
  <c r="AC77" i="39"/>
  <c r="AA77" i="39"/>
  <c r="AB127" i="39"/>
  <c r="AA127" i="39"/>
  <c r="AC127" i="39"/>
  <c r="AC162" i="39"/>
  <c r="AA162" i="39"/>
  <c r="AB162" i="39"/>
  <c r="AB114" i="39"/>
  <c r="AA114" i="39"/>
  <c r="AC114" i="39"/>
  <c r="Z32" i="38"/>
  <c r="AA32" i="40"/>
  <c r="Z32" i="40"/>
  <c r="AC152" i="39"/>
  <c r="AB152" i="39"/>
  <c r="AC172" i="39"/>
  <c r="AA172" i="39"/>
  <c r="AA18" i="40"/>
  <c r="Z18" i="40"/>
  <c r="AC34" i="39"/>
  <c r="AA34" i="39"/>
  <c r="AB34" i="39"/>
  <c r="AC29" i="37"/>
  <c r="AB29" i="37"/>
  <c r="AA29" i="37"/>
  <c r="AC159" i="39"/>
  <c r="AB159" i="39"/>
  <c r="AA159" i="39"/>
  <c r="Z92" i="40"/>
  <c r="Z123" i="40"/>
  <c r="AA103" i="39"/>
  <c r="AB103" i="39"/>
  <c r="AC103" i="39"/>
  <c r="AB123" i="39"/>
  <c r="AA123" i="39"/>
  <c r="AC123" i="39"/>
  <c r="AB86" i="39"/>
  <c r="AA86" i="39"/>
  <c r="AC86" i="39"/>
  <c r="AB102" i="39"/>
  <c r="AA102" i="39"/>
  <c r="AC102" i="39"/>
  <c r="AB118" i="39"/>
  <c r="AA118" i="39"/>
  <c r="AC118" i="39"/>
  <c r="AB134" i="39"/>
  <c r="AA134" i="39"/>
  <c r="AC134" i="39"/>
  <c r="AA137" i="40"/>
  <c r="Z137" i="40"/>
  <c r="AB105" i="39"/>
  <c r="AC105" i="39"/>
  <c r="AA105" i="39"/>
  <c r="AB111" i="39"/>
  <c r="AC111" i="39"/>
  <c r="AA111" i="39"/>
  <c r="AA141" i="39"/>
  <c r="AB141" i="39"/>
  <c r="AC141" i="39"/>
  <c r="AC34" i="37"/>
  <c r="AB81" i="39"/>
  <c r="AC81" i="39"/>
  <c r="AA81" i="39"/>
  <c r="AA121" i="39"/>
  <c r="AB121" i="39"/>
  <c r="AC121" i="39"/>
  <c r="AC156" i="39"/>
  <c r="AA156" i="39"/>
  <c r="AB156" i="39"/>
  <c r="AA141" i="40"/>
  <c r="Z141" i="40"/>
  <c r="AA145" i="39"/>
  <c r="AC145" i="39"/>
  <c r="AB145" i="39"/>
  <c r="AB32" i="38"/>
  <c r="AC32" i="38" s="1"/>
  <c r="AC115" i="39"/>
  <c r="AB43" i="37"/>
  <c r="AA43" i="37"/>
  <c r="AC43" i="37"/>
  <c r="AA24" i="40"/>
  <c r="Z24" i="40"/>
  <c r="AC46" i="39"/>
  <c r="AB46" i="39"/>
  <c r="AA46" i="39"/>
  <c r="Z98" i="40"/>
  <c r="AA98" i="40"/>
  <c r="AA20" i="39"/>
  <c r="AB20" i="39"/>
  <c r="AC20" i="39"/>
  <c r="AA19" i="39"/>
  <c r="AC19" i="39"/>
  <c r="AB19" i="39"/>
  <c r="AA32" i="37"/>
  <c r="AB35" i="37"/>
  <c r="AA35" i="37"/>
  <c r="AC35" i="37"/>
  <c r="AA36" i="38"/>
  <c r="Z36" i="38"/>
  <c r="AB65" i="39"/>
  <c r="AA65" i="39"/>
  <c r="AB71" i="39"/>
  <c r="AA71" i="39"/>
  <c r="AC42" i="37"/>
  <c r="AB42" i="37"/>
  <c r="AA42" i="37"/>
  <c r="AC58" i="37"/>
  <c r="AB58" i="37"/>
  <c r="AA58" i="37"/>
  <c r="Z54" i="40"/>
  <c r="AA54" i="40"/>
  <c r="AA125" i="40"/>
  <c r="Z125" i="40"/>
  <c r="AA76" i="40"/>
  <c r="Z76" i="40"/>
  <c r="AA103" i="40"/>
  <c r="Z103" i="40"/>
  <c r="AB97" i="39"/>
  <c r="AC97" i="39"/>
  <c r="AA97" i="39"/>
  <c r="AB38" i="39"/>
  <c r="AA38" i="39"/>
  <c r="AC99" i="39"/>
  <c r="AB85" i="39"/>
  <c r="AC85" i="39"/>
  <c r="AA85" i="39"/>
  <c r="AB91" i="39"/>
  <c r="AC91" i="39"/>
  <c r="AA91" i="39"/>
  <c r="AB135" i="39"/>
  <c r="AC135" i="39"/>
  <c r="AA135" i="39"/>
  <c r="AA52" i="37"/>
  <c r="AC52" i="37"/>
  <c r="AB52" i="37"/>
  <c r="AA36" i="37"/>
  <c r="AC36" i="37"/>
  <c r="AB36" i="37"/>
  <c r="AC155" i="39"/>
  <c r="AA155" i="39"/>
  <c r="AB155" i="39"/>
  <c r="AA145" i="40"/>
  <c r="Z145" i="40"/>
  <c r="AB78" i="39"/>
  <c r="AA110" i="39"/>
  <c r="AC126" i="39"/>
  <c r="Z80" i="40"/>
  <c r="AA80" i="40"/>
  <c r="AA133" i="40"/>
  <c r="Z133" i="40"/>
  <c r="AA74" i="40"/>
  <c r="Z74" i="40"/>
  <c r="AA119" i="40"/>
  <c r="AA163" i="40"/>
  <c r="AB113" i="39"/>
  <c r="AC113" i="39"/>
  <c r="AA113" i="39"/>
  <c r="AB89" i="39"/>
  <c r="AC89" i="39"/>
  <c r="AA89" i="39"/>
  <c r="AB133" i="39"/>
  <c r="AC133" i="39"/>
  <c r="AA133" i="39"/>
  <c r="AB139" i="39"/>
  <c r="AA139" i="39"/>
  <c r="AC139" i="39"/>
  <c r="AC46" i="37"/>
  <c r="AB46" i="37"/>
  <c r="AA46" i="37"/>
  <c r="AA90" i="39"/>
  <c r="AC106" i="39"/>
  <c r="AB138" i="39"/>
  <c r="Z108" i="40"/>
  <c r="AA161" i="40"/>
  <c r="Z161" i="40"/>
  <c r="AA66" i="40"/>
  <c r="Z66" i="40"/>
  <c r="AB101" i="39"/>
  <c r="AC101" i="39"/>
  <c r="AA101" i="39"/>
  <c r="AB107" i="39"/>
  <c r="AA107" i="39"/>
  <c r="AC107" i="39"/>
  <c r="AC165" i="39"/>
  <c r="AA165" i="39"/>
  <c r="AB165" i="39"/>
  <c r="AB137" i="39"/>
  <c r="AC137" i="39"/>
  <c r="AA137" i="39"/>
  <c r="AC154" i="39"/>
  <c r="AA154" i="39"/>
  <c r="AB154" i="39"/>
  <c r="AE21" i="39"/>
  <c r="AA149" i="40"/>
  <c r="Z149" i="40"/>
  <c r="AC174" i="39"/>
  <c r="AB174" i="39"/>
  <c r="AA174" i="39"/>
  <c r="Z106" i="40"/>
  <c r="AA106" i="40"/>
  <c r="AA90" i="40"/>
  <c r="AA48" i="38"/>
  <c r="Z48" i="38"/>
  <c r="AB143" i="39"/>
  <c r="AA56" i="37"/>
  <c r="AB56" i="37"/>
  <c r="AC56" i="37"/>
  <c r="AA159" i="40"/>
  <c r="Z159" i="40"/>
  <c r="AA28" i="39"/>
  <c r="AC28" i="39"/>
  <c r="AB28" i="39"/>
  <c r="AA24" i="39"/>
  <c r="AB24" i="39"/>
  <c r="AC24" i="39"/>
  <c r="AD24" i="39"/>
  <c r="W27" i="40" l="1"/>
  <c r="O60" i="37"/>
  <c r="P60" i="37"/>
  <c r="Q60" i="37"/>
  <c r="R60" i="37" s="1"/>
  <c r="O19" i="37"/>
  <c r="P19" i="37"/>
  <c r="Q19" i="37" s="1"/>
  <c r="R19" i="37" s="1"/>
  <c r="O58" i="38"/>
  <c r="P58" i="38"/>
  <c r="Q58" i="38"/>
  <c r="R58" i="38" s="1"/>
  <c r="Q42" i="38"/>
  <c r="R42" i="38" s="1"/>
  <c r="O42" i="38"/>
  <c r="P42" i="38"/>
  <c r="P32" i="38"/>
  <c r="O32" i="38"/>
  <c r="Q32" i="38"/>
  <c r="R32" i="38" s="1"/>
  <c r="Y25" i="40"/>
  <c r="W23" i="38"/>
  <c r="P35" i="38"/>
  <c r="Q35" i="38"/>
  <c r="R35" i="38" s="1"/>
  <c r="O35" i="38"/>
  <c r="Q29" i="38"/>
  <c r="R29" i="38" s="1"/>
  <c r="P29" i="38"/>
  <c r="O29" i="38"/>
  <c r="O58" i="37"/>
  <c r="P58" i="37"/>
  <c r="Q58" i="37"/>
  <c r="R58" i="37" s="1"/>
  <c r="O55" i="37"/>
  <c r="P55" i="37"/>
  <c r="Q44" i="37"/>
  <c r="R44" i="37" s="1"/>
  <c r="P44" i="37"/>
  <c r="O44" i="37"/>
  <c r="O40" i="37"/>
  <c r="Q40" i="37"/>
  <c r="R40" i="37" s="1"/>
  <c r="P40" i="37"/>
  <c r="Q54" i="38"/>
  <c r="R54" i="38" s="1"/>
  <c r="O54" i="38"/>
  <c r="P54" i="38"/>
  <c r="Q45" i="37"/>
  <c r="R45" i="37" s="1"/>
  <c r="P45" i="37"/>
  <c r="O45" i="37"/>
  <c r="Q62" i="38"/>
  <c r="R62" i="38" s="1"/>
  <c r="P62" i="38"/>
  <c r="O62" i="38"/>
  <c r="O44" i="38"/>
  <c r="P44" i="38"/>
  <c r="Q44" i="38"/>
  <c r="R44" i="38" s="1"/>
  <c r="U34" i="38"/>
  <c r="W34" i="38"/>
  <c r="Q19" i="38"/>
  <c r="R19" i="38" s="1"/>
  <c r="O19" i="38"/>
  <c r="P19" i="38"/>
  <c r="W23" i="40"/>
  <c r="K36" i="28"/>
  <c r="K42" i="28"/>
  <c r="K47" i="28"/>
  <c r="K57" i="28"/>
  <c r="M57" i="28" s="1"/>
  <c r="K63" i="28"/>
  <c r="Z55" i="37"/>
  <c r="Z33" i="37"/>
  <c r="W54" i="38"/>
  <c r="X54" i="38" s="1"/>
  <c r="W50" i="38"/>
  <c r="V18" i="38"/>
  <c r="W50" i="39"/>
  <c r="U50" i="39"/>
  <c r="W44" i="39"/>
  <c r="U44" i="39"/>
  <c r="K41" i="28"/>
  <c r="M41" i="28" s="1"/>
  <c r="K52" i="28"/>
  <c r="M52" i="28" s="1"/>
  <c r="K66" i="28"/>
  <c r="AE63" i="37"/>
  <c r="AE55" i="37"/>
  <c r="W58" i="38"/>
  <c r="Y58" i="38" s="1"/>
  <c r="W57" i="38"/>
  <c r="X57" i="38" s="1"/>
  <c r="W49" i="38"/>
  <c r="W43" i="38"/>
  <c r="AB43" i="38" s="1"/>
  <c r="AC43" i="38" s="1"/>
  <c r="W35" i="38"/>
  <c r="AB35" i="38" s="1"/>
  <c r="AC35" i="38" s="1"/>
  <c r="V30" i="38"/>
  <c r="W29" i="38"/>
  <c r="S61" i="39"/>
  <c r="M61" i="39"/>
  <c r="N61" i="39" s="1"/>
  <c r="V61" i="39"/>
  <c r="L59" i="39"/>
  <c r="V59" i="39"/>
  <c r="M59" i="39"/>
  <c r="M56" i="39"/>
  <c r="V56" i="39"/>
  <c r="N56" i="39"/>
  <c r="M52" i="39"/>
  <c r="S52" i="39"/>
  <c r="V52" i="39"/>
  <c r="S50" i="39"/>
  <c r="V50" i="39"/>
  <c r="L50" i="39"/>
  <c r="M50" i="39"/>
  <c r="N50" i="39" s="1"/>
  <c r="L44" i="39"/>
  <c r="S44" i="39"/>
  <c r="V44" i="39"/>
  <c r="M44" i="39"/>
  <c r="N44" i="39" s="1"/>
  <c r="K30" i="28"/>
  <c r="M30" i="28" s="1"/>
  <c r="K33" i="28"/>
  <c r="M33" i="28" s="1"/>
  <c r="K68" i="28"/>
  <c r="Z63" i="37"/>
  <c r="W40" i="38"/>
  <c r="Y39" i="38"/>
  <c r="W26" i="38"/>
  <c r="AB26" i="38" s="1"/>
  <c r="AC26" i="38" s="1"/>
  <c r="M20" i="38"/>
  <c r="K34" i="28"/>
  <c r="K48" i="28"/>
  <c r="M48" i="28" s="1"/>
  <c r="K58" i="28"/>
  <c r="M58" i="28" s="1"/>
  <c r="K64" i="28"/>
  <c r="M64" i="28" s="1"/>
  <c r="S62" i="39"/>
  <c r="V62" i="39"/>
  <c r="M62" i="39"/>
  <c r="W55" i="39"/>
  <c r="U55" i="39"/>
  <c r="X60" i="39"/>
  <c r="N60" i="39"/>
  <c r="W54" i="39"/>
  <c r="W53" i="39"/>
  <c r="N51" i="39"/>
  <c r="Q51" i="39" s="1"/>
  <c r="R51" i="39" s="1"/>
  <c r="X41" i="39"/>
  <c r="S23" i="39"/>
  <c r="T23" i="39" s="1"/>
  <c r="X120" i="39"/>
  <c r="X136" i="39"/>
  <c r="M154" i="39"/>
  <c r="N154" i="39" s="1"/>
  <c r="S154" i="39"/>
  <c r="L152" i="39"/>
  <c r="L33" i="37"/>
  <c r="L58" i="40"/>
  <c r="V47" i="40"/>
  <c r="W46" i="40"/>
  <c r="V35" i="40"/>
  <c r="L35" i="40"/>
  <c r="L29" i="40"/>
  <c r="M20" i="40"/>
  <c r="L20" i="40"/>
  <c r="S20" i="40"/>
  <c r="W20" i="40" s="1"/>
  <c r="V121" i="40"/>
  <c r="M121" i="40"/>
  <c r="N121" i="40" s="1"/>
  <c r="V47" i="39"/>
  <c r="S41" i="39"/>
  <c r="X39" i="39"/>
  <c r="S39" i="39"/>
  <c r="X32" i="39"/>
  <c r="U31" i="39"/>
  <c r="X68" i="39"/>
  <c r="W128" i="39"/>
  <c r="V71" i="40"/>
  <c r="M71" i="40"/>
  <c r="S102" i="40"/>
  <c r="W102" i="40" s="1"/>
  <c r="L102" i="40"/>
  <c r="V102" i="40"/>
  <c r="M102" i="40"/>
  <c r="N102" i="40" s="1"/>
  <c r="S113" i="40"/>
  <c r="W113" i="40" s="1"/>
  <c r="V113" i="40"/>
  <c r="M150" i="40"/>
  <c r="N150" i="40" s="1"/>
  <c r="S150" i="40"/>
  <c r="W150" i="40" s="1"/>
  <c r="V150" i="40"/>
  <c r="V163" i="40"/>
  <c r="M163" i="40"/>
  <c r="N163" i="40" s="1"/>
  <c r="S168" i="40"/>
  <c r="W168" i="40" s="1"/>
  <c r="V168" i="40"/>
  <c r="U145" i="39"/>
  <c r="V151" i="39"/>
  <c r="U160" i="39"/>
  <c r="S160" i="39"/>
  <c r="M171" i="39"/>
  <c r="N171" i="39" s="1"/>
  <c r="S171" i="39"/>
  <c r="W144" i="39"/>
  <c r="M57" i="40"/>
  <c r="N57" i="40" s="1"/>
  <c r="M52" i="40"/>
  <c r="N52" i="40" s="1"/>
  <c r="V39" i="40"/>
  <c r="L36" i="40"/>
  <c r="S36" i="40"/>
  <c r="W35" i="40"/>
  <c r="M34" i="40"/>
  <c r="N34" i="40" s="1"/>
  <c r="S33" i="40"/>
  <c r="W33" i="40" s="1"/>
  <c r="V68" i="40"/>
  <c r="M68" i="40"/>
  <c r="N68" i="40" s="1"/>
  <c r="S89" i="40"/>
  <c r="W89" i="40" s="1"/>
  <c r="V89" i="40"/>
  <c r="M89" i="40"/>
  <c r="N89" i="40" s="1"/>
  <c r="L121" i="40"/>
  <c r="L163" i="40"/>
  <c r="N55" i="39"/>
  <c r="S47" i="39"/>
  <c r="U46" i="39"/>
  <c r="X45" i="39"/>
  <c r="U41" i="39"/>
  <c r="J41" i="39"/>
  <c r="W39" i="39"/>
  <c r="U36" i="39"/>
  <c r="S32" i="39"/>
  <c r="X31" i="39"/>
  <c r="U69" i="39"/>
  <c r="S150" i="39"/>
  <c r="W80" i="39"/>
  <c r="S43" i="40"/>
  <c r="W43" i="40" s="1"/>
  <c r="V43" i="40"/>
  <c r="M35" i="40"/>
  <c r="N35" i="40" s="1"/>
  <c r="L26" i="40"/>
  <c r="M26" i="40"/>
  <c r="N26" i="40"/>
  <c r="M22" i="40"/>
  <c r="N22" i="40" s="1"/>
  <c r="S22" i="40"/>
  <c r="S65" i="40"/>
  <c r="V65" i="40"/>
  <c r="L71" i="40"/>
  <c r="Q106" i="40"/>
  <c r="R106" i="40" s="1"/>
  <c r="P106" i="40"/>
  <c r="M113" i="40"/>
  <c r="N113" i="40" s="1"/>
  <c r="M134" i="40"/>
  <c r="N134" i="40" s="1"/>
  <c r="S134" i="40"/>
  <c r="W134" i="40" s="1"/>
  <c r="L134" i="40"/>
  <c r="V134" i="40"/>
  <c r="V147" i="40"/>
  <c r="M147" i="40"/>
  <c r="N147" i="40" s="1"/>
  <c r="L150" i="40"/>
  <c r="W31" i="40"/>
  <c r="W30" i="40"/>
  <c r="S69" i="40"/>
  <c r="W69" i="40" s="1"/>
  <c r="V73" i="40"/>
  <c r="L75" i="40"/>
  <c r="S75" i="40"/>
  <c r="W75" i="40" s="1"/>
  <c r="N81" i="40"/>
  <c r="W94" i="40"/>
  <c r="W96" i="40"/>
  <c r="V98" i="40"/>
  <c r="M120" i="40"/>
  <c r="N120" i="40" s="1"/>
  <c r="M130" i="40"/>
  <c r="N130" i="40" s="1"/>
  <c r="S130" i="40"/>
  <c r="W130" i="40" s="1"/>
  <c r="M131" i="40"/>
  <c r="N131" i="40" s="1"/>
  <c r="S138" i="40"/>
  <c r="M139" i="40"/>
  <c r="N139" i="40" s="1"/>
  <c r="L142" i="40"/>
  <c r="S142" i="40"/>
  <c r="M143" i="40"/>
  <c r="N143" i="40" s="1"/>
  <c r="L146" i="40"/>
  <c r="S146" i="40"/>
  <c r="W146" i="40" s="1"/>
  <c r="S154" i="40"/>
  <c r="M155" i="40"/>
  <c r="N155" i="40" s="1"/>
  <c r="L158" i="40"/>
  <c r="S158" i="40"/>
  <c r="M159" i="40"/>
  <c r="N159" i="40" s="1"/>
  <c r="L162" i="40"/>
  <c r="S162" i="40"/>
  <c r="W162" i="40" s="1"/>
  <c r="V172" i="40"/>
  <c r="I75" i="42"/>
  <c r="S21" i="40"/>
  <c r="T21" i="40" s="1"/>
  <c r="W73" i="40"/>
  <c r="W81" i="40"/>
  <c r="W172" i="40"/>
  <c r="V75" i="40"/>
  <c r="M90" i="40"/>
  <c r="V110" i="40"/>
  <c r="L130" i="40"/>
  <c r="M135" i="40"/>
  <c r="N135" i="40" s="1"/>
  <c r="V138" i="40"/>
  <c r="V142" i="40"/>
  <c r="V146" i="40"/>
  <c r="M151" i="40"/>
  <c r="N151" i="40" s="1"/>
  <c r="V154" i="40"/>
  <c r="V158" i="40"/>
  <c r="V162" i="40"/>
  <c r="AB22" i="39"/>
  <c r="AD22" i="39"/>
  <c r="AC22" i="39"/>
  <c r="AA22" i="39"/>
  <c r="AA19" i="38"/>
  <c r="Z19" i="38"/>
  <c r="Z78" i="40"/>
  <c r="AA78" i="40"/>
  <c r="AA37" i="40"/>
  <c r="Z37" i="40"/>
  <c r="AA85" i="40"/>
  <c r="Z85" i="40"/>
  <c r="AA53" i="40"/>
  <c r="Z53" i="40"/>
  <c r="AA21" i="39"/>
  <c r="AC21" i="39"/>
  <c r="AB21" i="39"/>
  <c r="AA70" i="40"/>
  <c r="Z70" i="40"/>
  <c r="X171" i="40"/>
  <c r="Y171" i="40"/>
  <c r="P23" i="40"/>
  <c r="Q23" i="40" s="1"/>
  <c r="R23" i="40" s="1"/>
  <c r="O23" i="40"/>
  <c r="P25" i="40"/>
  <c r="O25" i="40"/>
  <c r="Z18" i="39"/>
  <c r="AE18" i="39"/>
  <c r="Y18" i="39"/>
  <c r="M51" i="28"/>
  <c r="L51" i="28"/>
  <c r="O47" i="38"/>
  <c r="Q47" i="38"/>
  <c r="R47" i="38" s="1"/>
  <c r="P47" i="38"/>
  <c r="P43" i="38"/>
  <c r="O43" i="38"/>
  <c r="Y38" i="38"/>
  <c r="AB38" i="38"/>
  <c r="AC38" i="38" s="1"/>
  <c r="O61" i="39"/>
  <c r="P61" i="39"/>
  <c r="O60" i="39"/>
  <c r="Q60" i="39"/>
  <c r="R60" i="39" s="1"/>
  <c r="O55" i="39"/>
  <c r="P55" i="39"/>
  <c r="P54" i="39"/>
  <c r="Q54" i="39"/>
  <c r="R54" i="39" s="1"/>
  <c r="O54" i="39"/>
  <c r="L53" i="39"/>
  <c r="X53" i="39"/>
  <c r="M53" i="39"/>
  <c r="N53" i="39" s="1"/>
  <c r="S53" i="39"/>
  <c r="V53" i="39"/>
  <c r="O43" i="39"/>
  <c r="P43" i="39"/>
  <c r="Q43" i="39"/>
  <c r="R43" i="39" s="1"/>
  <c r="X174" i="40"/>
  <c r="Y174" i="40"/>
  <c r="AA143" i="39"/>
  <c r="AD21" i="39"/>
  <c r="AC122" i="39"/>
  <c r="AA106" i="39"/>
  <c r="AB90" i="39"/>
  <c r="AC75" i="39"/>
  <c r="Y22" i="39"/>
  <c r="Z83" i="40"/>
  <c r="AC142" i="39"/>
  <c r="AA126" i="39"/>
  <c r="AB110" i="39"/>
  <c r="AA99" i="39"/>
  <c r="AB32" i="37"/>
  <c r="Z165" i="40"/>
  <c r="AB115" i="39"/>
  <c r="AA73" i="39"/>
  <c r="Z151" i="40"/>
  <c r="AB170" i="39"/>
  <c r="AC109" i="39"/>
  <c r="Z121" i="40"/>
  <c r="AA88" i="40"/>
  <c r="AA79" i="40"/>
  <c r="AB150" i="39"/>
  <c r="Z127" i="40"/>
  <c r="AB125" i="39"/>
  <c r="X25" i="40"/>
  <c r="Q54" i="40"/>
  <c r="R54" i="40" s="1"/>
  <c r="W18" i="39"/>
  <c r="Q79" i="39"/>
  <c r="R79" i="39" s="1"/>
  <c r="P23" i="39"/>
  <c r="Q23" i="39" s="1"/>
  <c r="R23" i="39" s="1"/>
  <c r="Q63" i="40"/>
  <c r="R63" i="40" s="1"/>
  <c r="X79" i="40"/>
  <c r="X25" i="39"/>
  <c r="Q43" i="40"/>
  <c r="R43" i="40" s="1"/>
  <c r="X139" i="40"/>
  <c r="X163" i="40"/>
  <c r="Y129" i="40"/>
  <c r="P108" i="39"/>
  <c r="AE171" i="39"/>
  <c r="O18" i="39"/>
  <c r="Q146" i="39"/>
  <c r="R146" i="39" s="1"/>
  <c r="X70" i="40"/>
  <c r="X78" i="40"/>
  <c r="X121" i="40"/>
  <c r="X131" i="40"/>
  <c r="X155" i="40"/>
  <c r="P140" i="39"/>
  <c r="X53" i="40"/>
  <c r="AE131" i="39"/>
  <c r="Q135" i="39"/>
  <c r="R135" i="39" s="1"/>
  <c r="AB171" i="40"/>
  <c r="AC171" i="40" s="1"/>
  <c r="Q25" i="40"/>
  <c r="R25" i="40" s="1"/>
  <c r="O83" i="40"/>
  <c r="P83" i="40"/>
  <c r="O62" i="40"/>
  <c r="Q62" i="40"/>
  <c r="R62" i="40" s="1"/>
  <c r="P99" i="40"/>
  <c r="Q99" i="40"/>
  <c r="R99" i="40" s="1"/>
  <c r="O165" i="40"/>
  <c r="P165" i="40"/>
  <c r="O142" i="39"/>
  <c r="Q142" i="39"/>
  <c r="R142" i="39" s="1"/>
  <c r="W21" i="38"/>
  <c r="U21" i="38"/>
  <c r="P81" i="39"/>
  <c r="Q81" i="39"/>
  <c r="R81" i="39" s="1"/>
  <c r="O141" i="40"/>
  <c r="P141" i="40"/>
  <c r="Q55" i="39"/>
  <c r="R55" i="39" s="1"/>
  <c r="N51" i="28"/>
  <c r="O51" i="28" s="1"/>
  <c r="P60" i="39"/>
  <c r="J28" i="28"/>
  <c r="K28" i="28" s="1"/>
  <c r="L47" i="28"/>
  <c r="M47" i="28"/>
  <c r="N47" i="28"/>
  <c r="O47" i="28" s="1"/>
  <c r="L50" i="28"/>
  <c r="N50" i="28"/>
  <c r="O50" i="28" s="1"/>
  <c r="M50" i="28"/>
  <c r="P63" i="37"/>
  <c r="Q63" i="37"/>
  <c r="R63" i="37" s="1"/>
  <c r="O63" i="37"/>
  <c r="O62" i="37"/>
  <c r="P62" i="37"/>
  <c r="O61" i="37"/>
  <c r="Q61" i="37"/>
  <c r="R61" i="37" s="1"/>
  <c r="AB54" i="38"/>
  <c r="AC54" i="38" s="1"/>
  <c r="Y54" i="38"/>
  <c r="P119" i="40"/>
  <c r="O119" i="40"/>
  <c r="Q119" i="40"/>
  <c r="R119" i="40" s="1"/>
  <c r="P43" i="37"/>
  <c r="Q43" i="37"/>
  <c r="R43" i="37" s="1"/>
  <c r="U21" i="40"/>
  <c r="W21" i="40"/>
  <c r="Y59" i="37"/>
  <c r="Z59" i="37"/>
  <c r="AD59" i="37"/>
  <c r="AE59" i="37"/>
  <c r="Y59" i="38"/>
  <c r="X59" i="38"/>
  <c r="Y47" i="38"/>
  <c r="X47" i="38"/>
  <c r="AB47" i="38"/>
  <c r="AC47" i="38" s="1"/>
  <c r="Y45" i="38"/>
  <c r="X45" i="38"/>
  <c r="AB45" i="38"/>
  <c r="AC45" i="38" s="1"/>
  <c r="Y42" i="38"/>
  <c r="AB42" i="38"/>
  <c r="AC42" i="38" s="1"/>
  <c r="X42" i="38"/>
  <c r="AD60" i="39"/>
  <c r="Y60" i="39"/>
  <c r="Z60" i="39"/>
  <c r="AE60" i="39"/>
  <c r="AD32" i="37"/>
  <c r="Y21" i="39"/>
  <c r="Z143" i="40"/>
  <c r="AC138" i="39"/>
  <c r="AA122" i="39"/>
  <c r="AB75" i="39"/>
  <c r="AE22" i="39"/>
  <c r="AA142" i="39"/>
  <c r="AC78" i="39"/>
  <c r="AA34" i="37"/>
  <c r="AC73" i="39"/>
  <c r="Z131" i="40"/>
  <c r="AA170" i="39"/>
  <c r="AA54" i="37"/>
  <c r="AA119" i="39"/>
  <c r="AB19" i="38"/>
  <c r="AC19" i="38" s="1"/>
  <c r="AC67" i="39"/>
  <c r="AA150" i="39"/>
  <c r="P54" i="40"/>
  <c r="O79" i="39"/>
  <c r="O63" i="40"/>
  <c r="Q122" i="39"/>
  <c r="R122" i="39" s="1"/>
  <c r="O43" i="40"/>
  <c r="AB83" i="40"/>
  <c r="AC83" i="40" s="1"/>
  <c r="AB37" i="40"/>
  <c r="AC37" i="40" s="1"/>
  <c r="Z171" i="39"/>
  <c r="O146" i="39"/>
  <c r="AB85" i="40"/>
  <c r="AC85" i="40" s="1"/>
  <c r="AA38" i="40"/>
  <c r="Z131" i="39"/>
  <c r="Z51" i="40"/>
  <c r="O75" i="39"/>
  <c r="AD18" i="39"/>
  <c r="AB174" i="40"/>
  <c r="AC174" i="40" s="1"/>
  <c r="O46" i="40"/>
  <c r="Q46" i="40"/>
  <c r="R46" i="40" s="1"/>
  <c r="O133" i="40"/>
  <c r="P133" i="40"/>
  <c r="P50" i="40"/>
  <c r="Q50" i="40"/>
  <c r="R50" i="40" s="1"/>
  <c r="Q125" i="40"/>
  <c r="R125" i="40" s="1"/>
  <c r="O125" i="40"/>
  <c r="Q61" i="39"/>
  <c r="R61" i="39" s="1"/>
  <c r="P55" i="40"/>
  <c r="Q55" i="40"/>
  <c r="R55" i="40" s="1"/>
  <c r="N27" i="28"/>
  <c r="O27" i="28" s="1"/>
  <c r="L27" i="28"/>
  <c r="M27" i="28"/>
  <c r="L46" i="28"/>
  <c r="N46" i="28"/>
  <c r="O46" i="28" s="1"/>
  <c r="M46" i="28"/>
  <c r="M61" i="28"/>
  <c r="L61" i="28"/>
  <c r="N61" i="28"/>
  <c r="O61" i="28" s="1"/>
  <c r="N65" i="28"/>
  <c r="O65" i="28" s="1"/>
  <c r="M65" i="28"/>
  <c r="L65" i="28"/>
  <c r="L66" i="28"/>
  <c r="N66" i="28"/>
  <c r="O66" i="28" s="1"/>
  <c r="M66" i="28"/>
  <c r="L72" i="28"/>
  <c r="N72" i="28"/>
  <c r="O72" i="28" s="1"/>
  <c r="M72" i="28"/>
  <c r="Z64" i="37"/>
  <c r="AD64" i="37"/>
  <c r="O38" i="37"/>
  <c r="Q38" i="37"/>
  <c r="R38" i="37" s="1"/>
  <c r="P38" i="37"/>
  <c r="P28" i="37"/>
  <c r="Q28" i="37" s="1"/>
  <c r="R28" i="37" s="1"/>
  <c r="O28" i="37"/>
  <c r="P26" i="37"/>
  <c r="Q26" i="37"/>
  <c r="R26" i="37" s="1"/>
  <c r="O26" i="37"/>
  <c r="O25" i="37"/>
  <c r="P25" i="37"/>
  <c r="Q25" i="37"/>
  <c r="R25" i="37" s="1"/>
  <c r="P24" i="37"/>
  <c r="Q24" i="37" s="1"/>
  <c r="R24" i="37" s="1"/>
  <c r="O23" i="37"/>
  <c r="P23" i="37"/>
  <c r="P22" i="37"/>
  <c r="Q22" i="37" s="1"/>
  <c r="R22" i="37" s="1"/>
  <c r="O22" i="37"/>
  <c r="O21" i="37"/>
  <c r="P21" i="37"/>
  <c r="Q21" i="37" s="1"/>
  <c r="R21" i="37" s="1"/>
  <c r="P20" i="37"/>
  <c r="Q20" i="37"/>
  <c r="R20" i="37" s="1"/>
  <c r="O20" i="37"/>
  <c r="P56" i="38"/>
  <c r="Q56" i="38"/>
  <c r="R56" i="38" s="1"/>
  <c r="O56" i="38"/>
  <c r="Y29" i="38"/>
  <c r="AB29" i="38"/>
  <c r="AC29" i="38" s="1"/>
  <c r="X29" i="38"/>
  <c r="L33" i="39"/>
  <c r="X33" i="39"/>
  <c r="M33" i="39"/>
  <c r="N33" i="39"/>
  <c r="S33" i="39"/>
  <c r="V33" i="39"/>
  <c r="Y26" i="39"/>
  <c r="Z26" i="39"/>
  <c r="AD26" i="39"/>
  <c r="AE26" i="39"/>
  <c r="J23" i="39"/>
  <c r="X23" i="39"/>
  <c r="V23" i="39"/>
  <c r="X66" i="39"/>
  <c r="N66" i="39"/>
  <c r="S66" i="39"/>
  <c r="L66" i="39"/>
  <c r="V66" i="39"/>
  <c r="J70" i="39"/>
  <c r="X70" i="39"/>
  <c r="W72" i="39"/>
  <c r="U72" i="39"/>
  <c r="X72" i="39"/>
  <c r="J82" i="39"/>
  <c r="X82" i="39"/>
  <c r="X147" i="40"/>
  <c r="Y147" i="40"/>
  <c r="P92" i="40"/>
  <c r="Q92" i="40"/>
  <c r="R92" i="40" s="1"/>
  <c r="O42" i="40"/>
  <c r="Q42" i="40"/>
  <c r="R42" i="40" s="1"/>
  <c r="O126" i="39"/>
  <c r="Q126" i="39"/>
  <c r="R126" i="39" s="1"/>
  <c r="AB34" i="37"/>
  <c r="P135" i="39"/>
  <c r="P126" i="39"/>
  <c r="P42" i="40"/>
  <c r="O43" i="37"/>
  <c r="O74" i="40"/>
  <c r="P74" i="40"/>
  <c r="O66" i="40"/>
  <c r="P66" i="40"/>
  <c r="O20" i="39"/>
  <c r="P20" i="39"/>
  <c r="Q20" i="39"/>
  <c r="R20" i="39" s="1"/>
  <c r="AB59" i="38"/>
  <c r="AC59" i="38" s="1"/>
  <c r="O110" i="39"/>
  <c r="Q110" i="39"/>
  <c r="R110" i="39" s="1"/>
  <c r="O173" i="40"/>
  <c r="P173" i="40"/>
  <c r="Q43" i="38"/>
  <c r="R43" i="38" s="1"/>
  <c r="P23" i="38"/>
  <c r="O23" i="38"/>
  <c r="Q23" i="38"/>
  <c r="R23" i="38" s="1"/>
  <c r="P26" i="39"/>
  <c r="O26" i="39"/>
  <c r="X38" i="38"/>
  <c r="J43" i="28"/>
  <c r="K43" i="28" s="1"/>
  <c r="M45" i="28"/>
  <c r="L45" i="28"/>
  <c r="N45" i="28"/>
  <c r="O45" i="28" s="1"/>
  <c r="J54" i="28"/>
  <c r="K54" i="28"/>
  <c r="Y51" i="37"/>
  <c r="AE51" i="37"/>
  <c r="Z51" i="37"/>
  <c r="AD51" i="37"/>
  <c r="O48" i="37"/>
  <c r="P48" i="37"/>
  <c r="Q47" i="37"/>
  <c r="R47" i="37" s="1"/>
  <c r="P47" i="37"/>
  <c r="O47" i="37"/>
  <c r="O51" i="39"/>
  <c r="P51" i="39"/>
  <c r="L30" i="28"/>
  <c r="N30" i="28"/>
  <c r="O30" i="28" s="1"/>
  <c r="J31" i="28"/>
  <c r="K31" i="28" s="1"/>
  <c r="J35" i="28"/>
  <c r="K35" i="28"/>
  <c r="L36" i="28"/>
  <c r="M36" i="28"/>
  <c r="N49" i="28"/>
  <c r="O49" i="28" s="1"/>
  <c r="M49" i="28"/>
  <c r="L49" i="28"/>
  <c r="L56" i="28"/>
  <c r="N56" i="28"/>
  <c r="O56" i="28" s="1"/>
  <c r="L58" i="28"/>
  <c r="N58" i="28"/>
  <c r="O58" i="28" s="1"/>
  <c r="J60" i="28"/>
  <c r="K60" i="28"/>
  <c r="L68" i="28"/>
  <c r="N68" i="28"/>
  <c r="O68" i="28" s="1"/>
  <c r="J69" i="28"/>
  <c r="K69" i="28"/>
  <c r="L71" i="28"/>
  <c r="M71" i="28"/>
  <c r="Z57" i="37"/>
  <c r="AD57" i="37"/>
  <c r="Q56" i="37"/>
  <c r="R56" i="37" s="1"/>
  <c r="P56" i="37"/>
  <c r="O56" i="37"/>
  <c r="Q51" i="37"/>
  <c r="R51" i="37" s="1"/>
  <c r="O51" i="37"/>
  <c r="Y48" i="37"/>
  <c r="AE48" i="37"/>
  <c r="Z48" i="37"/>
  <c r="P42" i="37"/>
  <c r="Q42" i="37"/>
  <c r="R42" i="37" s="1"/>
  <c r="AE37" i="37"/>
  <c r="AD37" i="37"/>
  <c r="P37" i="37"/>
  <c r="O37" i="37"/>
  <c r="P36" i="37"/>
  <c r="Q36" i="37"/>
  <c r="R36" i="37" s="1"/>
  <c r="Y28" i="37"/>
  <c r="Z28" i="37"/>
  <c r="AD28" i="37"/>
  <c r="Y26" i="37"/>
  <c r="AD26" i="37"/>
  <c r="AE26" i="37"/>
  <c r="Y24" i="37"/>
  <c r="AE24" i="37"/>
  <c r="Z24" i="37"/>
  <c r="Y22" i="37"/>
  <c r="Z22" i="37"/>
  <c r="AD22" i="37"/>
  <c r="Y20" i="37"/>
  <c r="AD20" i="37"/>
  <c r="AE20" i="37"/>
  <c r="W64" i="38"/>
  <c r="W52" i="38"/>
  <c r="U52" i="38"/>
  <c r="W37" i="38"/>
  <c r="AB30" i="38"/>
  <c r="AC30" i="38" s="1"/>
  <c r="Y30" i="38"/>
  <c r="Y26" i="38"/>
  <c r="X26" i="38"/>
  <c r="L24" i="38"/>
  <c r="M24" i="38"/>
  <c r="N24" i="38" s="1"/>
  <c r="V24" i="38"/>
  <c r="S24" i="38"/>
  <c r="Z49" i="39"/>
  <c r="AD49" i="39"/>
  <c r="Y49" i="39"/>
  <c r="AE49" i="39"/>
  <c r="W48" i="39"/>
  <c r="U48" i="39"/>
  <c r="X48" i="39"/>
  <c r="Q45" i="39"/>
  <c r="R45" i="39" s="1"/>
  <c r="O45" i="39"/>
  <c r="AD35" i="39"/>
  <c r="AE35" i="39"/>
  <c r="Z35" i="39"/>
  <c r="Y57" i="37"/>
  <c r="M68" i="28"/>
  <c r="J26" i="28"/>
  <c r="K26" i="28" s="1"/>
  <c r="L29" i="28"/>
  <c r="M29" i="28"/>
  <c r="N29" i="28" s="1"/>
  <c r="O29" i="28" s="1"/>
  <c r="L33" i="28"/>
  <c r="N33" i="28"/>
  <c r="O33" i="28" s="1"/>
  <c r="L40" i="28"/>
  <c r="N40" i="28"/>
  <c r="O40" i="28" s="1"/>
  <c r="L42" i="28"/>
  <c r="M42" i="28"/>
  <c r="N42" i="28" s="1"/>
  <c r="O42" i="28" s="1"/>
  <c r="J44" i="28"/>
  <c r="K44" i="28" s="1"/>
  <c r="L52" i="28"/>
  <c r="N52" i="28"/>
  <c r="O52" i="28" s="1"/>
  <c r="J53" i="28"/>
  <c r="K53" i="28" s="1"/>
  <c r="L55" i="28"/>
  <c r="M55" i="28"/>
  <c r="L57" i="28"/>
  <c r="N57" i="28"/>
  <c r="O57" i="28" s="1"/>
  <c r="L62" i="28"/>
  <c r="N62" i="28"/>
  <c r="O62" i="28" s="1"/>
  <c r="L64" i="28"/>
  <c r="N64" i="28"/>
  <c r="O64" i="28" s="1"/>
  <c r="AB63" i="37"/>
  <c r="AC63" i="37"/>
  <c r="AA63" i="37"/>
  <c r="O50" i="37"/>
  <c r="P50" i="37"/>
  <c r="Q50" i="37"/>
  <c r="R50" i="37" s="1"/>
  <c r="AE41" i="37"/>
  <c r="AD41" i="37"/>
  <c r="Y41" i="37"/>
  <c r="O41" i="37"/>
  <c r="Q41" i="37"/>
  <c r="R41" i="37" s="1"/>
  <c r="Y39" i="37"/>
  <c r="Z39" i="37"/>
  <c r="AD39" i="37"/>
  <c r="AA33" i="37"/>
  <c r="AD33" i="37"/>
  <c r="AC33" i="37"/>
  <c r="AB33" i="37"/>
  <c r="Q33" i="37"/>
  <c r="R33" i="37" s="1"/>
  <c r="O33" i="37"/>
  <c r="Y31" i="37"/>
  <c r="AE31" i="37"/>
  <c r="Z31" i="37"/>
  <c r="Q30" i="37"/>
  <c r="R30" i="37" s="1"/>
  <c r="O30" i="37"/>
  <c r="P30" i="37"/>
  <c r="O64" i="38"/>
  <c r="P64" i="38"/>
  <c r="Q64" i="38"/>
  <c r="R64" i="38" s="1"/>
  <c r="U63" i="38"/>
  <c r="W63" i="38"/>
  <c r="AB62" i="38"/>
  <c r="AC62" i="38" s="1"/>
  <c r="Y62" i="38"/>
  <c r="X58" i="38"/>
  <c r="AB58" i="38"/>
  <c r="AC58" i="38" s="1"/>
  <c r="X53" i="38"/>
  <c r="AB53" i="38"/>
  <c r="AC53" i="38" s="1"/>
  <c r="X43" i="38"/>
  <c r="Y43" i="38"/>
  <c r="O38" i="38"/>
  <c r="Q38" i="38"/>
  <c r="R38" i="38" s="1"/>
  <c r="P36" i="38"/>
  <c r="Q36" i="38"/>
  <c r="R36" i="38" s="1"/>
  <c r="Y35" i="38"/>
  <c r="X35" i="38"/>
  <c r="U27" i="38"/>
  <c r="W27" i="38"/>
  <c r="T22" i="38"/>
  <c r="U22" i="38" s="1"/>
  <c r="O160" i="39"/>
  <c r="P160" i="39"/>
  <c r="Q160" i="39"/>
  <c r="R160" i="39" s="1"/>
  <c r="U163" i="39"/>
  <c r="X163" i="39"/>
  <c r="X167" i="39"/>
  <c r="W167" i="39"/>
  <c r="U167" i="39"/>
  <c r="L46" i="37"/>
  <c r="V46" i="37"/>
  <c r="M46" i="37"/>
  <c r="N46" i="37" s="1"/>
  <c r="L32" i="28"/>
  <c r="M32" i="28"/>
  <c r="N32" i="28" s="1"/>
  <c r="O32" i="28" s="1"/>
  <c r="N36" i="28"/>
  <c r="O36" i="28" s="1"/>
  <c r="L37" i="28"/>
  <c r="N37" i="28"/>
  <c r="O37" i="28" s="1"/>
  <c r="J38" i="28"/>
  <c r="K38" i="28"/>
  <c r="L41" i="28"/>
  <c r="N41" i="28"/>
  <c r="O41" i="28" s="1"/>
  <c r="L48" i="28"/>
  <c r="N48" i="28"/>
  <c r="O48" i="28" s="1"/>
  <c r="J59" i="28"/>
  <c r="K59" i="28" s="1"/>
  <c r="J70" i="28"/>
  <c r="K70" i="28"/>
  <c r="O64" i="37"/>
  <c r="P64" i="37"/>
  <c r="O54" i="37"/>
  <c r="P54" i="37"/>
  <c r="O53" i="37"/>
  <c r="Q53" i="37"/>
  <c r="R53" i="37" s="1"/>
  <c r="O39" i="37"/>
  <c r="Q39" i="37"/>
  <c r="R39" i="37" s="1"/>
  <c r="O18" i="37"/>
  <c r="Q18" i="37"/>
  <c r="R18" i="37" s="1"/>
  <c r="Q61" i="38"/>
  <c r="R61" i="38" s="1"/>
  <c r="O61" i="38"/>
  <c r="AB60" i="38"/>
  <c r="AC60" i="38" s="1"/>
  <c r="Y60" i="38"/>
  <c r="AB57" i="38"/>
  <c r="AC57" i="38" s="1"/>
  <c r="Y57" i="38"/>
  <c r="U55" i="38"/>
  <c r="W55" i="38"/>
  <c r="W51" i="38"/>
  <c r="U51" i="38"/>
  <c r="O48" i="38"/>
  <c r="Q48" i="38"/>
  <c r="R48" i="38" s="1"/>
  <c r="AA39" i="38"/>
  <c r="Z39" i="38"/>
  <c r="W33" i="38"/>
  <c r="U31" i="38"/>
  <c r="W31" i="38"/>
  <c r="M28" i="38"/>
  <c r="N28" i="38" s="1"/>
  <c r="S28" i="38"/>
  <c r="V28" i="38"/>
  <c r="L49" i="39"/>
  <c r="N49" i="39"/>
  <c r="S49" i="39"/>
  <c r="V49" i="39"/>
  <c r="M49" i="39"/>
  <c r="AD37" i="39"/>
  <c r="Y37" i="39"/>
  <c r="L35" i="39"/>
  <c r="M35" i="39"/>
  <c r="N35" i="39"/>
  <c r="S35" i="39"/>
  <c r="V35" i="39"/>
  <c r="W84" i="39"/>
  <c r="X84" i="39"/>
  <c r="Y63" i="37"/>
  <c r="Q55" i="37"/>
  <c r="R55" i="37" s="1"/>
  <c r="Y47" i="37"/>
  <c r="AE33" i="37"/>
  <c r="W61" i="38"/>
  <c r="W56" i="38"/>
  <c r="W46" i="38"/>
  <c r="U45" i="38"/>
  <c r="U43" i="38"/>
  <c r="U38" i="38"/>
  <c r="W25" i="38"/>
  <c r="L18" i="38"/>
  <c r="N18" i="38"/>
  <c r="L62" i="39"/>
  <c r="X62" i="39"/>
  <c r="W61" i="39"/>
  <c r="X61" i="39"/>
  <c r="W59" i="39"/>
  <c r="W58" i="39"/>
  <c r="W57" i="39"/>
  <c r="L57" i="39"/>
  <c r="N57" i="39"/>
  <c r="U56" i="39"/>
  <c r="L56" i="39"/>
  <c r="L52" i="39"/>
  <c r="X52" i="39"/>
  <c r="W49" i="39"/>
  <c r="X47" i="39"/>
  <c r="L46" i="39"/>
  <c r="M46" i="39"/>
  <c r="N46" i="39" s="1"/>
  <c r="J44" i="39"/>
  <c r="X44" i="39"/>
  <c r="W42" i="39"/>
  <c r="M38" i="39"/>
  <c r="N38" i="39"/>
  <c r="W37" i="39"/>
  <c r="U37" i="39"/>
  <c r="L36" i="39"/>
  <c r="X36" i="39"/>
  <c r="M36" i="39"/>
  <c r="N36" i="39" s="1"/>
  <c r="L27" i="39"/>
  <c r="M27" i="39"/>
  <c r="N27" i="39" s="1"/>
  <c r="S27" i="39"/>
  <c r="T27" i="39" s="1"/>
  <c r="N64" i="39"/>
  <c r="N20" i="38"/>
  <c r="V20" i="38"/>
  <c r="L60" i="39"/>
  <c r="S60" i="39"/>
  <c r="V60" i="39"/>
  <c r="N59" i="39"/>
  <c r="N58" i="39"/>
  <c r="L55" i="39"/>
  <c r="X55" i="39"/>
  <c r="L51" i="39"/>
  <c r="X51" i="39"/>
  <c r="M47" i="39"/>
  <c r="N47" i="39" s="1"/>
  <c r="W38" i="39"/>
  <c r="U38" i="39"/>
  <c r="W35" i="39"/>
  <c r="U35" i="39"/>
  <c r="J30" i="39"/>
  <c r="X30" i="39"/>
  <c r="L76" i="39"/>
  <c r="X76" i="39"/>
  <c r="S20" i="38"/>
  <c r="S18" i="38"/>
  <c r="W18" i="38" s="1"/>
  <c r="N62" i="39"/>
  <c r="X59" i="39"/>
  <c r="S59" i="39"/>
  <c r="X58" i="39"/>
  <c r="S58" i="39"/>
  <c r="X57" i="39"/>
  <c r="S57" i="39"/>
  <c r="X56" i="39"/>
  <c r="S56" i="39"/>
  <c r="V55" i="39"/>
  <c r="S55" i="39"/>
  <c r="L54" i="39"/>
  <c r="X54" i="39"/>
  <c r="N52" i="39"/>
  <c r="V51" i="39"/>
  <c r="S51" i="39"/>
  <c r="X50" i="39"/>
  <c r="M48" i="39"/>
  <c r="N48" i="39" s="1"/>
  <c r="V48" i="39"/>
  <c r="W47" i="39"/>
  <c r="U47" i="39"/>
  <c r="S46" i="39"/>
  <c r="Y45" i="39"/>
  <c r="AD45" i="39"/>
  <c r="J40" i="39"/>
  <c r="X40" i="39"/>
  <c r="S38" i="39"/>
  <c r="S36" i="39"/>
  <c r="M19" i="39"/>
  <c r="N19" i="39" s="1"/>
  <c r="S19" i="39"/>
  <c r="W85" i="39"/>
  <c r="U85" i="39"/>
  <c r="L41" i="38"/>
  <c r="S41" i="38"/>
  <c r="W41" i="38" s="1"/>
  <c r="U45" i="39"/>
  <c r="X43" i="39"/>
  <c r="V42" i="39"/>
  <c r="S42" i="39"/>
  <c r="M41" i="39"/>
  <c r="N41" i="39" s="1"/>
  <c r="V37" i="39"/>
  <c r="M34" i="39"/>
  <c r="N34" i="39" s="1"/>
  <c r="U33" i="39"/>
  <c r="V32" i="39"/>
  <c r="U29" i="39"/>
  <c r="X64" i="39"/>
  <c r="X88" i="39"/>
  <c r="X96" i="39"/>
  <c r="X146" i="39"/>
  <c r="V146" i="39"/>
  <c r="W147" i="39"/>
  <c r="U147" i="39"/>
  <c r="L162" i="39"/>
  <c r="S162" i="39"/>
  <c r="V162" i="39"/>
  <c r="M162" i="39"/>
  <c r="N162" i="39" s="1"/>
  <c r="L44" i="37"/>
  <c r="X44" i="37"/>
  <c r="W96" i="39"/>
  <c r="L60" i="40"/>
  <c r="M60" i="40"/>
  <c r="N60" i="40"/>
  <c r="S60" i="40"/>
  <c r="W60" i="40" s="1"/>
  <c r="V60" i="40"/>
  <c r="L42" i="40"/>
  <c r="S42" i="40"/>
  <c r="W42" i="40" s="1"/>
  <c r="W34" i="40"/>
  <c r="U34" i="40"/>
  <c r="S86" i="40"/>
  <c r="W86" i="40" s="1"/>
  <c r="M86" i="40"/>
  <c r="N86" i="40" s="1"/>
  <c r="V86" i="40"/>
  <c r="V34" i="39"/>
  <c r="S34" i="39"/>
  <c r="U32" i="39"/>
  <c r="M32" i="39"/>
  <c r="N32" i="39" s="1"/>
  <c r="U77" i="39"/>
  <c r="J92" i="39"/>
  <c r="X92" i="39"/>
  <c r="U101" i="39"/>
  <c r="W101" i="39"/>
  <c r="U104" i="39"/>
  <c r="W104" i="39"/>
  <c r="X104" i="39"/>
  <c r="X116" i="39"/>
  <c r="S148" i="39"/>
  <c r="M148" i="39"/>
  <c r="N148" i="39" s="1"/>
  <c r="L148" i="39"/>
  <c r="X148" i="39"/>
  <c r="V148" i="39"/>
  <c r="X149" i="39"/>
  <c r="U149" i="39"/>
  <c r="L161" i="39"/>
  <c r="S161" i="39"/>
  <c r="M161" i="39"/>
  <c r="N161" i="39" s="1"/>
  <c r="X161" i="39"/>
  <c r="L166" i="39"/>
  <c r="S166" i="39"/>
  <c r="V166" i="39"/>
  <c r="M166" i="39"/>
  <c r="N166" i="39" s="1"/>
  <c r="L170" i="39"/>
  <c r="S170" i="39"/>
  <c r="V170" i="39"/>
  <c r="M170" i="39"/>
  <c r="N170" i="39" s="1"/>
  <c r="L174" i="39"/>
  <c r="N174" i="39"/>
  <c r="S174" i="39"/>
  <c r="V174" i="39"/>
  <c r="S118" i="40"/>
  <c r="W118" i="40" s="1"/>
  <c r="L118" i="40"/>
  <c r="M118" i="40"/>
  <c r="N118" i="40" s="1"/>
  <c r="V118" i="40"/>
  <c r="X112" i="39"/>
  <c r="W141" i="39"/>
  <c r="U141" i="39"/>
  <c r="S165" i="39"/>
  <c r="V165" i="39"/>
  <c r="M165" i="39"/>
  <c r="N165" i="39" s="1"/>
  <c r="L165" i="39"/>
  <c r="L169" i="39"/>
  <c r="S169" i="39"/>
  <c r="V169" i="39"/>
  <c r="M169" i="39"/>
  <c r="N169" i="39" s="1"/>
  <c r="L62" i="40"/>
  <c r="S62" i="40"/>
  <c r="W62" i="40" s="1"/>
  <c r="X61" i="40"/>
  <c r="AB61" i="40"/>
  <c r="AC61" i="40" s="1"/>
  <c r="Y61" i="40"/>
  <c r="U57" i="40"/>
  <c r="W57" i="40"/>
  <c r="L49" i="40"/>
  <c r="M49" i="40"/>
  <c r="N49" i="40" s="1"/>
  <c r="S49" i="40"/>
  <c r="W49" i="40" s="1"/>
  <c r="AB30" i="40"/>
  <c r="AC30" i="40" s="1"/>
  <c r="Y30" i="40"/>
  <c r="X30" i="40"/>
  <c r="P102" i="40"/>
  <c r="Q102" i="40"/>
  <c r="R102" i="40" s="1"/>
  <c r="O102" i="40"/>
  <c r="U88" i="39"/>
  <c r="U93" i="39"/>
  <c r="X124" i="39"/>
  <c r="U125" i="39"/>
  <c r="U146" i="39"/>
  <c r="M147" i="39"/>
  <c r="N147" i="39" s="1"/>
  <c r="X147" i="39"/>
  <c r="M149" i="39"/>
  <c r="N149" i="39" s="1"/>
  <c r="S149" i="39"/>
  <c r="V153" i="39"/>
  <c r="S153" i="39"/>
  <c r="V157" i="39"/>
  <c r="S157" i="39"/>
  <c r="X160" i="39"/>
  <c r="S163" i="39"/>
  <c r="M167" i="39"/>
  <c r="N167" i="39" s="1"/>
  <c r="S167" i="39"/>
  <c r="N172" i="39"/>
  <c r="W117" i="39"/>
  <c r="W133" i="39"/>
  <c r="S63" i="40"/>
  <c r="W63" i="40" s="1"/>
  <c r="X45" i="40"/>
  <c r="AB45" i="40"/>
  <c r="AC45" i="40" s="1"/>
  <c r="L44" i="40"/>
  <c r="M44" i="40"/>
  <c r="N44" i="40" s="1"/>
  <c r="N41" i="40"/>
  <c r="L41" i="40"/>
  <c r="S41" i="40"/>
  <c r="W41" i="40" s="1"/>
  <c r="L40" i="40"/>
  <c r="M40" i="40"/>
  <c r="N40" i="40" s="1"/>
  <c r="M28" i="40"/>
  <c r="N28" i="40" s="1"/>
  <c r="L28" i="40"/>
  <c r="L18" i="40"/>
  <c r="M18" i="40"/>
  <c r="N18" i="40" s="1"/>
  <c r="V18" i="40"/>
  <c r="L64" i="40"/>
  <c r="V64" i="40"/>
  <c r="N69" i="40"/>
  <c r="U120" i="39"/>
  <c r="U136" i="39"/>
  <c r="M152" i="39"/>
  <c r="N152" i="39" s="1"/>
  <c r="M156" i="39"/>
  <c r="N156" i="39" s="1"/>
  <c r="S156" i="39"/>
  <c r="V163" i="39"/>
  <c r="V167" i="39"/>
  <c r="M172" i="39"/>
  <c r="S172" i="39"/>
  <c r="W88" i="39"/>
  <c r="V28" i="40"/>
  <c r="M24" i="40"/>
  <c r="N24" i="40" s="1"/>
  <c r="V24" i="40"/>
  <c r="W65" i="40"/>
  <c r="V77" i="40"/>
  <c r="S77" i="40"/>
  <c r="W77" i="40" s="1"/>
  <c r="M77" i="40"/>
  <c r="N77" i="40"/>
  <c r="S82" i="40"/>
  <c r="W82" i="40" s="1"/>
  <c r="V82" i="40"/>
  <c r="M82" i="40"/>
  <c r="N82" i="40"/>
  <c r="P94" i="40"/>
  <c r="Q94" i="40"/>
  <c r="R94" i="40" s="1"/>
  <c r="O94" i="40"/>
  <c r="M105" i="40"/>
  <c r="N105" i="40" s="1"/>
  <c r="L105" i="40"/>
  <c r="S105" i="40"/>
  <c r="W105" i="40" s="1"/>
  <c r="L115" i="40"/>
  <c r="V115" i="40"/>
  <c r="M115" i="40"/>
  <c r="N115" i="40" s="1"/>
  <c r="M122" i="40"/>
  <c r="N122" i="40"/>
  <c r="S122" i="40"/>
  <c r="W122" i="40" s="1"/>
  <c r="L122" i="40"/>
  <c r="V122" i="40"/>
  <c r="M61" i="40"/>
  <c r="N61" i="40" s="1"/>
  <c r="V59" i="40"/>
  <c r="L53" i="40"/>
  <c r="M53" i="40"/>
  <c r="N53" i="40" s="1"/>
  <c r="Y45" i="40"/>
  <c r="M45" i="40"/>
  <c r="N45" i="40" s="1"/>
  <c r="S44" i="40"/>
  <c r="W44" i="40" s="1"/>
  <c r="S40" i="40"/>
  <c r="W40" i="40" s="1"/>
  <c r="W36" i="40"/>
  <c r="S28" i="40"/>
  <c r="N71" i="40"/>
  <c r="V105" i="40"/>
  <c r="P110" i="40"/>
  <c r="Q110" i="40"/>
  <c r="R110" i="40" s="1"/>
  <c r="O110" i="40"/>
  <c r="W110" i="40"/>
  <c r="O113" i="40"/>
  <c r="P113" i="40"/>
  <c r="Q113" i="40"/>
  <c r="R113" i="40" s="1"/>
  <c r="V26" i="40"/>
  <c r="V20" i="40"/>
  <c r="N20" i="40"/>
  <c r="S19" i="40"/>
  <c r="W19" i="40" s="1"/>
  <c r="M65" i="40"/>
  <c r="N65" i="40" s="1"/>
  <c r="V69" i="40"/>
  <c r="S71" i="40"/>
  <c r="W71" i="40" s="1"/>
  <c r="L72" i="40"/>
  <c r="M84" i="40"/>
  <c r="N84" i="40" s="1"/>
  <c r="P89" i="40"/>
  <c r="S124" i="40"/>
  <c r="W124" i="40" s="1"/>
  <c r="M124" i="40"/>
  <c r="N124" i="40" s="1"/>
  <c r="V128" i="40"/>
  <c r="S128" i="40"/>
  <c r="W128" i="40" s="1"/>
  <c r="M128" i="40"/>
  <c r="N128" i="40" s="1"/>
  <c r="S144" i="40"/>
  <c r="W144" i="40" s="1"/>
  <c r="M144" i="40"/>
  <c r="N144" i="40" s="1"/>
  <c r="V144" i="40"/>
  <c r="O97" i="40"/>
  <c r="P97" i="40"/>
  <c r="S101" i="40"/>
  <c r="W101" i="40" s="1"/>
  <c r="M101" i="40"/>
  <c r="N101" i="40" s="1"/>
  <c r="W104" i="40"/>
  <c r="S109" i="40"/>
  <c r="W109" i="40" s="1"/>
  <c r="M109" i="40"/>
  <c r="N109" i="40" s="1"/>
  <c r="S114" i="40"/>
  <c r="W114" i="40" s="1"/>
  <c r="M114" i="40"/>
  <c r="N114" i="40" s="1"/>
  <c r="L114" i="40"/>
  <c r="M117" i="40"/>
  <c r="N117" i="40" s="1"/>
  <c r="L123" i="40"/>
  <c r="M73" i="40"/>
  <c r="N73" i="40" s="1"/>
  <c r="V81" i="40"/>
  <c r="M87" i="40"/>
  <c r="N87" i="40" s="1"/>
  <c r="S93" i="40"/>
  <c r="W93" i="40" s="1"/>
  <c r="M93" i="40"/>
  <c r="N93" i="40" s="1"/>
  <c r="V101" i="40"/>
  <c r="O106" i="40"/>
  <c r="V109" i="40"/>
  <c r="V114" i="40"/>
  <c r="S116" i="40"/>
  <c r="W116" i="40" s="1"/>
  <c r="V116" i="40"/>
  <c r="L116" i="40"/>
  <c r="V117" i="40"/>
  <c r="M123" i="40"/>
  <c r="N123" i="40" s="1"/>
  <c r="L124" i="40"/>
  <c r="S160" i="40"/>
  <c r="W160" i="40" s="1"/>
  <c r="M160" i="40"/>
  <c r="N160" i="40" s="1"/>
  <c r="V160" i="40"/>
  <c r="N90" i="40"/>
  <c r="M96" i="40"/>
  <c r="N96" i="40" s="1"/>
  <c r="N98" i="40"/>
  <c r="M104" i="40"/>
  <c r="N104" i="40" s="1"/>
  <c r="M112" i="40"/>
  <c r="N112" i="40" s="1"/>
  <c r="L113" i="40"/>
  <c r="W138" i="40"/>
  <c r="S148" i="40"/>
  <c r="W148" i="40" s="1"/>
  <c r="M148" i="40"/>
  <c r="N148" i="40"/>
  <c r="W154" i="40"/>
  <c r="W170" i="40"/>
  <c r="H71" i="42"/>
  <c r="I71" i="42"/>
  <c r="M132" i="40"/>
  <c r="N132" i="40" s="1"/>
  <c r="V132" i="40"/>
  <c r="S136" i="40"/>
  <c r="W136" i="40" s="1"/>
  <c r="M136" i="40"/>
  <c r="N136" i="40" s="1"/>
  <c r="W142" i="40"/>
  <c r="S152" i="40"/>
  <c r="W152" i="40" s="1"/>
  <c r="M152" i="40"/>
  <c r="N152" i="40" s="1"/>
  <c r="W158" i="40"/>
  <c r="W166" i="40"/>
  <c r="S140" i="40"/>
  <c r="W140" i="40" s="1"/>
  <c r="M140" i="40"/>
  <c r="N140" i="40" s="1"/>
  <c r="S156" i="40"/>
  <c r="W156" i="40" s="1"/>
  <c r="M156" i="40"/>
  <c r="N156" i="40" s="1"/>
  <c r="N168" i="40"/>
  <c r="M164" i="40"/>
  <c r="N164" i="40" s="1"/>
  <c r="M168" i="40"/>
  <c r="M172" i="40"/>
  <c r="N172" i="40" s="1"/>
  <c r="Q134" i="40" l="1"/>
  <c r="R134" i="40" s="1"/>
  <c r="P134" i="40"/>
  <c r="O134" i="40"/>
  <c r="P57" i="40"/>
  <c r="Q57" i="40"/>
  <c r="R57" i="40" s="1"/>
  <c r="O57" i="40"/>
  <c r="O44" i="39"/>
  <c r="P44" i="39"/>
  <c r="Q44" i="39"/>
  <c r="R44" i="39" s="1"/>
  <c r="X172" i="40"/>
  <c r="Y172" i="40"/>
  <c r="AB172" i="40"/>
  <c r="AC172" i="40" s="1"/>
  <c r="Q159" i="40"/>
  <c r="R159" i="40" s="1"/>
  <c r="O159" i="40"/>
  <c r="P159" i="40"/>
  <c r="O131" i="40"/>
  <c r="P131" i="40"/>
  <c r="Q131" i="40"/>
  <c r="R131" i="40" s="1"/>
  <c r="Y75" i="40"/>
  <c r="X75" i="40"/>
  <c r="AB75" i="40"/>
  <c r="AC75" i="40" s="1"/>
  <c r="X134" i="40"/>
  <c r="Y134" i="40"/>
  <c r="AB134" i="40"/>
  <c r="AC134" i="40" s="1"/>
  <c r="T22" i="40"/>
  <c r="U22" i="40" s="1"/>
  <c r="W22" i="40"/>
  <c r="X33" i="40"/>
  <c r="AB33" i="40"/>
  <c r="AC33" i="40" s="1"/>
  <c r="Y33" i="40"/>
  <c r="X168" i="40"/>
  <c r="AB168" i="40"/>
  <c r="AC168" i="40" s="1"/>
  <c r="Y168" i="40"/>
  <c r="X150" i="40"/>
  <c r="Y150" i="40"/>
  <c r="AB150" i="40"/>
  <c r="AC150" i="40" s="1"/>
  <c r="AB20" i="40"/>
  <c r="AC20" i="40" s="1"/>
  <c r="X20" i="40"/>
  <c r="Y20" i="40"/>
  <c r="U23" i="39"/>
  <c r="W23" i="39"/>
  <c r="O56" i="39"/>
  <c r="Q56" i="39"/>
  <c r="R56" i="39" s="1"/>
  <c r="P56" i="39"/>
  <c r="AB81" i="40"/>
  <c r="AC81" i="40" s="1"/>
  <c r="Y81" i="40"/>
  <c r="X81" i="40"/>
  <c r="X146" i="40"/>
  <c r="Y146" i="40"/>
  <c r="AB146" i="40"/>
  <c r="AC146" i="40" s="1"/>
  <c r="X130" i="40"/>
  <c r="Y130" i="40"/>
  <c r="AB130" i="40"/>
  <c r="AC130" i="40" s="1"/>
  <c r="Y96" i="40"/>
  <c r="X96" i="40"/>
  <c r="AB96" i="40"/>
  <c r="AC96" i="40" s="1"/>
  <c r="Y31" i="40"/>
  <c r="AB31" i="40"/>
  <c r="AC31" i="40" s="1"/>
  <c r="X31" i="40"/>
  <c r="P22" i="40"/>
  <c r="Q22" i="40"/>
  <c r="R22" i="40" s="1"/>
  <c r="O22" i="40"/>
  <c r="O35" i="40"/>
  <c r="P35" i="40"/>
  <c r="Q35" i="40"/>
  <c r="R35" i="40" s="1"/>
  <c r="Z45" i="39"/>
  <c r="AE45" i="39"/>
  <c r="X89" i="40"/>
  <c r="AB89" i="40"/>
  <c r="AC89" i="40" s="1"/>
  <c r="Y89" i="40"/>
  <c r="P34" i="40"/>
  <c r="O34" i="40"/>
  <c r="Q34" i="40"/>
  <c r="R34" i="40" s="1"/>
  <c r="P163" i="40"/>
  <c r="Q163" i="40"/>
  <c r="R163" i="40" s="1"/>
  <c r="O163" i="40"/>
  <c r="Q150" i="40"/>
  <c r="R150" i="40" s="1"/>
  <c r="P150" i="40"/>
  <c r="O150" i="40"/>
  <c r="Y32" i="39"/>
  <c r="AD32" i="39"/>
  <c r="Z32" i="39"/>
  <c r="AE32" i="39"/>
  <c r="P154" i="39"/>
  <c r="O154" i="39"/>
  <c r="Q154" i="39"/>
  <c r="R154" i="39" s="1"/>
  <c r="Y41" i="39"/>
  <c r="AD41" i="39"/>
  <c r="AE41" i="39"/>
  <c r="Z41" i="39"/>
  <c r="P50" i="39"/>
  <c r="Q50" i="39"/>
  <c r="R50" i="39" s="1"/>
  <c r="O50" i="39"/>
  <c r="Y49" i="38"/>
  <c r="X49" i="38"/>
  <c r="AB49" i="38"/>
  <c r="AC49" i="38" s="1"/>
  <c r="AC55" i="37"/>
  <c r="AB55" i="37"/>
  <c r="AA55" i="37"/>
  <c r="Y73" i="40"/>
  <c r="AB73" i="40"/>
  <c r="AC73" i="40" s="1"/>
  <c r="X73" i="40"/>
  <c r="X162" i="40"/>
  <c r="AB162" i="40"/>
  <c r="AC162" i="40" s="1"/>
  <c r="Y162" i="40"/>
  <c r="O139" i="40"/>
  <c r="P139" i="40"/>
  <c r="Q139" i="40"/>
  <c r="R139" i="40" s="1"/>
  <c r="Q130" i="40"/>
  <c r="R130" i="40" s="1"/>
  <c r="P130" i="40"/>
  <c r="O130" i="40"/>
  <c r="X94" i="40"/>
  <c r="AB94" i="40"/>
  <c r="AC94" i="40" s="1"/>
  <c r="Y94" i="40"/>
  <c r="O26" i="40"/>
  <c r="P26" i="40"/>
  <c r="Q26" i="40"/>
  <c r="R26" i="40" s="1"/>
  <c r="P68" i="40"/>
  <c r="Q68" i="40"/>
  <c r="R68" i="40" s="1"/>
  <c r="O68" i="40"/>
  <c r="X35" i="40"/>
  <c r="AB35" i="40"/>
  <c r="AC35" i="40" s="1"/>
  <c r="Y35" i="40"/>
  <c r="O52" i="40"/>
  <c r="Q52" i="40"/>
  <c r="R52" i="40" s="1"/>
  <c r="P52" i="40"/>
  <c r="Q171" i="39"/>
  <c r="R171" i="39" s="1"/>
  <c r="P171" i="39"/>
  <c r="O171" i="39"/>
  <c r="O121" i="40"/>
  <c r="P121" i="40"/>
  <c r="Q121" i="40"/>
  <c r="R121" i="40" s="1"/>
  <c r="X46" i="40"/>
  <c r="AB46" i="40"/>
  <c r="AC46" i="40" s="1"/>
  <c r="Y46" i="40"/>
  <c r="Z136" i="39"/>
  <c r="AD136" i="39"/>
  <c r="AE136" i="39"/>
  <c r="Y136" i="39"/>
  <c r="X50" i="38"/>
  <c r="AB50" i="38"/>
  <c r="AC50" i="38" s="1"/>
  <c r="Y50" i="38"/>
  <c r="L63" i="28"/>
  <c r="M63" i="28"/>
  <c r="N63" i="28"/>
  <c r="O63" i="28" s="1"/>
  <c r="AB23" i="38"/>
  <c r="AC23" i="38" s="1"/>
  <c r="X23" i="38"/>
  <c r="Y23" i="38"/>
  <c r="Y27" i="40"/>
  <c r="X27" i="40"/>
  <c r="AB27" i="40"/>
  <c r="AC27" i="40" s="1"/>
  <c r="O151" i="40"/>
  <c r="P151" i="40"/>
  <c r="Q151" i="40"/>
  <c r="R151" i="40" s="1"/>
  <c r="O135" i="40"/>
  <c r="P135" i="40"/>
  <c r="Q135" i="40"/>
  <c r="R135" i="40" s="1"/>
  <c r="O155" i="40"/>
  <c r="P155" i="40"/>
  <c r="Q155" i="40"/>
  <c r="R155" i="40" s="1"/>
  <c r="O143" i="40"/>
  <c r="P143" i="40"/>
  <c r="Q143" i="40"/>
  <c r="R143" i="40" s="1"/>
  <c r="O120" i="40"/>
  <c r="Q120" i="40"/>
  <c r="R120" i="40" s="1"/>
  <c r="P120" i="40"/>
  <c r="O81" i="40"/>
  <c r="P81" i="40"/>
  <c r="Q81" i="40"/>
  <c r="R81" i="40" s="1"/>
  <c r="Y69" i="40"/>
  <c r="AB69" i="40"/>
  <c r="AC69" i="40" s="1"/>
  <c r="X69" i="40"/>
  <c r="O147" i="40"/>
  <c r="P147" i="40"/>
  <c r="Q147" i="40"/>
  <c r="R147" i="40" s="1"/>
  <c r="AB43" i="40"/>
  <c r="AC43" i="40" s="1"/>
  <c r="Y43" i="40"/>
  <c r="X43" i="40"/>
  <c r="Y31" i="39"/>
  <c r="Z31" i="39"/>
  <c r="AD31" i="39"/>
  <c r="AE31" i="39"/>
  <c r="O89" i="40"/>
  <c r="Q89" i="40"/>
  <c r="R89" i="40" s="1"/>
  <c r="X113" i="40"/>
  <c r="AB113" i="40"/>
  <c r="AC113" i="40" s="1"/>
  <c r="Y113" i="40"/>
  <c r="X102" i="40"/>
  <c r="AB102" i="40"/>
  <c r="AC102" i="40" s="1"/>
  <c r="Y102" i="40"/>
  <c r="AD68" i="39"/>
  <c r="Y68" i="39"/>
  <c r="Z68" i="39"/>
  <c r="AE68" i="39"/>
  <c r="AE39" i="39"/>
  <c r="Z39" i="39"/>
  <c r="AD39" i="39"/>
  <c r="Y39" i="39"/>
  <c r="Z120" i="39"/>
  <c r="AD120" i="39"/>
  <c r="AE120" i="39"/>
  <c r="Y120" i="39"/>
  <c r="N34" i="28"/>
  <c r="O34" i="28" s="1"/>
  <c r="L34" i="28"/>
  <c r="M34" i="28"/>
  <c r="Y40" i="38"/>
  <c r="AB40" i="38"/>
  <c r="AC40" i="38" s="1"/>
  <c r="X40" i="38"/>
  <c r="AA58" i="38"/>
  <c r="Z58" i="38"/>
  <c r="X23" i="40"/>
  <c r="AB23" i="40"/>
  <c r="AC23" i="40" s="1"/>
  <c r="Y23" i="40"/>
  <c r="Y34" i="38"/>
  <c r="X34" i="38"/>
  <c r="Z25" i="40"/>
  <c r="AA25" i="40"/>
  <c r="AB25" i="40"/>
  <c r="AC25" i="40" s="1"/>
  <c r="P61" i="40"/>
  <c r="Q61" i="40"/>
  <c r="R61" i="40" s="1"/>
  <c r="O61" i="40"/>
  <c r="P47" i="39"/>
  <c r="O47" i="39"/>
  <c r="Q47" i="39"/>
  <c r="R47" i="39" s="1"/>
  <c r="O24" i="38"/>
  <c r="Q24" i="38"/>
  <c r="R24" i="38" s="1"/>
  <c r="P24" i="38"/>
  <c r="O172" i="40"/>
  <c r="P172" i="40"/>
  <c r="Q172" i="40"/>
  <c r="R172" i="40" s="1"/>
  <c r="O124" i="40"/>
  <c r="P124" i="40"/>
  <c r="Q124" i="40"/>
  <c r="R124" i="40" s="1"/>
  <c r="L44" i="28"/>
  <c r="N44" i="28"/>
  <c r="O44" i="28" s="1"/>
  <c r="M44" i="28"/>
  <c r="L43" i="28"/>
  <c r="M43" i="28"/>
  <c r="N43" i="28"/>
  <c r="O43" i="28" s="1"/>
  <c r="O93" i="40"/>
  <c r="P93" i="40"/>
  <c r="Q93" i="40"/>
  <c r="R93" i="40" s="1"/>
  <c r="O118" i="40"/>
  <c r="P118" i="40"/>
  <c r="Q118" i="40"/>
  <c r="R118" i="40" s="1"/>
  <c r="O132" i="40"/>
  <c r="P132" i="40"/>
  <c r="Q132" i="40"/>
  <c r="R132" i="40" s="1"/>
  <c r="O128" i="40"/>
  <c r="Q128" i="40"/>
  <c r="R128" i="40" s="1"/>
  <c r="P128" i="40"/>
  <c r="P45" i="40"/>
  <c r="O45" i="40"/>
  <c r="Q45" i="40"/>
  <c r="R45" i="40" s="1"/>
  <c r="P32" i="39"/>
  <c r="Q32" i="39"/>
  <c r="R32" i="39" s="1"/>
  <c r="O32" i="39"/>
  <c r="M53" i="28"/>
  <c r="N53" i="28"/>
  <c r="O53" i="28" s="1"/>
  <c r="L53" i="28"/>
  <c r="N31" i="28"/>
  <c r="O31" i="28" s="1"/>
  <c r="M31" i="28"/>
  <c r="L31" i="28"/>
  <c r="O168" i="40"/>
  <c r="Q168" i="40"/>
  <c r="R168" i="40" s="1"/>
  <c r="P168" i="40"/>
  <c r="X166" i="40"/>
  <c r="Y166" i="40"/>
  <c r="AB166" i="40"/>
  <c r="AC166" i="40" s="1"/>
  <c r="O140" i="40"/>
  <c r="P140" i="40"/>
  <c r="Q140" i="40"/>
  <c r="R140" i="40" s="1"/>
  <c r="X142" i="40"/>
  <c r="Y142" i="40"/>
  <c r="AB142" i="40"/>
  <c r="AC142" i="40" s="1"/>
  <c r="X170" i="40"/>
  <c r="AB170" i="40"/>
  <c r="AC170" i="40" s="1"/>
  <c r="Y170" i="40"/>
  <c r="O112" i="40"/>
  <c r="Q112" i="40"/>
  <c r="R112" i="40" s="1"/>
  <c r="P112" i="40"/>
  <c r="O90" i="40"/>
  <c r="Q90" i="40"/>
  <c r="R90" i="40" s="1"/>
  <c r="P90" i="40"/>
  <c r="X109" i="40"/>
  <c r="Y109" i="40"/>
  <c r="AB109" i="40"/>
  <c r="AC109" i="40" s="1"/>
  <c r="O144" i="40"/>
  <c r="Q144" i="40"/>
  <c r="R144" i="40" s="1"/>
  <c r="P144" i="40"/>
  <c r="AB19" i="40"/>
  <c r="AC19" i="40" s="1"/>
  <c r="Y19" i="40"/>
  <c r="X19" i="40"/>
  <c r="P71" i="40"/>
  <c r="Q71" i="40"/>
  <c r="R71" i="40" s="1"/>
  <c r="O71" i="40"/>
  <c r="O115" i="40"/>
  <c r="P115" i="40"/>
  <c r="Q115" i="40"/>
  <c r="R115" i="40" s="1"/>
  <c r="X77" i="40"/>
  <c r="Y77" i="40"/>
  <c r="AB77" i="40"/>
  <c r="AC77" i="40" s="1"/>
  <c r="AE160" i="39"/>
  <c r="AD160" i="39"/>
  <c r="Z160" i="39"/>
  <c r="Y160" i="39"/>
  <c r="Q147" i="39"/>
  <c r="R147" i="39" s="1"/>
  <c r="P147" i="39"/>
  <c r="O147" i="39"/>
  <c r="P166" i="39"/>
  <c r="O166" i="39"/>
  <c r="Q166" i="39"/>
  <c r="R166" i="39" s="1"/>
  <c r="AE161" i="39"/>
  <c r="Z161" i="39"/>
  <c r="Y161" i="39"/>
  <c r="AD161" i="39"/>
  <c r="Y104" i="39"/>
  <c r="AE104" i="39"/>
  <c r="AD104" i="39"/>
  <c r="Z104" i="39"/>
  <c r="AD43" i="39"/>
  <c r="Y43" i="39"/>
  <c r="Z43" i="39"/>
  <c r="AE43" i="39"/>
  <c r="AE54" i="39"/>
  <c r="Y54" i="39"/>
  <c r="Z54" i="39"/>
  <c r="AD54" i="39"/>
  <c r="O64" i="39"/>
  <c r="Q64" i="39"/>
  <c r="R64" i="39" s="1"/>
  <c r="P64" i="39"/>
  <c r="AE47" i="39"/>
  <c r="Y47" i="39"/>
  <c r="AD47" i="39"/>
  <c r="Z47" i="39"/>
  <c r="P35" i="39"/>
  <c r="Q35" i="39"/>
  <c r="R35" i="39" s="1"/>
  <c r="O35" i="39"/>
  <c r="P28" i="38"/>
  <c r="Q28" i="38" s="1"/>
  <c r="R28" i="38" s="1"/>
  <c r="O28" i="38"/>
  <c r="Z57" i="38"/>
  <c r="AA57" i="38"/>
  <c r="AD167" i="39"/>
  <c r="Y167" i="39"/>
  <c r="AE167" i="39"/>
  <c r="Z167" i="39"/>
  <c r="X27" i="38"/>
  <c r="Y27" i="38"/>
  <c r="AB27" i="38"/>
  <c r="AC27" i="38" s="1"/>
  <c r="AC24" i="37"/>
  <c r="AD24" i="37"/>
  <c r="AA24" i="37"/>
  <c r="AB24" i="37"/>
  <c r="Y33" i="39"/>
  <c r="AD33" i="39"/>
  <c r="Z33" i="39"/>
  <c r="AE33" i="39"/>
  <c r="AA131" i="39"/>
  <c r="AC131" i="39"/>
  <c r="AB131" i="39"/>
  <c r="AB60" i="39"/>
  <c r="AA60" i="39"/>
  <c r="AC60" i="39"/>
  <c r="L28" i="28"/>
  <c r="N28" i="28"/>
  <c r="O28" i="28" s="1"/>
  <c r="M28" i="28"/>
  <c r="Z25" i="39"/>
  <c r="Y25" i="39"/>
  <c r="AD25" i="39"/>
  <c r="AE25" i="39"/>
  <c r="O53" i="39"/>
  <c r="P53" i="39"/>
  <c r="Q53" i="39"/>
  <c r="R53" i="39" s="1"/>
  <c r="AB18" i="39"/>
  <c r="AC18" i="39"/>
  <c r="AA18" i="39"/>
  <c r="O136" i="40"/>
  <c r="Q136" i="40"/>
  <c r="R136" i="40" s="1"/>
  <c r="P136" i="40"/>
  <c r="O104" i="40"/>
  <c r="P104" i="40"/>
  <c r="Q104" i="40"/>
  <c r="R104" i="40" s="1"/>
  <c r="AB114" i="40"/>
  <c r="AC114" i="40" s="1"/>
  <c r="X114" i="40"/>
  <c r="Y114" i="40"/>
  <c r="Y71" i="40"/>
  <c r="X71" i="40"/>
  <c r="AB71" i="40"/>
  <c r="AC71" i="40" s="1"/>
  <c r="AB122" i="40"/>
  <c r="AC122" i="40" s="1"/>
  <c r="X122" i="40"/>
  <c r="Y122" i="40"/>
  <c r="Y149" i="39"/>
  <c r="AD149" i="39"/>
  <c r="AE149" i="39"/>
  <c r="Z149" i="39"/>
  <c r="Y60" i="40"/>
  <c r="X60" i="40"/>
  <c r="AB60" i="40"/>
  <c r="AC60" i="40" s="1"/>
  <c r="P41" i="39"/>
  <c r="Q41" i="39"/>
  <c r="R41" i="39" s="1"/>
  <c r="O41" i="39"/>
  <c r="Y56" i="39"/>
  <c r="Z56" i="39"/>
  <c r="AD56" i="39"/>
  <c r="AE56" i="39"/>
  <c r="Y18" i="38"/>
  <c r="X18" i="38"/>
  <c r="AB18" i="38"/>
  <c r="AC18" i="38" s="1"/>
  <c r="O58" i="39"/>
  <c r="P58" i="39"/>
  <c r="Q58" i="39"/>
  <c r="R58" i="39" s="1"/>
  <c r="Y36" i="39"/>
  <c r="Z36" i="39"/>
  <c r="AD36" i="39"/>
  <c r="AE36" i="39"/>
  <c r="AE62" i="39"/>
  <c r="AD62" i="39"/>
  <c r="Y62" i="39"/>
  <c r="Z62" i="39"/>
  <c r="Y31" i="38"/>
  <c r="AB31" i="38"/>
  <c r="AC31" i="38" s="1"/>
  <c r="X31" i="38"/>
  <c r="AC35" i="39"/>
  <c r="AB35" i="39"/>
  <c r="AA35" i="39"/>
  <c r="AB48" i="37"/>
  <c r="AC48" i="37"/>
  <c r="AA48" i="37"/>
  <c r="L60" i="28"/>
  <c r="N60" i="28"/>
  <c r="O60" i="28" s="1"/>
  <c r="M60" i="28"/>
  <c r="L54" i="28"/>
  <c r="N54" i="28"/>
  <c r="O54" i="28" s="1"/>
  <c r="M54" i="28"/>
  <c r="Z82" i="39"/>
  <c r="AD82" i="39"/>
  <c r="Y82" i="39"/>
  <c r="AE82" i="39"/>
  <c r="AB171" i="39"/>
  <c r="AA171" i="39"/>
  <c r="AC171" i="39"/>
  <c r="Z42" i="38"/>
  <c r="AA42" i="38"/>
  <c r="AA59" i="38"/>
  <c r="Z59" i="38"/>
  <c r="Z54" i="38"/>
  <c r="AA54" i="38"/>
  <c r="Z174" i="40"/>
  <c r="AA174" i="40"/>
  <c r="AA171" i="40"/>
  <c r="Z171" i="40"/>
  <c r="Y156" i="40"/>
  <c r="X156" i="40"/>
  <c r="AB156" i="40"/>
  <c r="AC156" i="40" s="1"/>
  <c r="O164" i="40"/>
  <c r="P164" i="40"/>
  <c r="Q164" i="40"/>
  <c r="R164" i="40" s="1"/>
  <c r="X158" i="40"/>
  <c r="Y158" i="40"/>
  <c r="AB158" i="40"/>
  <c r="AC158" i="40" s="1"/>
  <c r="AB148" i="40"/>
  <c r="AC148" i="40" s="1"/>
  <c r="Y148" i="40"/>
  <c r="X148" i="40"/>
  <c r="X160" i="40"/>
  <c r="AB160" i="40"/>
  <c r="AC160" i="40" s="1"/>
  <c r="Y160" i="40"/>
  <c r="O73" i="40"/>
  <c r="P73" i="40"/>
  <c r="Q73" i="40"/>
  <c r="R73" i="40" s="1"/>
  <c r="Q114" i="40"/>
  <c r="R114" i="40" s="1"/>
  <c r="O114" i="40"/>
  <c r="P114" i="40"/>
  <c r="X101" i="40"/>
  <c r="Y101" i="40"/>
  <c r="AB101" i="40"/>
  <c r="AC101" i="40" s="1"/>
  <c r="Y44" i="40"/>
  <c r="AB44" i="40"/>
  <c r="AC44" i="40" s="1"/>
  <c r="X44" i="40"/>
  <c r="O24" i="40"/>
  <c r="P24" i="40"/>
  <c r="Q24" i="40" s="1"/>
  <c r="R24" i="40" s="1"/>
  <c r="P44" i="40"/>
  <c r="O44" i="40"/>
  <c r="Q44" i="40"/>
  <c r="R44" i="40" s="1"/>
  <c r="Q172" i="39"/>
  <c r="R172" i="39" s="1"/>
  <c r="P172" i="39"/>
  <c r="O172" i="39"/>
  <c r="Q169" i="39"/>
  <c r="R169" i="39" s="1"/>
  <c r="P169" i="39"/>
  <c r="O169" i="39"/>
  <c r="Q170" i="39"/>
  <c r="R170" i="39" s="1"/>
  <c r="O170" i="39"/>
  <c r="P170" i="39"/>
  <c r="O162" i="39"/>
  <c r="P162" i="39"/>
  <c r="Q162" i="39"/>
  <c r="R162" i="39" s="1"/>
  <c r="Y96" i="39"/>
  <c r="Z96" i="39"/>
  <c r="AE96" i="39"/>
  <c r="AD96" i="39"/>
  <c r="AD50" i="39"/>
  <c r="Y50" i="39"/>
  <c r="Z50" i="39"/>
  <c r="AE50" i="39"/>
  <c r="O62" i="39"/>
  <c r="P62" i="39"/>
  <c r="Q62" i="39"/>
  <c r="R62" i="39" s="1"/>
  <c r="Q36" i="39"/>
  <c r="R36" i="39" s="1"/>
  <c r="O36" i="39"/>
  <c r="P36" i="39"/>
  <c r="Z44" i="39"/>
  <c r="Y44" i="39"/>
  <c r="AE44" i="39"/>
  <c r="AD44" i="39"/>
  <c r="AD84" i="39"/>
  <c r="Z84" i="39"/>
  <c r="Y84" i="39"/>
  <c r="AE84" i="39"/>
  <c r="O49" i="39"/>
  <c r="P49" i="39"/>
  <c r="Q49" i="39"/>
  <c r="R49" i="39" s="1"/>
  <c r="L70" i="28"/>
  <c r="N70" i="28"/>
  <c r="O70" i="28" s="1"/>
  <c r="M70" i="28"/>
  <c r="L38" i="28"/>
  <c r="N38" i="28"/>
  <c r="O38" i="28" s="1"/>
  <c r="M38" i="28"/>
  <c r="AA43" i="38"/>
  <c r="Z43" i="38"/>
  <c r="Y63" i="38"/>
  <c r="AB63" i="38"/>
  <c r="AC63" i="38" s="1"/>
  <c r="X63" i="38"/>
  <c r="AA31" i="37"/>
  <c r="AC31" i="37"/>
  <c r="AB31" i="37"/>
  <c r="AC49" i="39"/>
  <c r="AB49" i="39"/>
  <c r="AA49" i="39"/>
  <c r="AA30" i="38"/>
  <c r="Z30" i="38"/>
  <c r="AB52" i="38"/>
  <c r="AC52" i="38" s="1"/>
  <c r="Y52" i="38"/>
  <c r="X52" i="38"/>
  <c r="M35" i="28"/>
  <c r="N35" i="28" s="1"/>
  <c r="O35" i="28" s="1"/>
  <c r="L35" i="28"/>
  <c r="Y66" i="39"/>
  <c r="AD66" i="39"/>
  <c r="Z66" i="39"/>
  <c r="AE66" i="39"/>
  <c r="AA29" i="38"/>
  <c r="Z29" i="38"/>
  <c r="AA45" i="38"/>
  <c r="Z45" i="38"/>
  <c r="AB59" i="37"/>
  <c r="AA59" i="37"/>
  <c r="AC59" i="37"/>
  <c r="Z129" i="40"/>
  <c r="AA129" i="40"/>
  <c r="O156" i="40"/>
  <c r="P156" i="40"/>
  <c r="Q156" i="40"/>
  <c r="R156" i="40" s="1"/>
  <c r="O152" i="40"/>
  <c r="Q152" i="40"/>
  <c r="R152" i="40" s="1"/>
  <c r="P152" i="40"/>
  <c r="X154" i="40"/>
  <c r="AB154" i="40"/>
  <c r="AC154" i="40" s="1"/>
  <c r="Y154" i="40"/>
  <c r="X138" i="40"/>
  <c r="AB138" i="40"/>
  <c r="AC138" i="40" s="1"/>
  <c r="Y138" i="40"/>
  <c r="AB93" i="40"/>
  <c r="AC93" i="40" s="1"/>
  <c r="Y93" i="40"/>
  <c r="X93" i="40"/>
  <c r="Y104" i="40"/>
  <c r="X104" i="40"/>
  <c r="AB104" i="40"/>
  <c r="AC104" i="40" s="1"/>
  <c r="X128" i="40"/>
  <c r="AB128" i="40"/>
  <c r="AC128" i="40" s="1"/>
  <c r="Y128" i="40"/>
  <c r="Y124" i="40"/>
  <c r="X124" i="40"/>
  <c r="AB124" i="40"/>
  <c r="AC124" i="40" s="1"/>
  <c r="Q20" i="40"/>
  <c r="R20" i="40" s="1"/>
  <c r="O20" i="40"/>
  <c r="P20" i="40"/>
  <c r="T28" i="40"/>
  <c r="U28" i="40" s="1"/>
  <c r="P105" i="40"/>
  <c r="Q105" i="40"/>
  <c r="R105" i="40" s="1"/>
  <c r="O105" i="40"/>
  <c r="AB82" i="40"/>
  <c r="AC82" i="40" s="1"/>
  <c r="X82" i="40"/>
  <c r="Y82" i="40"/>
  <c r="P18" i="40"/>
  <c r="O18" i="40"/>
  <c r="Q18" i="40"/>
  <c r="R18" i="40" s="1"/>
  <c r="X41" i="40"/>
  <c r="AB41" i="40"/>
  <c r="AC41" i="40" s="1"/>
  <c r="Y41" i="40"/>
  <c r="X63" i="40"/>
  <c r="AB63" i="40"/>
  <c r="AC63" i="40" s="1"/>
  <c r="Y63" i="40"/>
  <c r="X57" i="40"/>
  <c r="Y57" i="40"/>
  <c r="AB57" i="40"/>
  <c r="AC57" i="40" s="1"/>
  <c r="Q165" i="39"/>
  <c r="R165" i="39" s="1"/>
  <c r="P165" i="39"/>
  <c r="O165" i="39"/>
  <c r="O161" i="39"/>
  <c r="P161" i="39"/>
  <c r="Q161" i="39"/>
  <c r="R161" i="39" s="1"/>
  <c r="O148" i="39"/>
  <c r="P148" i="39"/>
  <c r="Q148" i="39"/>
  <c r="R148" i="39" s="1"/>
  <c r="Y92" i="39"/>
  <c r="Z92" i="39"/>
  <c r="AE92" i="39"/>
  <c r="AD92" i="39"/>
  <c r="O86" i="40"/>
  <c r="Q86" i="40"/>
  <c r="R86" i="40" s="1"/>
  <c r="P86" i="40"/>
  <c r="X34" i="40"/>
  <c r="Y34" i="40"/>
  <c r="AB34" i="40"/>
  <c r="AC34" i="40" s="1"/>
  <c r="Z88" i="39"/>
  <c r="AD88" i="39"/>
  <c r="AE88" i="39"/>
  <c r="Y88" i="39"/>
  <c r="Z58" i="39"/>
  <c r="Y58" i="39"/>
  <c r="AD58" i="39"/>
  <c r="AE58" i="39"/>
  <c r="AD30" i="39"/>
  <c r="Z30" i="39"/>
  <c r="Y30" i="39"/>
  <c r="AE30" i="39"/>
  <c r="AE51" i="39"/>
  <c r="Y51" i="39"/>
  <c r="Z51" i="39"/>
  <c r="AD51" i="39"/>
  <c r="U27" i="39"/>
  <c r="W27" i="39"/>
  <c r="X27" i="39"/>
  <c r="P38" i="39"/>
  <c r="Q38" i="39"/>
  <c r="R38" i="39" s="1"/>
  <c r="O38" i="39"/>
  <c r="Y25" i="38"/>
  <c r="X25" i="38"/>
  <c r="Y46" i="38"/>
  <c r="X46" i="38"/>
  <c r="AB46" i="38"/>
  <c r="AC46" i="38" s="1"/>
  <c r="X51" i="38"/>
  <c r="AB51" i="38"/>
  <c r="AC51" i="38" s="1"/>
  <c r="Y51" i="38"/>
  <c r="AE163" i="39"/>
  <c r="AD163" i="39"/>
  <c r="Z163" i="39"/>
  <c r="Y163" i="39"/>
  <c r="L26" i="28"/>
  <c r="M26" i="28"/>
  <c r="N26" i="28"/>
  <c r="O26" i="28" s="1"/>
  <c r="T24" i="38"/>
  <c r="U24" i="38" s="1"/>
  <c r="Y64" i="38"/>
  <c r="AB64" i="38"/>
  <c r="AC64" i="38" s="1"/>
  <c r="X64" i="38"/>
  <c r="M69" i="28"/>
  <c r="N69" i="28"/>
  <c r="O69" i="28" s="1"/>
  <c r="L69" i="28"/>
  <c r="Y140" i="40"/>
  <c r="X140" i="40"/>
  <c r="AB140" i="40"/>
  <c r="AC140" i="40" s="1"/>
  <c r="O148" i="40"/>
  <c r="P148" i="40"/>
  <c r="Q148" i="40"/>
  <c r="R148" i="40" s="1"/>
  <c r="O98" i="40"/>
  <c r="P98" i="40"/>
  <c r="Q98" i="40"/>
  <c r="R98" i="40" s="1"/>
  <c r="O160" i="40"/>
  <c r="Q160" i="40"/>
  <c r="R160" i="40" s="1"/>
  <c r="P160" i="40"/>
  <c r="Q123" i="40"/>
  <c r="R123" i="40" s="1"/>
  <c r="P123" i="40"/>
  <c r="O123" i="40"/>
  <c r="X116" i="40"/>
  <c r="AB116" i="40"/>
  <c r="AC116" i="40" s="1"/>
  <c r="Y116" i="40"/>
  <c r="Q87" i="40"/>
  <c r="R87" i="40" s="1"/>
  <c r="P87" i="40"/>
  <c r="O87" i="40"/>
  <c r="O117" i="40"/>
  <c r="P117" i="40"/>
  <c r="Q117" i="40"/>
  <c r="R117" i="40" s="1"/>
  <c r="O109" i="40"/>
  <c r="P109" i="40"/>
  <c r="Q109" i="40"/>
  <c r="R109" i="40" s="1"/>
  <c r="O101" i="40"/>
  <c r="P101" i="40"/>
  <c r="Q101" i="40"/>
  <c r="R101" i="40" s="1"/>
  <c r="X144" i="40"/>
  <c r="AB144" i="40"/>
  <c r="AC144" i="40" s="1"/>
  <c r="Y144" i="40"/>
  <c r="AB36" i="40"/>
  <c r="AC36" i="40" s="1"/>
  <c r="Y36" i="40"/>
  <c r="X36" i="40"/>
  <c r="Z45" i="40"/>
  <c r="AA45" i="40"/>
  <c r="P122" i="40"/>
  <c r="O122" i="40"/>
  <c r="Q122" i="40"/>
  <c r="R122" i="40" s="1"/>
  <c r="Q82" i="40"/>
  <c r="R82" i="40" s="1"/>
  <c r="O82" i="40"/>
  <c r="P82" i="40"/>
  <c r="O77" i="40"/>
  <c r="Q77" i="40"/>
  <c r="R77" i="40" s="1"/>
  <c r="P77" i="40"/>
  <c r="X65" i="40"/>
  <c r="Y65" i="40"/>
  <c r="AB65" i="40"/>
  <c r="AC65" i="40" s="1"/>
  <c r="Q156" i="39"/>
  <c r="R156" i="39" s="1"/>
  <c r="P156" i="39"/>
  <c r="O156" i="39"/>
  <c r="O69" i="40"/>
  <c r="Q69" i="40"/>
  <c r="R69" i="40" s="1"/>
  <c r="P69" i="40"/>
  <c r="O28" i="40"/>
  <c r="Q28" i="40"/>
  <c r="R28" i="40" s="1"/>
  <c r="P28" i="40"/>
  <c r="Q167" i="39"/>
  <c r="R167" i="39" s="1"/>
  <c r="P167" i="39"/>
  <c r="O167" i="39"/>
  <c r="Q149" i="39"/>
  <c r="R149" i="39" s="1"/>
  <c r="P149" i="39"/>
  <c r="O149" i="39"/>
  <c r="AA30" i="40"/>
  <c r="Z30" i="40"/>
  <c r="Y49" i="40"/>
  <c r="X49" i="40"/>
  <c r="AB49" i="40"/>
  <c r="AC49" i="40" s="1"/>
  <c r="Y62" i="40"/>
  <c r="X62" i="40"/>
  <c r="AB62" i="40"/>
  <c r="AC62" i="40" s="1"/>
  <c r="Y112" i="39"/>
  <c r="Z112" i="39"/>
  <c r="AE112" i="39"/>
  <c r="AD112" i="39"/>
  <c r="P174" i="39"/>
  <c r="Q174" i="39"/>
  <c r="R174" i="39" s="1"/>
  <c r="O174" i="39"/>
  <c r="Y42" i="40"/>
  <c r="AB42" i="40"/>
  <c r="AC42" i="40" s="1"/>
  <c r="X42" i="40"/>
  <c r="P60" i="40"/>
  <c r="O60" i="40"/>
  <c r="Q60" i="40"/>
  <c r="R60" i="40" s="1"/>
  <c r="Z44" i="37"/>
  <c r="AD44" i="37"/>
  <c r="Y44" i="37"/>
  <c r="AE44" i="37"/>
  <c r="Z64" i="39"/>
  <c r="AE64" i="39"/>
  <c r="AD64" i="39"/>
  <c r="Y64" i="39"/>
  <c r="X41" i="38"/>
  <c r="AB41" i="38"/>
  <c r="AC41" i="38" s="1"/>
  <c r="Y41" i="38"/>
  <c r="Y40" i="39"/>
  <c r="AD40" i="39"/>
  <c r="AE40" i="39"/>
  <c r="Z40" i="39"/>
  <c r="O48" i="39"/>
  <c r="P48" i="39"/>
  <c r="Q48" i="39"/>
  <c r="R48" i="39" s="1"/>
  <c r="T20" i="38"/>
  <c r="U20" i="38" s="1"/>
  <c r="O59" i="39"/>
  <c r="P59" i="39"/>
  <c r="Q59" i="39"/>
  <c r="R59" i="39" s="1"/>
  <c r="P27" i="39"/>
  <c r="Q27" i="39" s="1"/>
  <c r="R27" i="39" s="1"/>
  <c r="O27" i="39"/>
  <c r="P46" i="39"/>
  <c r="Q46" i="39"/>
  <c r="R46" i="39" s="1"/>
  <c r="O46" i="39"/>
  <c r="AE52" i="39"/>
  <c r="AD52" i="39"/>
  <c r="Y52" i="39"/>
  <c r="Z52" i="39"/>
  <c r="O57" i="39"/>
  <c r="P57" i="39"/>
  <c r="Q57" i="39"/>
  <c r="R57" i="39" s="1"/>
  <c r="AB56" i="38"/>
  <c r="AC56" i="38" s="1"/>
  <c r="X56" i="38"/>
  <c r="Y56" i="38"/>
  <c r="Y55" i="38"/>
  <c r="X55" i="38"/>
  <c r="AB55" i="38"/>
  <c r="AC55" i="38" s="1"/>
  <c r="AA60" i="38"/>
  <c r="Z60" i="38"/>
  <c r="M59" i="28"/>
  <c r="L59" i="28"/>
  <c r="N59" i="28"/>
  <c r="O59" i="28" s="1"/>
  <c r="W22" i="38"/>
  <c r="Z62" i="38"/>
  <c r="AA62" i="38"/>
  <c r="AB39" i="37"/>
  <c r="AA39" i="37"/>
  <c r="AC39" i="37"/>
  <c r="Y48" i="39"/>
  <c r="AE48" i="39"/>
  <c r="AD48" i="39"/>
  <c r="Z48" i="39"/>
  <c r="Y37" i="38"/>
  <c r="X37" i="38"/>
  <c r="AB37" i="38"/>
  <c r="AC37" i="38" s="1"/>
  <c r="AB22" i="37"/>
  <c r="AC22" i="37"/>
  <c r="AA22" i="37"/>
  <c r="AB57" i="37"/>
  <c r="AC57" i="37"/>
  <c r="AA57" i="37"/>
  <c r="AB51" i="37"/>
  <c r="AC51" i="37"/>
  <c r="AA51" i="37"/>
  <c r="AD70" i="39"/>
  <c r="Y70" i="39"/>
  <c r="Z70" i="39"/>
  <c r="AE70" i="39"/>
  <c r="AD23" i="39"/>
  <c r="Z23" i="39"/>
  <c r="Y23" i="39"/>
  <c r="AE23" i="39"/>
  <c r="AC26" i="39"/>
  <c r="AB26" i="39"/>
  <c r="AA26" i="39"/>
  <c r="P33" i="39"/>
  <c r="Q33" i="39"/>
  <c r="R33" i="39" s="1"/>
  <c r="O33" i="39"/>
  <c r="AC64" i="37"/>
  <c r="AB64" i="37"/>
  <c r="AA64" i="37"/>
  <c r="AB21" i="40"/>
  <c r="AC21" i="40" s="1"/>
  <c r="X21" i="40"/>
  <c r="Y21" i="40"/>
  <c r="Y21" i="38"/>
  <c r="X21" i="38"/>
  <c r="AB21" i="38"/>
  <c r="AC21" i="38" s="1"/>
  <c r="AE53" i="39"/>
  <c r="Z53" i="39"/>
  <c r="AD53" i="39"/>
  <c r="Y53" i="39"/>
  <c r="AA38" i="38"/>
  <c r="Z38" i="38"/>
  <c r="Y152" i="40"/>
  <c r="X152" i="40"/>
  <c r="AB152" i="40"/>
  <c r="AC152" i="40" s="1"/>
  <c r="Y136" i="40"/>
  <c r="X136" i="40"/>
  <c r="AB136" i="40"/>
  <c r="AC136" i="40" s="1"/>
  <c r="O96" i="40"/>
  <c r="P96" i="40"/>
  <c r="Q96" i="40"/>
  <c r="R96" i="40" s="1"/>
  <c r="P84" i="40"/>
  <c r="Q84" i="40"/>
  <c r="R84" i="40" s="1"/>
  <c r="O84" i="40"/>
  <c r="O65" i="40"/>
  <c r="P65" i="40"/>
  <c r="Q65" i="40"/>
  <c r="R65" i="40" s="1"/>
  <c r="X110" i="40"/>
  <c r="AB110" i="40"/>
  <c r="AC110" i="40" s="1"/>
  <c r="Y110" i="40"/>
  <c r="Y40" i="40"/>
  <c r="X40" i="40"/>
  <c r="AB40" i="40"/>
  <c r="AC40" i="40" s="1"/>
  <c r="O53" i="40"/>
  <c r="P53" i="40"/>
  <c r="Q53" i="40"/>
  <c r="R53" i="40" s="1"/>
  <c r="Y105" i="40"/>
  <c r="X105" i="40"/>
  <c r="AB105" i="40"/>
  <c r="AC105" i="40" s="1"/>
  <c r="P152" i="39"/>
  <c r="O152" i="39"/>
  <c r="Q152" i="39"/>
  <c r="R152" i="39" s="1"/>
  <c r="O40" i="40"/>
  <c r="Q40" i="40"/>
  <c r="R40" i="40" s="1"/>
  <c r="P40" i="40"/>
  <c r="Q41" i="40"/>
  <c r="R41" i="40" s="1"/>
  <c r="P41" i="40"/>
  <c r="O41" i="40"/>
  <c r="AE147" i="39"/>
  <c r="Z147" i="39"/>
  <c r="Y147" i="39"/>
  <c r="AD147" i="39"/>
  <c r="AE124" i="39"/>
  <c r="Y124" i="39"/>
  <c r="Z124" i="39"/>
  <c r="AD124" i="39"/>
  <c r="P49" i="40"/>
  <c r="O49" i="40"/>
  <c r="Q49" i="40"/>
  <c r="R49" i="40" s="1"/>
  <c r="AA61" i="40"/>
  <c r="Z61" i="40"/>
  <c r="Y118" i="40"/>
  <c r="AB118" i="40"/>
  <c r="AC118" i="40" s="1"/>
  <c r="X118" i="40"/>
  <c r="AE148" i="39"/>
  <c r="Z148" i="39"/>
  <c r="Y148" i="39"/>
  <c r="AD148" i="39"/>
  <c r="Y116" i="39"/>
  <c r="Z116" i="39"/>
  <c r="AE116" i="39"/>
  <c r="AD116" i="39"/>
  <c r="Y86" i="40"/>
  <c r="X86" i="40"/>
  <c r="AB86" i="40"/>
  <c r="AC86" i="40" s="1"/>
  <c r="Y146" i="39"/>
  <c r="AE146" i="39"/>
  <c r="AD146" i="39"/>
  <c r="Z146" i="39"/>
  <c r="O34" i="39"/>
  <c r="P34" i="39"/>
  <c r="Q34" i="39"/>
  <c r="R34" i="39" s="1"/>
  <c r="Q19" i="39"/>
  <c r="R19" i="39" s="1"/>
  <c r="P19" i="39"/>
  <c r="O19" i="39"/>
  <c r="P52" i="39"/>
  <c r="O52" i="39"/>
  <c r="Q52" i="39"/>
  <c r="R52" i="39" s="1"/>
  <c r="Z57" i="39"/>
  <c r="Y57" i="39"/>
  <c r="AD57" i="39"/>
  <c r="AE57" i="39"/>
  <c r="Z59" i="39"/>
  <c r="Y59" i="39"/>
  <c r="AD59" i="39"/>
  <c r="AE59" i="39"/>
  <c r="Y76" i="39"/>
  <c r="AE76" i="39"/>
  <c r="AD76" i="39"/>
  <c r="Z76" i="39"/>
  <c r="AE55" i="39"/>
  <c r="Y55" i="39"/>
  <c r="Z55" i="39"/>
  <c r="AD55" i="39"/>
  <c r="O20" i="38"/>
  <c r="P20" i="38"/>
  <c r="Q20" i="38"/>
  <c r="R20" i="38" s="1"/>
  <c r="AE61" i="39"/>
  <c r="Y61" i="39"/>
  <c r="Z61" i="39"/>
  <c r="AD61" i="39"/>
  <c r="P18" i="38"/>
  <c r="O18" i="38"/>
  <c r="Q18" i="38"/>
  <c r="R18" i="38" s="1"/>
  <c r="X61" i="38"/>
  <c r="AB61" i="38"/>
  <c r="AC61" i="38" s="1"/>
  <c r="Y61" i="38"/>
  <c r="T28" i="38"/>
  <c r="U28" i="38" s="1"/>
  <c r="X33" i="38"/>
  <c r="Y33" i="38"/>
  <c r="AB33" i="38" s="1"/>
  <c r="AC33" i="38" s="1"/>
  <c r="O46" i="37"/>
  <c r="Q46" i="37"/>
  <c r="R46" i="37" s="1"/>
  <c r="P46" i="37"/>
  <c r="AA35" i="38"/>
  <c r="Z35" i="38"/>
  <c r="Z26" i="38"/>
  <c r="AA26" i="38"/>
  <c r="AC28" i="37"/>
  <c r="AB28" i="37"/>
  <c r="AA28" i="37"/>
  <c r="AA147" i="40"/>
  <c r="Z147" i="40"/>
  <c r="AD72" i="39"/>
  <c r="Y72" i="39"/>
  <c r="Z72" i="39"/>
  <c r="AE72" i="39"/>
  <c r="O66" i="39"/>
  <c r="P66" i="39"/>
  <c r="Q66" i="39"/>
  <c r="R66" i="39" s="1"/>
  <c r="AA47" i="38"/>
  <c r="Z47" i="38"/>
  <c r="Z23" i="40" l="1"/>
  <c r="AA23" i="40"/>
  <c r="AA68" i="39"/>
  <c r="AC68" i="39"/>
  <c r="AB68" i="39"/>
  <c r="Z43" i="40"/>
  <c r="AA43" i="40"/>
  <c r="Z27" i="40"/>
  <c r="AA27" i="40"/>
  <c r="Z162" i="40"/>
  <c r="AA162" i="40"/>
  <c r="Z31" i="40"/>
  <c r="AA31" i="40"/>
  <c r="Z146" i="40"/>
  <c r="AA146" i="40"/>
  <c r="Z168" i="40"/>
  <c r="AA168" i="40"/>
  <c r="W20" i="38"/>
  <c r="W24" i="38"/>
  <c r="W28" i="40"/>
  <c r="AA39" i="39"/>
  <c r="AC39" i="39"/>
  <c r="AB39" i="39"/>
  <c r="AB31" i="39"/>
  <c r="AA31" i="39"/>
  <c r="AC31" i="39"/>
  <c r="AA23" i="38"/>
  <c r="Z23" i="38"/>
  <c r="AA136" i="39"/>
  <c r="AB136" i="39"/>
  <c r="AC136" i="39"/>
  <c r="Z73" i="40"/>
  <c r="AA73" i="40"/>
  <c r="Z130" i="40"/>
  <c r="AA130" i="40"/>
  <c r="AA134" i="40"/>
  <c r="Z134" i="40"/>
  <c r="AA75" i="40"/>
  <c r="Z75" i="40"/>
  <c r="AA172" i="40"/>
  <c r="Z172" i="40"/>
  <c r="AA34" i="38"/>
  <c r="Z34" i="38"/>
  <c r="AB120" i="39"/>
  <c r="AC120" i="39"/>
  <c r="AA120" i="39"/>
  <c r="Z113" i="40"/>
  <c r="AA113" i="40"/>
  <c r="Z46" i="40"/>
  <c r="AA46" i="40"/>
  <c r="AA35" i="40"/>
  <c r="Z35" i="40"/>
  <c r="AA20" i="40"/>
  <c r="Z20" i="40"/>
  <c r="Z150" i="40"/>
  <c r="AA150" i="40"/>
  <c r="Y22" i="40"/>
  <c r="X22" i="40"/>
  <c r="AB22" i="40"/>
  <c r="AC22" i="40" s="1"/>
  <c r="AB34" i="38"/>
  <c r="AC34" i="38" s="1"/>
  <c r="AA40" i="38"/>
  <c r="Z40" i="38"/>
  <c r="Z102" i="40"/>
  <c r="AA102" i="40"/>
  <c r="AA69" i="40"/>
  <c r="Z69" i="40"/>
  <c r="AA50" i="38"/>
  <c r="Z50" i="38"/>
  <c r="AA94" i="40"/>
  <c r="Z94" i="40"/>
  <c r="AA49" i="38"/>
  <c r="Z49" i="38"/>
  <c r="AA41" i="39"/>
  <c r="AC41" i="39"/>
  <c r="AB41" i="39"/>
  <c r="AA32" i="39"/>
  <c r="AB32" i="39"/>
  <c r="AC32" i="39"/>
  <c r="Z89" i="40"/>
  <c r="AA89" i="40"/>
  <c r="AC45" i="39"/>
  <c r="AB45" i="39"/>
  <c r="AA45" i="39"/>
  <c r="Z96" i="40"/>
  <c r="AA96" i="40"/>
  <c r="AA81" i="40"/>
  <c r="Z81" i="40"/>
  <c r="Z33" i="40"/>
  <c r="AA33" i="40"/>
  <c r="AC61" i="39"/>
  <c r="AB61" i="39"/>
  <c r="AA61" i="39"/>
  <c r="AC116" i="39"/>
  <c r="AB116" i="39"/>
  <c r="AA116" i="39"/>
  <c r="Z118" i="40"/>
  <c r="AA118" i="40"/>
  <c r="Z110" i="40"/>
  <c r="AA110" i="40"/>
  <c r="AA70" i="39"/>
  <c r="AB70" i="39"/>
  <c r="AC70" i="39"/>
  <c r="AA116" i="40"/>
  <c r="Z116" i="40"/>
  <c r="X24" i="38"/>
  <c r="Y24" i="38"/>
  <c r="AA25" i="38"/>
  <c r="Z25" i="38"/>
  <c r="AB92" i="39"/>
  <c r="AA92" i="39"/>
  <c r="AC92" i="39"/>
  <c r="Z57" i="40"/>
  <c r="AA57" i="40"/>
  <c r="AA124" i="40"/>
  <c r="Z124" i="40"/>
  <c r="AA93" i="40"/>
  <c r="Z93" i="40"/>
  <c r="AC66" i="39"/>
  <c r="AB66" i="39"/>
  <c r="AA66" i="39"/>
  <c r="AA36" i="39"/>
  <c r="AC36" i="39"/>
  <c r="AB36" i="39"/>
  <c r="AA114" i="40"/>
  <c r="Z114" i="40"/>
  <c r="Z109" i="40"/>
  <c r="AA109" i="40"/>
  <c r="AA170" i="40"/>
  <c r="Z170" i="40"/>
  <c r="AA59" i="39"/>
  <c r="AC59" i="39"/>
  <c r="AB59" i="39"/>
  <c r="Z86" i="40"/>
  <c r="AA86" i="40"/>
  <c r="AA23" i="39"/>
  <c r="AC23" i="39"/>
  <c r="AB23" i="39"/>
  <c r="AA56" i="38"/>
  <c r="Z56" i="38"/>
  <c r="AA41" i="38"/>
  <c r="Z41" i="38"/>
  <c r="Z144" i="40"/>
  <c r="AA144" i="40"/>
  <c r="AD27" i="39"/>
  <c r="AE27" i="39"/>
  <c r="Z27" i="39"/>
  <c r="Y27" i="39"/>
  <c r="AA51" i="39"/>
  <c r="AC51" i="39"/>
  <c r="AB51" i="39"/>
  <c r="AA156" i="40"/>
  <c r="Z156" i="40"/>
  <c r="AA33" i="39"/>
  <c r="AC33" i="39"/>
  <c r="AB33" i="39"/>
  <c r="Z27" i="38"/>
  <c r="AA27" i="38"/>
  <c r="AC160" i="39"/>
  <c r="AA160" i="39"/>
  <c r="AB160" i="39"/>
  <c r="Z77" i="40"/>
  <c r="AA77" i="40"/>
  <c r="AC53" i="39"/>
  <c r="AA53" i="39"/>
  <c r="AB53" i="39"/>
  <c r="Z37" i="38"/>
  <c r="AA37" i="38"/>
  <c r="AA49" i="40"/>
  <c r="Z49" i="40"/>
  <c r="AC163" i="39"/>
  <c r="AA163" i="39"/>
  <c r="AB163" i="39"/>
  <c r="Z46" i="38"/>
  <c r="AA46" i="38"/>
  <c r="AA30" i="39"/>
  <c r="AB30" i="39"/>
  <c r="AC30" i="39"/>
  <c r="AA63" i="40"/>
  <c r="Z63" i="40"/>
  <c r="Z104" i="40"/>
  <c r="AA104" i="40"/>
  <c r="Z138" i="40"/>
  <c r="AA138" i="40"/>
  <c r="AB44" i="39"/>
  <c r="AC44" i="39"/>
  <c r="AA44" i="39"/>
  <c r="AC50" i="39"/>
  <c r="AA50" i="39"/>
  <c r="AB50" i="39"/>
  <c r="AA158" i="40"/>
  <c r="Z158" i="40"/>
  <c r="AA82" i="39"/>
  <c r="AB82" i="39"/>
  <c r="AC82" i="39"/>
  <c r="AC62" i="39"/>
  <c r="AB62" i="39"/>
  <c r="AA62" i="39"/>
  <c r="AB56" i="39"/>
  <c r="AA56" i="39"/>
  <c r="AC56" i="39"/>
  <c r="AC149" i="39"/>
  <c r="AA149" i="39"/>
  <c r="AB149" i="39"/>
  <c r="AA122" i="40"/>
  <c r="Z122" i="40"/>
  <c r="AB25" i="39"/>
  <c r="AC25" i="39"/>
  <c r="AA25" i="39"/>
  <c r="AA104" i="39"/>
  <c r="AB104" i="39"/>
  <c r="AC104" i="39"/>
  <c r="AA19" i="40"/>
  <c r="Z19" i="40"/>
  <c r="Z166" i="40"/>
  <c r="AA166" i="40"/>
  <c r="AA33" i="38"/>
  <c r="Z33" i="38"/>
  <c r="AC148" i="39"/>
  <c r="AA148" i="39"/>
  <c r="AB148" i="39"/>
  <c r="AC147" i="39"/>
  <c r="AB147" i="39"/>
  <c r="AA147" i="39"/>
  <c r="X22" i="38"/>
  <c r="Y22" i="38"/>
  <c r="AB22" i="38" s="1"/>
  <c r="AC22" i="38" s="1"/>
  <c r="AA55" i="38"/>
  <c r="Z55" i="38"/>
  <c r="AB20" i="38"/>
  <c r="AC20" i="38" s="1"/>
  <c r="Y20" i="38"/>
  <c r="X20" i="38"/>
  <c r="AB161" i="39"/>
  <c r="AC161" i="39"/>
  <c r="AA161" i="39"/>
  <c r="Z142" i="40"/>
  <c r="AA142" i="40"/>
  <c r="AB72" i="39"/>
  <c r="AA72" i="39"/>
  <c r="AC72" i="39"/>
  <c r="AA61" i="38"/>
  <c r="Z61" i="38"/>
  <c r="AC57" i="39"/>
  <c r="AB57" i="39"/>
  <c r="AA57" i="39"/>
  <c r="Z105" i="40"/>
  <c r="AA105" i="40"/>
  <c r="Z152" i="40"/>
  <c r="AA152" i="40"/>
  <c r="AC40" i="39"/>
  <c r="AA40" i="39"/>
  <c r="AB40" i="39"/>
  <c r="Z42" i="40"/>
  <c r="AA42" i="40"/>
  <c r="Z65" i="40"/>
  <c r="AA65" i="40"/>
  <c r="AA140" i="40"/>
  <c r="Z140" i="40"/>
  <c r="AA51" i="38"/>
  <c r="Z51" i="38"/>
  <c r="AB25" i="38"/>
  <c r="AC25" i="38" s="1"/>
  <c r="AA34" i="40"/>
  <c r="Z34" i="40"/>
  <c r="AA41" i="40"/>
  <c r="Z41" i="40"/>
  <c r="Y28" i="40"/>
  <c r="X28" i="40"/>
  <c r="AB28" i="40"/>
  <c r="AC28" i="40" s="1"/>
  <c r="Z128" i="40"/>
  <c r="AA128" i="40"/>
  <c r="AA154" i="40"/>
  <c r="Z154" i="40"/>
  <c r="AA84" i="39"/>
  <c r="AB84" i="39"/>
  <c r="AC84" i="39"/>
  <c r="AA44" i="40"/>
  <c r="Z44" i="40"/>
  <c r="AA31" i="38"/>
  <c r="Z31" i="38"/>
  <c r="AA60" i="40"/>
  <c r="Z60" i="40"/>
  <c r="AC76" i="39"/>
  <c r="AA76" i="39"/>
  <c r="AB76" i="39"/>
  <c r="AA136" i="40"/>
  <c r="Z136" i="40"/>
  <c r="AA21" i="38"/>
  <c r="Z21" i="38"/>
  <c r="W28" i="38"/>
  <c r="AA55" i="39"/>
  <c r="AC55" i="39"/>
  <c r="AB55" i="39"/>
  <c r="AB146" i="39"/>
  <c r="AC146" i="39"/>
  <c r="AA146" i="39"/>
  <c r="AA124" i="39"/>
  <c r="AB124" i="39"/>
  <c r="AC124" i="39"/>
  <c r="Z40" i="40"/>
  <c r="AA40" i="40"/>
  <c r="AA21" i="40"/>
  <c r="Z21" i="40"/>
  <c r="AA48" i="39"/>
  <c r="AC48" i="39"/>
  <c r="AB48" i="39"/>
  <c r="AA52" i="39"/>
  <c r="AB52" i="39"/>
  <c r="AC52" i="39"/>
  <c r="AC64" i="39"/>
  <c r="AB64" i="39"/>
  <c r="AA64" i="39"/>
  <c r="AC44" i="37"/>
  <c r="AA44" i="37"/>
  <c r="AB44" i="37"/>
  <c r="AB112" i="39"/>
  <c r="AA112" i="39"/>
  <c r="AC112" i="39"/>
  <c r="AA62" i="40"/>
  <c r="Z62" i="40"/>
  <c r="Z36" i="40"/>
  <c r="AA36" i="40"/>
  <c r="AA64" i="38"/>
  <c r="Z64" i="38"/>
  <c r="AC58" i="39"/>
  <c r="AA58" i="39"/>
  <c r="AB58" i="39"/>
  <c r="AC88" i="39"/>
  <c r="AA88" i="39"/>
  <c r="AB88" i="39"/>
  <c r="AA82" i="40"/>
  <c r="Z82" i="40"/>
  <c r="AA52" i="38"/>
  <c r="Z52" i="38"/>
  <c r="Z63" i="38"/>
  <c r="AA63" i="38"/>
  <c r="AA96" i="39"/>
  <c r="AB96" i="39"/>
  <c r="AC96" i="39"/>
  <c r="AA101" i="40"/>
  <c r="Z101" i="40"/>
  <c r="Z160" i="40"/>
  <c r="AA160" i="40"/>
  <c r="Z148" i="40"/>
  <c r="AA148" i="40"/>
  <c r="Z18" i="38"/>
  <c r="AA18" i="38"/>
  <c r="Z71" i="40"/>
  <c r="AA71" i="40"/>
  <c r="AB167" i="39"/>
  <c r="AC167" i="39"/>
  <c r="AA167" i="39"/>
  <c r="AC47" i="39"/>
  <c r="AB47" i="39"/>
  <c r="AA47" i="39"/>
  <c r="AC54" i="39"/>
  <c r="AA54" i="39"/>
  <c r="AB54" i="39"/>
  <c r="AC43" i="39"/>
  <c r="AB43" i="39"/>
  <c r="AA43" i="39"/>
  <c r="AA22" i="40" l="1"/>
  <c r="Z22" i="40"/>
  <c r="Y28" i="38"/>
  <c r="AB28" i="38"/>
  <c r="AC28" i="38" s="1"/>
  <c r="X28" i="38"/>
  <c r="Z20" i="38"/>
  <c r="AA20" i="38"/>
  <c r="AA27" i="39"/>
  <c r="AC27" i="39"/>
  <c r="AB27" i="39"/>
  <c r="Z24" i="38"/>
  <c r="AA24" i="38"/>
  <c r="AA28" i="40"/>
  <c r="Z28" i="40"/>
  <c r="AA22" i="38"/>
  <c r="Z22" i="38"/>
  <c r="AB24" i="38"/>
  <c r="AC24" i="38" s="1"/>
  <c r="Z28" i="38" l="1"/>
  <c r="AA28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Leboucher.joel@wanadoo.fr</author>
  </authors>
  <commentList>
    <comment ref="C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8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1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2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3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7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8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9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0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1" authorId="0" shapeId="0" xr:uid="{00000000-0006-0000-0100-000010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2" authorId="0" shapeId="0" xr:uid="{00000000-0006-0000-0100-000011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3" authorId="0" shapeId="0" xr:uid="{00000000-0006-0000-0100-000012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4" authorId="0" shapeId="0" xr:uid="{00000000-0006-0000-0100-000013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5" authorId="0" shapeId="0" xr:uid="{00000000-0006-0000-0100-000014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6" authorId="0" shapeId="0" xr:uid="{00000000-0006-0000-0100-000015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7" authorId="0" shapeId="0" xr:uid="{00000000-0006-0000-0100-000016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8" authorId="0" shapeId="0" xr:uid="{00000000-0006-0000-0100-000017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9" authorId="0" shapeId="0" xr:uid="{00000000-0006-0000-0100-000018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0" authorId="0" shapeId="0" xr:uid="{00000000-0006-0000-0100-000019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1" authorId="0" shapeId="0" xr:uid="{00000000-0006-0000-0100-00001A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2" authorId="0" shapeId="0" xr:uid="{00000000-0006-0000-0100-00001B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3" authorId="0" shapeId="0" xr:uid="{00000000-0006-0000-0100-00001C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4" authorId="0" shapeId="0" xr:uid="{00000000-0006-0000-0100-00001D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5" authorId="0" shapeId="0" xr:uid="{00000000-0006-0000-0100-00001E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6" authorId="0" shapeId="0" xr:uid="{00000000-0006-0000-0100-00001F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7" authorId="0" shapeId="0" xr:uid="{00000000-0006-0000-0100-000020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8" authorId="0" shapeId="0" xr:uid="{00000000-0006-0000-0100-000021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9" authorId="0" shapeId="0" xr:uid="{00000000-0006-0000-0100-000022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0" authorId="0" shapeId="0" xr:uid="{00000000-0006-0000-0100-000023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1" authorId="0" shapeId="0" xr:uid="{00000000-0006-0000-0100-000024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2" authorId="0" shapeId="0" xr:uid="{00000000-0006-0000-0100-000025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3" authorId="0" shapeId="0" xr:uid="{00000000-0006-0000-0100-000026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4" authorId="0" shapeId="0" xr:uid="{00000000-0006-0000-0100-000027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5" authorId="0" shapeId="0" xr:uid="{00000000-0006-0000-0100-000028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6" authorId="0" shapeId="0" xr:uid="{00000000-0006-0000-0100-000029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7" authorId="0" shapeId="0" xr:uid="{00000000-0006-0000-0100-00002A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8" authorId="0" shapeId="0" xr:uid="{00000000-0006-0000-0100-00002B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9" authorId="0" shapeId="0" xr:uid="{00000000-0006-0000-0100-00002C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0" authorId="0" shapeId="0" xr:uid="{00000000-0006-0000-0100-00002D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1" authorId="0" shapeId="0" xr:uid="{00000000-0006-0000-0100-00002E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72" authorId="0" shapeId="0" xr:uid="{00000000-0006-0000-0100-00002F000000}">
      <text>
        <r>
          <rPr>
            <b/>
            <sz val="8"/>
            <color indexed="81"/>
            <rFont val="Tahoma"/>
            <family val="2"/>
          </rPr>
          <t>SI VOUS AVEZ DU TEXTE COLONNE  B :
Supprimez le contenu de cette cellule  "C "en appuyant sur la touche "Suppr"
Pour que le texte de la colonne B puisse apparaître en entier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<sst xmlns="http://schemas.openxmlformats.org/spreadsheetml/2006/main" count="2970" uniqueCount="363">
  <si>
    <t>Archivage PC</t>
  </si>
  <si>
    <t>Rédigé par:</t>
  </si>
  <si>
    <t>Joel Leboucher</t>
  </si>
  <si>
    <t>Date de mise en application :</t>
  </si>
  <si>
    <t>Mise en Application Novembre 2004 / Dernière révision :27 Octobre 2004</t>
  </si>
  <si>
    <t>Dernière révision :</t>
  </si>
  <si>
    <t>Références</t>
  </si>
  <si>
    <t>Diffusion à :</t>
  </si>
  <si>
    <t xml:space="preserve">Cuisiniers de la CCR </t>
  </si>
  <si>
    <t>Conditionnement pour service ou cuisson</t>
  </si>
  <si>
    <t>Partie du document réservée à la saisie</t>
  </si>
  <si>
    <t>En fonction des informations saisies : nombre de gasto à utiliser</t>
  </si>
  <si>
    <t>Quantité ou Grammage p.p.</t>
  </si>
  <si>
    <r>
      <t xml:space="preserve">Version </t>
    </r>
    <r>
      <rPr>
        <b/>
        <sz val="10"/>
        <rFont val="MS Sans Serif"/>
        <family val="2"/>
      </rPr>
      <t>A</t>
    </r>
    <r>
      <rPr>
        <sz val="8"/>
        <rFont val="MS Sans Serif"/>
        <family val="2"/>
      </rPr>
      <t xml:space="preserve"> JUIN 2004</t>
    </r>
  </si>
  <si>
    <r>
      <t>Gastro 1/1</t>
    </r>
    <r>
      <rPr>
        <sz val="10"/>
        <color indexed="12"/>
        <rFont val="Arial"/>
        <family val="2"/>
      </rPr>
      <t xml:space="preserve">(32.5X53) </t>
    </r>
    <r>
      <rPr>
        <sz val="14"/>
        <color indexed="12"/>
        <rFont val="Arial"/>
        <family val="2"/>
      </rPr>
      <t>prof. 65 mm</t>
    </r>
  </si>
  <si>
    <r>
      <t>Gastro 1/1</t>
    </r>
    <r>
      <rPr>
        <sz val="10"/>
        <color indexed="12"/>
        <rFont val="Arial"/>
        <family val="2"/>
      </rPr>
      <t xml:space="preserve">(32.5X53) </t>
    </r>
    <r>
      <rPr>
        <sz val="14"/>
        <color indexed="12"/>
        <rFont val="Arial"/>
        <family val="2"/>
      </rPr>
      <t>prof. 100 mm</t>
    </r>
  </si>
  <si>
    <r>
      <t>Gastro 1/1</t>
    </r>
    <r>
      <rPr>
        <sz val="10"/>
        <color indexed="12"/>
        <rFont val="Arial"/>
        <family val="2"/>
      </rPr>
      <t xml:space="preserve">(32.5X53) </t>
    </r>
    <r>
      <rPr>
        <sz val="14"/>
        <color indexed="12"/>
        <rFont val="Arial"/>
        <family val="2"/>
      </rPr>
      <t>prof. 150 mm</t>
    </r>
  </si>
  <si>
    <r>
      <t>Gastro 1/1</t>
    </r>
    <r>
      <rPr>
        <sz val="10"/>
        <color indexed="12"/>
        <rFont val="Arial"/>
        <family val="2"/>
      </rPr>
      <t xml:space="preserve">(32.5X53) </t>
    </r>
    <r>
      <rPr>
        <sz val="14"/>
        <color indexed="12"/>
        <rFont val="Arial"/>
        <family val="2"/>
      </rPr>
      <t>prof. 200 mm</t>
    </r>
  </si>
  <si>
    <r>
      <t>Gastro 1/2</t>
    </r>
    <r>
      <rPr>
        <sz val="10"/>
        <color indexed="12"/>
        <rFont val="Arial"/>
        <family val="2"/>
      </rPr>
      <t xml:space="preserve">(16.2X53) </t>
    </r>
    <r>
      <rPr>
        <sz val="14"/>
        <color indexed="12"/>
        <rFont val="Arial"/>
        <family val="2"/>
      </rPr>
      <t>prof. 65 mm</t>
    </r>
  </si>
  <si>
    <r>
      <t>Gastro 1/2</t>
    </r>
    <r>
      <rPr>
        <sz val="10"/>
        <color indexed="12"/>
        <rFont val="Arial"/>
        <family val="2"/>
      </rPr>
      <t xml:space="preserve">(16.2X53) </t>
    </r>
    <r>
      <rPr>
        <sz val="14"/>
        <color indexed="12"/>
        <rFont val="Arial"/>
        <family val="2"/>
      </rPr>
      <t>prof. 100 mm</t>
    </r>
  </si>
  <si>
    <r>
      <t>Gastro 1/2</t>
    </r>
    <r>
      <rPr>
        <sz val="10"/>
        <color indexed="12"/>
        <rFont val="Arial"/>
        <family val="2"/>
      </rPr>
      <t xml:space="preserve">(26.5X32.5) </t>
    </r>
    <r>
      <rPr>
        <sz val="14"/>
        <color indexed="12"/>
        <rFont val="Arial"/>
        <family val="2"/>
      </rPr>
      <t>prof. 65 mm</t>
    </r>
  </si>
  <si>
    <r>
      <t>Gastro 1/2</t>
    </r>
    <r>
      <rPr>
        <sz val="10"/>
        <color indexed="12"/>
        <rFont val="Arial"/>
        <family val="2"/>
      </rPr>
      <t xml:space="preserve">(26.5X32.5) </t>
    </r>
    <r>
      <rPr>
        <sz val="14"/>
        <color indexed="12"/>
        <rFont val="Arial"/>
        <family val="2"/>
      </rPr>
      <t>prof. 100 mm</t>
    </r>
  </si>
  <si>
    <r>
      <t>Gastro 1/2</t>
    </r>
    <r>
      <rPr>
        <sz val="10"/>
        <color indexed="12"/>
        <rFont val="Arial"/>
        <family val="2"/>
      </rPr>
      <t xml:space="preserve">(26.5X32.5) </t>
    </r>
    <r>
      <rPr>
        <sz val="14"/>
        <color indexed="12"/>
        <rFont val="Arial"/>
        <family val="2"/>
      </rPr>
      <t>prof. 150 mm</t>
    </r>
  </si>
  <si>
    <r>
      <t>Gastro 1/2</t>
    </r>
    <r>
      <rPr>
        <sz val="10"/>
        <color indexed="12"/>
        <rFont val="Arial"/>
        <family val="2"/>
      </rPr>
      <t xml:space="preserve">(26.5X32.5) </t>
    </r>
    <r>
      <rPr>
        <sz val="14"/>
        <color indexed="12"/>
        <rFont val="Arial"/>
        <family val="2"/>
      </rPr>
      <t>prof. 200 mm</t>
    </r>
  </si>
  <si>
    <r>
      <t>Gastro 1/3</t>
    </r>
    <r>
      <rPr>
        <sz val="10"/>
        <color indexed="12"/>
        <rFont val="Arial"/>
        <family val="2"/>
      </rPr>
      <t xml:space="preserve">(17.6X32.5) </t>
    </r>
    <r>
      <rPr>
        <sz val="14"/>
        <color indexed="12"/>
        <rFont val="Arial"/>
        <family val="2"/>
      </rPr>
      <t>prof. 65 mm</t>
    </r>
  </si>
  <si>
    <r>
      <t>Gastro 1/3</t>
    </r>
    <r>
      <rPr>
        <sz val="10"/>
        <color indexed="12"/>
        <rFont val="Arial"/>
        <family val="2"/>
      </rPr>
      <t xml:space="preserve">(17.6X32.5) </t>
    </r>
    <r>
      <rPr>
        <sz val="14"/>
        <color indexed="12"/>
        <rFont val="Arial"/>
        <family val="2"/>
      </rPr>
      <t>prof. 100 mm</t>
    </r>
  </si>
  <si>
    <r>
      <t>Gastro 1/3</t>
    </r>
    <r>
      <rPr>
        <sz val="10"/>
        <color indexed="12"/>
        <rFont val="Arial"/>
        <family val="2"/>
      </rPr>
      <t xml:space="preserve">(17.6X32.5) </t>
    </r>
    <r>
      <rPr>
        <sz val="14"/>
        <color indexed="12"/>
        <rFont val="Arial"/>
        <family val="2"/>
      </rPr>
      <t>prof. 150 mm</t>
    </r>
  </si>
  <si>
    <r>
      <t>Gastro 1/4</t>
    </r>
    <r>
      <rPr>
        <sz val="10"/>
        <color indexed="12"/>
        <rFont val="Arial"/>
        <family val="2"/>
      </rPr>
      <t xml:space="preserve">(16.2X26.5) </t>
    </r>
    <r>
      <rPr>
        <sz val="14"/>
        <color indexed="12"/>
        <rFont val="Arial"/>
        <family val="2"/>
      </rPr>
      <t>prof. 65 mm</t>
    </r>
  </si>
  <si>
    <r>
      <t>Gastro 1/4</t>
    </r>
    <r>
      <rPr>
        <sz val="10"/>
        <color indexed="12"/>
        <rFont val="Arial"/>
        <family val="2"/>
      </rPr>
      <t xml:space="preserve">(16.2X26.5) </t>
    </r>
    <r>
      <rPr>
        <sz val="14"/>
        <color indexed="12"/>
        <rFont val="Arial"/>
        <family val="2"/>
      </rPr>
      <t>prof. 100 mm</t>
    </r>
  </si>
  <si>
    <r>
      <t>Gastro 1/4</t>
    </r>
    <r>
      <rPr>
        <sz val="10"/>
        <color indexed="12"/>
        <rFont val="Arial"/>
        <family val="2"/>
      </rPr>
      <t xml:space="preserve">(16.2X26.5) </t>
    </r>
    <r>
      <rPr>
        <sz val="14"/>
        <color indexed="12"/>
        <rFont val="Arial"/>
        <family val="2"/>
      </rPr>
      <t>prof. 150 mm</t>
    </r>
  </si>
  <si>
    <r>
      <t>Pour les DLC plus longues</t>
    </r>
    <r>
      <rPr>
        <sz val="16"/>
        <rFont val="Arial"/>
        <family val="2"/>
      </rPr>
      <t xml:space="preserve"> les donner à la partie concernée; OPERCULAGE - H.O. - CUISSON -</t>
    </r>
  </si>
  <si>
    <r>
      <t xml:space="preserve"> Laitages et fruits pévenir le Contremaître. </t>
    </r>
    <r>
      <rPr>
        <b/>
        <sz val="16"/>
        <rFont val="Arial"/>
        <family val="2"/>
      </rPr>
      <t>Chaque partie stocke gère et ventile ses retours.</t>
    </r>
  </si>
  <si>
    <r>
      <t>TRANSFERT :</t>
    </r>
    <r>
      <rPr>
        <sz val="14"/>
        <rFont val="Arial"/>
        <family val="2"/>
      </rPr>
      <t xml:space="preserve"> le produit que vous envoyez remplace quoi . Le produit que vous transférez était prévu pour qui au départ. </t>
    </r>
  </si>
  <si>
    <t>Quels sont les motifs qui justifient ce transfert.</t>
  </si>
  <si>
    <t>Version du document</t>
  </si>
  <si>
    <t>Année/Mois /Version</t>
  </si>
  <si>
    <t>Circuit :</t>
  </si>
  <si>
    <t>Estimation des contenants</t>
  </si>
  <si>
    <t>Pour le Menu du : DATE</t>
  </si>
  <si>
    <t>MIDI</t>
  </si>
  <si>
    <t>SOIR</t>
  </si>
  <si>
    <t>Quoi ?</t>
  </si>
  <si>
    <t>Bénéficiaire : Nom du Client - lieu de livraison</t>
  </si>
  <si>
    <t>SORTIE</t>
  </si>
  <si>
    <t>TRANSFERT</t>
  </si>
  <si>
    <t>IMPRODUCTIF</t>
  </si>
  <si>
    <t>DESTRUCTION</t>
  </si>
  <si>
    <t xml:space="preserve">Rochefort, le </t>
  </si>
  <si>
    <t>Contenance 1 Gastro</t>
  </si>
  <si>
    <t>Quoi?</t>
  </si>
  <si>
    <t>Effectif</t>
  </si>
  <si>
    <t>A conditionner</t>
  </si>
  <si>
    <t>Total gastronormes au choix</t>
  </si>
  <si>
    <t>Poulet 4/4 Cuisses petites</t>
  </si>
  <si>
    <t>Cuisses</t>
  </si>
  <si>
    <t>Poulet 4/4 Cuisses Grosses</t>
  </si>
  <si>
    <t>Sautés en morceaux</t>
  </si>
  <si>
    <t>Viande tranchée</t>
  </si>
  <si>
    <t>tranches</t>
  </si>
  <si>
    <t>Brandade de morue</t>
  </si>
  <si>
    <t>Purée nature</t>
  </si>
  <si>
    <t>Haricots verts ou beurre</t>
  </si>
  <si>
    <t>Tomates farcies</t>
  </si>
  <si>
    <t>tomates</t>
  </si>
  <si>
    <t>Pates tortellinis</t>
  </si>
  <si>
    <t>COUSCOUS</t>
  </si>
  <si>
    <t>Merguez</t>
  </si>
  <si>
    <t>merguez</t>
  </si>
  <si>
    <t>Légumes (jus servi à part)</t>
  </si>
  <si>
    <t>N.B.  NE PAS OUBLIER LES 3 PRELEVEMENTS pour ANALYSES - N°1 LABORATOIRE-N°2 VÉTÉRINAIRE - N°3 CCR ou Client</t>
  </si>
  <si>
    <t>Informations :</t>
  </si>
  <si>
    <r>
      <t>SERVICE DU :</t>
    </r>
    <r>
      <rPr>
        <b/>
        <i/>
        <sz val="8"/>
        <rFont val="Arial"/>
        <family val="2"/>
      </rPr>
      <t xml:space="preserve"> Rayer le service inutile</t>
    </r>
  </si>
  <si>
    <r>
      <t xml:space="preserve">C.C.R. Tel: </t>
    </r>
    <r>
      <rPr>
        <b/>
        <sz val="12"/>
        <rFont val="Arial"/>
        <family val="2"/>
      </rPr>
      <t xml:space="preserve">05 46 82 </t>
    </r>
    <r>
      <rPr>
        <b/>
        <sz val="14"/>
        <rFont val="Arial"/>
        <family val="2"/>
      </rPr>
      <t xml:space="preserve">16 20  /  Fax : </t>
    </r>
    <r>
      <rPr>
        <b/>
        <sz val="12"/>
        <rFont val="Arial"/>
        <family val="2"/>
      </rPr>
      <t>05 46</t>
    </r>
    <r>
      <rPr>
        <b/>
        <sz val="14"/>
        <rFont val="Arial"/>
        <family val="2"/>
      </rPr>
      <t xml:space="preserve">  87 69 74</t>
    </r>
  </si>
  <si>
    <r>
      <t xml:space="preserve">Pour faciliter le travail des Chauffeurs et clarifier l'Allotissement CHAQUE LOT ou CHAQUE PILE DOIT ËTRE CLAIREMENT IDENTIFIÉ </t>
    </r>
    <r>
      <rPr>
        <i/>
        <sz val="10"/>
        <rFont val="Arial"/>
        <family val="2"/>
      </rPr>
      <t>AVEC UN BON DE LIVRAISON</t>
    </r>
  </si>
  <si>
    <r>
      <t>IMPRODUCTIF :</t>
    </r>
    <r>
      <rPr>
        <sz val="14"/>
        <rFont val="Arial"/>
        <family val="2"/>
      </rPr>
      <t xml:space="preserve"> donation; denrées non facturées - Œuvres caritatives</t>
    </r>
  </si>
  <si>
    <r>
      <t>DESTRUCTION :</t>
    </r>
    <r>
      <rPr>
        <sz val="14"/>
        <rFont val="Arial"/>
        <family val="2"/>
      </rPr>
      <t xml:space="preserve"> Pourquoi ?</t>
    </r>
  </si>
  <si>
    <t>LA</t>
  </si>
  <si>
    <t>PRODUITS</t>
  </si>
  <si>
    <t>Kg</t>
  </si>
  <si>
    <t>L</t>
  </si>
  <si>
    <t>Semoule</t>
  </si>
  <si>
    <r>
      <t xml:space="preserve"> vous avez</t>
    </r>
    <r>
      <rPr>
        <b/>
        <sz val="16"/>
        <rFont val="Arial"/>
        <family val="2"/>
      </rPr>
      <t xml:space="preserve"> l'obligation</t>
    </r>
    <r>
      <rPr>
        <sz val="16"/>
        <rFont val="Arial"/>
        <family val="2"/>
      </rPr>
      <t xml:space="preserve"> de les ventiler le plus rapidement possible en </t>
    </r>
    <r>
      <rPr>
        <b/>
        <sz val="16"/>
        <rFont val="Arial"/>
        <family val="2"/>
      </rPr>
      <t>prévenant la</t>
    </r>
    <r>
      <rPr>
        <sz val="16"/>
        <rFont val="Arial"/>
        <family val="2"/>
      </rPr>
      <t xml:space="preserve"> </t>
    </r>
    <r>
      <rPr>
        <b/>
        <sz val="16"/>
        <rFont val="Arial"/>
        <family val="2"/>
      </rPr>
      <t>diététicienne</t>
    </r>
    <r>
      <rPr>
        <sz val="16"/>
        <rFont val="Arial"/>
        <family val="2"/>
      </rPr>
      <t xml:space="preserve"> avant pour éviter toutes abérration</t>
    </r>
  </si>
  <si>
    <r>
      <t xml:space="preserve">Lorsqu'il vous reste des plats ou des denrées de </t>
    </r>
    <r>
      <rPr>
        <b/>
        <sz val="16"/>
        <rFont val="Arial"/>
        <family val="2"/>
      </rPr>
      <t>retour ou invendus conservés à +3°</t>
    </r>
    <r>
      <rPr>
        <sz val="16"/>
        <rFont val="Arial"/>
        <family val="2"/>
      </rPr>
      <t xml:space="preserve">; </t>
    </r>
    <r>
      <rPr>
        <b/>
        <sz val="16"/>
        <rFont val="Arial"/>
        <family val="2"/>
      </rPr>
      <t>si</t>
    </r>
    <r>
      <rPr>
        <sz val="16"/>
        <rFont val="Arial"/>
        <family val="2"/>
      </rPr>
      <t xml:space="preserve"> ce sont des produits de </t>
    </r>
    <r>
      <rPr>
        <b/>
        <sz val="16"/>
        <rFont val="Arial"/>
        <family val="2"/>
      </rPr>
      <t xml:space="preserve">constante </t>
    </r>
    <r>
      <rPr>
        <sz val="16"/>
        <rFont val="Arial"/>
        <family val="2"/>
      </rPr>
      <t>et/ou à</t>
    </r>
    <r>
      <rPr>
        <b/>
        <sz val="16"/>
        <rFont val="Arial"/>
        <family val="2"/>
      </rPr>
      <t xml:space="preserve"> DLC courte</t>
    </r>
    <r>
      <rPr>
        <sz val="16"/>
        <rFont val="Arial"/>
        <family val="2"/>
      </rPr>
      <t>;</t>
    </r>
  </si>
  <si>
    <t>Contenance liquides ras bord</t>
  </si>
  <si>
    <t>Saisissez vos infos colonnes C à G</t>
  </si>
  <si>
    <t>salade composée</t>
  </si>
  <si>
    <t>STOCK</t>
  </si>
  <si>
    <t>SERVICE DU :</t>
  </si>
  <si>
    <t>C.C.R. Tel: 05 46 82 16 20  /  Fax : 05 46  87 69 74</t>
  </si>
  <si>
    <t>2010 Cuisine Centrale de Rochefort sur Mer</t>
  </si>
  <si>
    <r>
      <t xml:space="preserve">Version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-1988 Cuisine centrale de Clamart</t>
    </r>
  </si>
  <si>
    <t>Mise en Application Novembre 2004</t>
  </si>
  <si>
    <t>Total gastronormes + ou -</t>
  </si>
  <si>
    <t>Pour le Menu ou les Fabrications du : DATE</t>
  </si>
  <si>
    <t xml:space="preserve">Contenant Nb de Parts </t>
  </si>
  <si>
    <t>Total contenants à livrer avec appoint  + ou - (le contenant peut être : une barquette ou un plat de service)</t>
  </si>
  <si>
    <t>Total contenants à livrer par multiple + ou - (le contenant peut être : une barquette ou un plat de service)</t>
  </si>
  <si>
    <t>CRUDITÉS sans assaisonnement</t>
  </si>
  <si>
    <t>1/4(1)</t>
  </si>
  <si>
    <t>1/4</t>
  </si>
  <si>
    <t>1/2</t>
  </si>
  <si>
    <t>(1)</t>
  </si>
  <si>
    <t>Carottes, céleri et autres racines râpées</t>
  </si>
  <si>
    <t>Choux rouge et choux blanc émincé</t>
  </si>
  <si>
    <t>Concombre</t>
  </si>
  <si>
    <t>Endive</t>
  </si>
  <si>
    <t>Melon, Pastèque</t>
  </si>
  <si>
    <t>Radis</t>
  </si>
  <si>
    <t>Salade verte</t>
  </si>
  <si>
    <t>Tomate</t>
  </si>
  <si>
    <t>Salade composée à base de crudités</t>
  </si>
  <si>
    <t>Champignons crus</t>
  </si>
  <si>
    <t>Fenouil</t>
  </si>
  <si>
    <t>CUIDITES sans assaisonnement</t>
  </si>
  <si>
    <t>Potage à base de légumes (en litres)</t>
  </si>
  <si>
    <t>1/8(1)</t>
  </si>
  <si>
    <t>1/8</t>
  </si>
  <si>
    <t>1/6</t>
  </si>
  <si>
    <t>1/2(1)</t>
  </si>
  <si>
    <t>Asperges</t>
  </si>
  <si>
    <t>Betteraves</t>
  </si>
  <si>
    <t>Céleri</t>
  </si>
  <si>
    <t>Champignons</t>
  </si>
  <si>
    <t>Choux fleurs</t>
  </si>
  <si>
    <t>Cœurs de palmier</t>
  </si>
  <si>
    <t>Haricots verts</t>
  </si>
  <si>
    <t>Poireaux (blancs de poireaux)</t>
  </si>
  <si>
    <t>Salade composée à base de légumes cuits</t>
  </si>
  <si>
    <t>Soja (germes de haricots mungo)</t>
  </si>
  <si>
    <t>Terrine de légumes</t>
  </si>
  <si>
    <t>ENTREES PROTIDIQUES DIVERSES</t>
  </si>
  <si>
    <t>de 1 à 1,5</t>
  </si>
  <si>
    <t>Hareng/garniture</t>
  </si>
  <si>
    <t>Maquereau</t>
  </si>
  <si>
    <t>Thon au naturel</t>
  </si>
  <si>
    <t>Jambon cru de pays</t>
  </si>
  <si>
    <t>Jambon blanc</t>
  </si>
  <si>
    <t>Pâté, terrine , mousse</t>
  </si>
  <si>
    <t>Pâté en croûte</t>
  </si>
  <si>
    <t>Rillettes</t>
  </si>
  <si>
    <t>Salami – Saucisson – Mortadelle</t>
  </si>
  <si>
    <t>PREPARATIONS PATISSIERES SALEES</t>
  </si>
  <si>
    <t>Nems</t>
  </si>
  <si>
    <t>Crêpes</t>
  </si>
  <si>
    <t>Friand, feuilleté</t>
  </si>
  <si>
    <t>Pizza</t>
  </si>
  <si>
    <t>Tarte salée</t>
  </si>
  <si>
    <t>VIANDES SANS SAUCE</t>
  </si>
  <si>
    <t>BŒUF</t>
  </si>
  <si>
    <t>Bœuf braisé, bœuf sauté, bouilli de bœuf</t>
  </si>
  <si>
    <t>Rôti de bœuf, steak</t>
  </si>
  <si>
    <t>Steak haché</t>
  </si>
  <si>
    <t>Hamburger</t>
  </si>
  <si>
    <t>Bolognaise viande</t>
  </si>
  <si>
    <t>VEAU</t>
  </si>
  <si>
    <t>Sauté de veau ou blanquette (sans os)</t>
  </si>
  <si>
    <t>Escalope de veau, rôti de veau</t>
  </si>
  <si>
    <t>Steak haché de veau</t>
  </si>
  <si>
    <t>Hamburger veau, Rissolette veau</t>
  </si>
  <si>
    <t>Paupiette de veau</t>
  </si>
  <si>
    <t>AGNEAU-MOUTON</t>
  </si>
  <si>
    <t>Gigot</t>
  </si>
  <si>
    <t>Sauté (sans os)</t>
  </si>
  <si>
    <t>PORC</t>
  </si>
  <si>
    <t>Rôti de porc, grillade (sans os)</t>
  </si>
  <si>
    <t>Côte de porc</t>
  </si>
  <si>
    <t>Jambon DD, palette de porc</t>
  </si>
  <si>
    <t>Andouillettes</t>
  </si>
  <si>
    <t>Saucisse Toulouse, Montbéliard, Morteau</t>
  </si>
  <si>
    <t>VOLAILLE-LAPIN</t>
  </si>
  <si>
    <t>Jambon de volaille</t>
  </si>
  <si>
    <t>Cordon bleu</t>
  </si>
  <si>
    <t>Cuisse de poulet, de pintade, de canard</t>
  </si>
  <si>
    <t>Brochette</t>
  </si>
  <si>
    <t>Paupiette de volaille</t>
  </si>
  <si>
    <t>Fingers, beignets, nuggets de 20 g pièce crus</t>
  </si>
  <si>
    <t>Escalope panée</t>
  </si>
  <si>
    <t>Cuisse de lapin</t>
  </si>
  <si>
    <t>Lapin sauté</t>
  </si>
  <si>
    <t>Paupiette de lapin</t>
  </si>
  <si>
    <t>ABATS</t>
  </si>
  <si>
    <t>Foie, langue, rognons, boudin</t>
  </si>
  <si>
    <t>Tripes avec sauce</t>
  </si>
  <si>
    <t>OEUFS (plat principal)</t>
  </si>
  <si>
    <t>Omelette</t>
  </si>
  <si>
    <t>POISSONS (Sans sauce)</t>
  </si>
  <si>
    <t>Poissons non enrobés sans arêtes (filets, rôtis,
steaks, brochettes, cubes)</t>
  </si>
  <si>
    <t>Brochettes de poisson</t>
  </si>
  <si>
    <t>Darne</t>
  </si>
  <si>
    <t>Poissons entiers</t>
  </si>
  <si>
    <t>150 à 170</t>
  </si>
  <si>
    <t>20(3)</t>
  </si>
  <si>
    <t>(3)</t>
  </si>
  <si>
    <t>180(3)</t>
  </si>
  <si>
    <t>Quenelle</t>
  </si>
  <si>
    <t>FÉCULENTS CUITS</t>
  </si>
  <si>
    <t>Riz – Pâtes – Pommes de terre</t>
  </si>
  <si>
    <t>Purée de pomme de terre, fraiche ou reconstituée</t>
  </si>
  <si>
    <t>Frites</t>
  </si>
  <si>
    <t>Légumes secs</t>
  </si>
  <si>
    <t>FROMAGES</t>
  </si>
  <si>
    <t>PRODUITS LAITIERS FRAIS</t>
  </si>
  <si>
    <t>Fromage blanc, fromages frais</t>
  </si>
  <si>
    <t>Yaourt</t>
  </si>
  <si>
    <t>Petit suisse</t>
  </si>
  <si>
    <t>Lait infantile ou équivalent (Litre)</t>
  </si>
  <si>
    <t>DESSERTS</t>
  </si>
  <si>
    <t>Desserts lactés</t>
  </si>
  <si>
    <t>Mousse (en Litre)</t>
  </si>
  <si>
    <t>Fruits crus</t>
  </si>
  <si>
    <t>Fruits cuits</t>
  </si>
  <si>
    <t>Pâtisseries fraiches ou surgelées en portions</t>
  </si>
  <si>
    <t>Pâtisseries fraiches ou surgelées à portionner</t>
  </si>
  <si>
    <t>Pâtisserie sèche emballée</t>
  </si>
  <si>
    <t>JUS DE FRUITS (en ml) (1)</t>
  </si>
  <si>
    <t>GOUTER, COLLATION (enfants, adolescents et personnes âgées en institution)</t>
  </si>
  <si>
    <t>Pain</t>
  </si>
  <si>
    <t>Biscuits secs</t>
  </si>
  <si>
    <t>Céréales (enfants et adolescents uniquement)</t>
  </si>
  <si>
    <t>Pâtisseries sèches emballées</t>
  </si>
  <si>
    <t>Confiture, chocolat, miel</t>
  </si>
  <si>
    <t>10(1) (sans
urgence</t>
  </si>
  <si>
    <t>Fruit cru</t>
  </si>
  <si>
    <t>Fruit cuit</t>
  </si>
  <si>
    <t>Lait 1/2 écrémé (en Litre)</t>
  </si>
  <si>
    <t>Jus de fruits (en Litre) (1)</t>
  </si>
  <si>
    <t>Fromage blanc</t>
  </si>
  <si>
    <t>Fromage</t>
  </si>
  <si>
    <t>Lait infantile ou équivalent (en litre)</t>
  </si>
  <si>
    <t>http://www.minefe.gouv.fr/directions_services/daj/guide/gpem/nutrition/nutrition.htm</t>
  </si>
  <si>
    <t>ADAPTATION des grammages pour qu'ils puissent être utilisables par Excel qui ne multiplie pas 1/4 mais son équivalent : 0.25 etc…NE COMPREND PAS NON PLUS ( ) / 90 à 120; il faut choisir</t>
  </si>
  <si>
    <t>GRAMMAGES  GEMRCN 2007</t>
  </si>
  <si>
    <r>
      <t>Hachis Parmentier, Brandade, Légumes farcis (poids minimum d</t>
    </r>
    <r>
      <rPr>
        <vertAlign val="superscript"/>
        <sz val="12"/>
        <color indexed="12"/>
        <rFont val="Arial"/>
        <family val="2"/>
      </rPr>
      <t>’</t>
    </r>
    <r>
      <rPr>
        <sz val="12"/>
        <color indexed="12"/>
        <rFont val="Arial"/>
        <family val="2"/>
      </rPr>
      <t>aliment protidique)</t>
    </r>
  </si>
  <si>
    <t>Raviolis, Cannellonis, Lasagnes ... (poids ration avec sauce)</t>
  </si>
  <si>
    <t>Préparations pâtissières (crêpes, pizzas, croque-monsieur, friands, quiches)</t>
  </si>
  <si>
    <t>ENTRÉES DE FÉCULENT (Salades composées à base de P. de T., blé, riz, semoule ou pâtes)</t>
  </si>
  <si>
    <r>
      <t>Sardines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 sauf exception mentionnée</t>
    </r>
  </si>
  <si>
    <r>
      <t>Boulettes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agneau-mouton de 30g pièce crues (à
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 )</t>
    </r>
  </si>
  <si>
    <r>
      <t>Côte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agneau avec os</t>
    </r>
  </si>
  <si>
    <r>
      <t>Merguez de 50 g pièce crues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</si>
  <si>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Boulettes de bœuf de 30g pièce crues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</si>
  <si>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ASSAISONNEMENT HORS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ŒUVRE (poids de la matière grasse)</t>
    </r>
  </si>
  <si>
    <r>
      <t>Œuf dur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</si>
  <si>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Artichaut entier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</si>
  <si>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Fond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artichaut</t>
    </r>
  </si>
  <si>
    <r>
      <t>Pamplemousse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</si>
  <si>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Avocat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</si>
  <si>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Pamplemousse (à l</t>
    </r>
    <r>
      <rPr>
        <vertAlign val="superscript"/>
        <sz val="12"/>
        <rFont val="Arial"/>
        <family val="2"/>
      </rPr>
      <t>'</t>
    </r>
    <r>
      <rPr>
        <sz val="12"/>
        <rFont val="Arial"/>
        <family val="2"/>
      </rPr>
      <t>unité)</t>
    </r>
  </si>
  <si>
    <r>
      <t>Avocat (à l</t>
    </r>
    <r>
      <rPr>
        <vertAlign val="superscript"/>
        <sz val="12"/>
        <rFont val="Arial"/>
        <family val="2"/>
      </rPr>
      <t>'</t>
    </r>
    <r>
      <rPr>
        <sz val="12"/>
        <rFont val="Arial"/>
        <family val="2"/>
      </rPr>
      <t>unité)</t>
    </r>
  </si>
  <si>
    <r>
      <t>Artichaut entier (à l</t>
    </r>
    <r>
      <rPr>
        <vertAlign val="superscript"/>
        <sz val="12"/>
        <rFont val="Arial"/>
        <family val="2"/>
      </rPr>
      <t>'</t>
    </r>
    <r>
      <rPr>
        <sz val="12"/>
        <rFont val="Arial"/>
        <family val="2"/>
      </rPr>
      <t>unité)</t>
    </r>
  </si>
  <si>
    <r>
      <t>Œuf dur (à l</t>
    </r>
    <r>
      <rPr>
        <vertAlign val="superscript"/>
        <sz val="12"/>
        <rFont val="Arial"/>
        <family val="2"/>
      </rPr>
      <t>'</t>
    </r>
    <r>
      <rPr>
        <sz val="12"/>
        <rFont val="Arial"/>
        <family val="2"/>
      </rPr>
      <t>unité)</t>
    </r>
  </si>
  <si>
    <r>
      <t>Sardines (à l</t>
    </r>
    <r>
      <rPr>
        <vertAlign val="superscript"/>
        <sz val="12"/>
        <rFont val="Arial"/>
        <family val="2"/>
      </rPr>
      <t>'</t>
    </r>
    <r>
      <rPr>
        <sz val="12"/>
        <rFont val="Arial"/>
        <family val="2"/>
      </rPr>
      <t>unité) sauf exception mentionnée</t>
    </r>
  </si>
  <si>
    <r>
      <t>Saucisse chipolatas de 50 g pièce crue ( 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</si>
  <si>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Saucisse de Francfort Strasbourg de 50 g pièce crue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</si>
  <si>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Saucisse de volaille de 50g pièce crue (à l</t>
    </r>
    <r>
      <rPr>
        <vertAlign val="superscript"/>
        <sz val="12"/>
        <color indexed="12"/>
        <rFont val="Arial"/>
        <family val="2"/>
      </rPr>
      <t>’</t>
    </r>
    <r>
      <rPr>
        <sz val="12"/>
        <color indexed="12"/>
        <rFont val="Arial"/>
        <family val="2"/>
      </rPr>
      <t>unité)</t>
    </r>
  </si>
  <si>
    <t>Sauté de volaille</t>
  </si>
  <si>
    <r>
      <t>Œufs durs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unité)</t>
    </r>
  </si>
  <si>
    <r>
      <t>Plat composé, choucroute, paëlla, etc. (poids minimum d</t>
    </r>
    <r>
      <rPr>
        <vertAlign val="superscript"/>
        <sz val="12"/>
        <color indexed="12"/>
        <rFont val="Arial"/>
        <family val="2"/>
      </rPr>
      <t>’</t>
    </r>
    <r>
      <rPr>
        <sz val="12"/>
        <color indexed="12"/>
        <rFont val="Arial"/>
        <family val="2"/>
      </rPr>
      <t>aliment protidique)</t>
    </r>
  </si>
  <si>
    <t>LÉGUMES FÉCULENTS CUITS</t>
  </si>
  <si>
    <t>Purée de légumes (légumes et pomme de terre) pour les enfants mangeant mixé</t>
  </si>
  <si>
    <r>
      <t>Biscuits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accompagnement</t>
    </r>
  </si>
  <si>
    <r>
      <t>Œufs durs (à l</t>
    </r>
    <r>
      <rPr>
        <vertAlign val="superscript"/>
        <sz val="9"/>
        <rFont val="Arial"/>
        <family val="2"/>
      </rPr>
      <t>'</t>
    </r>
    <r>
      <rPr>
        <sz val="9"/>
        <rFont val="Arial"/>
        <family val="2"/>
      </rPr>
      <t>unité)</t>
    </r>
  </si>
  <si>
    <r>
      <t xml:space="preserve">SAUCES POUR PLATS </t>
    </r>
    <r>
      <rPr>
        <sz val="9"/>
        <rFont val="Arial"/>
        <family val="2"/>
      </rPr>
      <t>(jus de viande, sauce tomate, béchamel, beurre blanc, sauce crème, sauce forestière, mayonnaise, ketchup, etc.) Poids de la matière grasse</t>
    </r>
  </si>
  <si>
    <t>pièce</t>
  </si>
  <si>
    <t>Adolescents,adultes, personnes âgées si portage à domicile</t>
  </si>
  <si>
    <t>Personnes âgées en institution Déjeuner</t>
  </si>
  <si>
    <t>Personnes âgées en institution Dîner</t>
  </si>
  <si>
    <t>Enfants de plus de 18 mois</t>
  </si>
  <si>
    <t>Enfants de moins de 18 mois</t>
  </si>
  <si>
    <t>Enfants en maternelle</t>
  </si>
  <si>
    <t>Enfants en classe élémentaire</t>
  </si>
  <si>
    <t>(1) Facultatif</t>
  </si>
  <si>
    <t>Gr</t>
  </si>
  <si>
    <t>Piè</t>
  </si>
  <si>
    <t>60(3) + garniture obligatoire de légumes</t>
  </si>
  <si>
    <t>"40 (3) + garniture légumes obligatoire"</t>
  </si>
  <si>
    <t>1L pour 12</t>
  </si>
  <si>
    <t>PAIN pour Plats principaux</t>
  </si>
  <si>
    <t>CRUDITES sans assaisonnement</t>
  </si>
  <si>
    <t>Adolescents,adultes, personnes âgées si portage à domicile - GEMRCN</t>
  </si>
  <si>
    <t>Personnes âgées en institution Déjeuner - GEMRCN</t>
  </si>
  <si>
    <t>Enfants en classe élémentaire - GEMRCN</t>
  </si>
  <si>
    <t>Enfants en maternelle - GEMRCN</t>
  </si>
  <si>
    <t>Enfants de + de 18 mois - GEMRCN</t>
  </si>
  <si>
    <t>Enfants de moins de 18 mois- GEMRCN</t>
  </si>
  <si>
    <t>Saisissez VOS Grammages</t>
  </si>
  <si>
    <t xml:space="preserve"> Estimation des contenants</t>
  </si>
  <si>
    <t>GRAMMAGES MINIMUMS CONSEILLÉS PAR LE GEMRCN</t>
  </si>
  <si>
    <r>
      <t xml:space="preserve">Version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 xml:space="preserve"> -2007 Cuisine Centrale de Rochefort sur Mer</t>
    </r>
  </si>
  <si>
    <t>PRODUITS, prêts à consommer, en grammes GEMRCN et en KG ou pièce   sauf exceptions signalées.</t>
  </si>
  <si>
    <t>Collez les colonnes GEMRCN dans ces colonnes D - E</t>
  </si>
  <si>
    <t>Dans 1 contenant vous avez</t>
  </si>
  <si>
    <t>pièces</t>
  </si>
  <si>
    <t>Rôti de volaille, escalope de volaille, blanc de poulet</t>
  </si>
  <si>
    <t>Beignets, poissons panés ou enrobés (croquettes, paupiettes,…)</t>
  </si>
  <si>
    <t>Lait demi-écrémé en ml des menus 4 composantes</t>
  </si>
  <si>
    <r>
      <t>Boulettes d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agneau-mouton de 30g pièce crues (à l</t>
    </r>
    <r>
      <rPr>
        <vertAlign val="superscript"/>
        <sz val="12"/>
        <color indexed="12"/>
        <rFont val="Arial"/>
        <family val="2"/>
      </rPr>
      <t>'</t>
    </r>
    <r>
      <rPr>
        <sz val="12"/>
        <color indexed="12"/>
        <rFont val="Arial"/>
        <family val="2"/>
      </rPr>
      <t>unité )</t>
    </r>
  </si>
  <si>
    <t>PRODUITS, prêts à consommer, en grammes et en KG ou pièce   sauf exceptions signalées.</t>
  </si>
  <si>
    <t>Objectif du document :</t>
  </si>
  <si>
    <t>Format et zone d'impression</t>
  </si>
  <si>
    <t>ATTENTION : NE PAS CONFONDRE POIDS NET ASSIETTE ET POIDS BRUT A METTRE EN ŒUVRE</t>
  </si>
  <si>
    <t>vous risquez d'avoir des surprises au final pour votre grammage portion</t>
  </si>
  <si>
    <t>Colonne unités: litres- Kg - pièces - pomme- morceaux - tranches etc.…</t>
  </si>
  <si>
    <t>Il est impossible de faire comprendre à Excel que 12 œufs ne font pas 12 kg si on ne l'aide pas. (12 oeufs X 0,05 kg = 0,600Kg)</t>
  </si>
  <si>
    <t xml:space="preserve"> ce produit perdra combien au rissolage - à la cuisson -ou au conditionnement</t>
  </si>
  <si>
    <t>Exp. : 1Kg d'oignons frais perdra 10 % à l'épluchage plus 50% en cuisson</t>
  </si>
  <si>
    <t>1Kg de bœuf en bourguignon perdra 40% en cuisson</t>
  </si>
  <si>
    <t>La cuisine de collectivité</t>
  </si>
  <si>
    <t>ATTENTION lorsque vous formulez une recette type bourguignon "Cuisine de référence" Michel Maincent</t>
  </si>
  <si>
    <t>Faut-il encore enseigner la formulation des recettes de cette façon ?</t>
  </si>
  <si>
    <t>179 Litres de vin rouge + 191 Litres de fond brun + 40% soit 153 l d'exsudat de viande + 20% d'exsudat des légumes. Que faire de tout ce liquide?</t>
  </si>
  <si>
    <t>J'aurai besoin d'un maximum de 145 Litres de sauce pour 2945 couverts. Que faire du reste de cuisson soit au minimum 370 Litres</t>
  </si>
  <si>
    <t>Pensez au surcoût et au nombre de sauteuses nécessaires pour respecter cette recette</t>
  </si>
  <si>
    <t>La farine est-elle un liant ou liant aromatisant à raison de 20% de farine torréfiée plus un amidon industriel (contenu dans les fonds)</t>
  </si>
  <si>
    <t>Est -il raisonnable d'élaborer une recette avec 50% de vin. Le vin peut-il être considéré comme aromatisant à  20%</t>
  </si>
  <si>
    <t>Compteur de caractères</t>
  </si>
  <si>
    <t>255 CARACTÈRES MAXI PAR CELLULE pour l'organisation raisonnée</t>
  </si>
  <si>
    <t>Au delà de 255 carctères par cellules Excel tronque le texte (en suppime une partie) donc si vous avez un texte plus long que prévu scindez le en fonction du compteur</t>
  </si>
  <si>
    <t>Collez votre texte dans la cellule blanche</t>
  </si>
  <si>
    <t>Caractères</t>
  </si>
  <si>
    <t xml:space="preserve">TEXTE RECTIFIÉ     </t>
  </si>
  <si>
    <t xml:space="preserve">NB. : Au sens du présent document, on parlera de cuisson par le consommateur, avec effet de "sanitation», lorsque le consommateur doit effectuer un traitement thermique avant consommation permettant d'atteindre au moins 70°C à cœur pendant 2 minutes. </t>
  </si>
  <si>
    <t>A diffuser largement</t>
  </si>
  <si>
    <t xml:space="preserve">Bonne utilisation; à diffuser largement si vous jugez ce document utile </t>
  </si>
  <si>
    <t>Salutations</t>
  </si>
  <si>
    <t>leboucher.joel@wanadoo.fr</t>
  </si>
  <si>
    <t>Remerciements</t>
  </si>
  <si>
    <t>Le graphisme de ce document d'aide à pu être réalisé grace à Fabrice JACOB et David AUBERT qui ont édité SPACEe; je vous invite à visiter leur site en cliquant sur le lien</t>
  </si>
  <si>
    <t>Description:</t>
  </si>
  <si>
    <t xml:space="preserve">Fil de discussion dédié à ce programme </t>
  </si>
  <si>
    <t>http://www.excel-downloads.com/remository/Download/Professionnels/Planification-et-gestion-de-projets/SPACE.html</t>
  </si>
  <si>
    <r>
      <t>VERIFIEZ</t>
    </r>
    <r>
      <rPr>
        <sz val="11"/>
        <rFont val="Arial"/>
        <family val="2"/>
      </rPr>
      <t xml:space="preserve">   votre zone d'impression qui dépend défois de votre imprimante en  cliquant sur Affichage  - Apperçu des sauts de page; et modifiez si nécessaire</t>
    </r>
  </si>
  <si>
    <r>
      <t xml:space="preserve">SPACE pour </t>
    </r>
    <r>
      <rPr>
        <b/>
        <sz val="11"/>
        <rFont val="Arial"/>
        <family val="2"/>
      </rPr>
      <t>S</t>
    </r>
    <r>
      <rPr>
        <sz val="11"/>
        <rFont val="Arial"/>
        <family val="2"/>
      </rPr>
      <t xml:space="preserve">uivi et </t>
    </r>
    <r>
      <rPr>
        <b/>
        <sz val="11"/>
        <rFont val="Arial"/>
        <family val="2"/>
      </rPr>
      <t>P</t>
    </r>
    <r>
      <rPr>
        <sz val="11"/>
        <rFont val="Arial"/>
        <family val="2"/>
      </rPr>
      <t>rogrammation d'</t>
    </r>
    <r>
      <rPr>
        <b/>
        <sz val="11"/>
        <rFont val="Arial"/>
        <family val="2"/>
      </rPr>
      <t>AC</t>
    </r>
    <r>
      <rPr>
        <sz val="11"/>
        <rFont val="Arial"/>
        <family val="2"/>
      </rPr>
      <t xml:space="preserve">tivités en </t>
    </r>
    <r>
      <rPr>
        <b/>
        <sz val="11"/>
        <rFont val="Arial"/>
        <family val="2"/>
      </rPr>
      <t>E</t>
    </r>
    <r>
      <rPr>
        <sz val="11"/>
        <rFont val="Arial"/>
        <family val="2"/>
      </rPr>
      <t>quipe est un outil destiné à permettre un suivi exhaustif des activités d'une équipe.</t>
    </r>
  </si>
  <si>
    <t>NB. : Au sens du présent document, on parlera de cuisson par le consommateur, avec effet de "sanitation», lorsque le consommateur doit effectuer un traitement thermique avant consommation permettant d'atteindre au moins 70°C à cœur pendant 2 minutes. Les conditions d'utilisation mentionnées sur l'emballage par le fabricant doivent être fixées en conséquence. Autrement, on parle de "réchauffage».</t>
  </si>
  <si>
    <t>Aide  Conditionnement portions à servir</t>
  </si>
  <si>
    <t>Déterminer combien de bacs gastronormes - de barquettes ou de plats de service vous seront nécessaires pour livrer ou servir vos clients</t>
  </si>
  <si>
    <t>ATTENTION</t>
  </si>
  <si>
    <t>MODÈLES service poids nets produits prêts à servir</t>
  </si>
  <si>
    <t>Exemple 3 kg de viande crue en morceaux remplissent la plaque. …..30 % de perte en cuisson; il ne reste plus que 2.100Kg à vendre</t>
  </si>
  <si>
    <t>Vous aurez l'effet inverse avec riz et céréales</t>
  </si>
  <si>
    <t>Combien de gastronormes 1/1</t>
  </si>
  <si>
    <t>Document de base qui peut servir à estimer le nombre de gastro ou grilles pour les cuissons</t>
  </si>
  <si>
    <t>Conditionnement pour le service ou livraison - compléments des contenants exprimés en nombre de parts</t>
  </si>
  <si>
    <t xml:space="preserve"> Ne pas confondre les documents suivants avec un document utilisable pour les cuissons. Lorsque vous cuisez ; vous utilisez des produits bruts qui auront un pourcentage de perte en cuisson (freinte); donc vous servirez moins de portions par gastronorme</t>
  </si>
  <si>
    <t>Combien de contenants en parts</t>
  </si>
  <si>
    <t>de</t>
  </si>
  <si>
    <t>Parts</t>
  </si>
  <si>
    <t>Combien de contenants en quantité</t>
  </si>
  <si>
    <t>Conditionnement pour le service ou livraison  - compléments des contenants exprimés quantité</t>
  </si>
  <si>
    <t>Conditionnement pour le service ou livraison - compléments des contenants exprimés en quantité</t>
  </si>
  <si>
    <t>Saisie identique sur chaque document</t>
  </si>
  <si>
    <t>Conditionnement pour le service ou livraison - compléments des contenants exprimés quantité</t>
  </si>
  <si>
    <t>Vous avez la même chose sur les documents GEMRCN</t>
  </si>
  <si>
    <t>Documents GEMRCN</t>
  </si>
  <si>
    <t>Utilisez la feuille GEMRCN Grammages pour copier / collez les colonnes qui vous intéressent dans sur les documents GEMRCN Contenants</t>
  </si>
  <si>
    <t>ou VOS Grammages</t>
  </si>
  <si>
    <t>RAPPEL</t>
  </si>
  <si>
    <t>Essayez de n'utiliser que des poids si possible.</t>
  </si>
  <si>
    <t xml:space="preserve">Lorsque vous faites une fiche de fabrication saisissez en même temps les % de perte s'il y en a  : posez vous la question : ce produit perdra combien au parage ou à l'épluchage : 10 / 20 % </t>
  </si>
  <si>
    <t>http://www.rieber.ch/fr/grosskueche/prospektanforderung/media/gn-behaelter_fra.pdf</t>
  </si>
  <si>
    <t>Lien vers Gastronormes</t>
  </si>
  <si>
    <t>NOM DE VOTRE RESTAURANT ICI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</si>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</sst>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164" formatCode="0.000"/>
    <numFmt numFmtId="165" formatCode="0.0"/>
    <numFmt numFmtId="166" formatCode="#,##0.00\ &quot;F&quot;"/>
    <numFmt numFmtId="167" formatCode="dddd\-d\ mmmm\ yyyy"/>
    <numFmt numFmtId="168" formatCode="dddd\ dd\ mmm\ yyyy"/>
    <numFmt numFmtId="169" formatCode="dddd\ d\ mmmm\ yyyy"/>
    <numFmt numFmtId="170" formatCode="0&quot; Gastro&quot;"/>
    <numFmt numFmtId="171" formatCode="\+\ 0.0;\-\ 0.0"/>
    <numFmt numFmtId="172" formatCode="0&quot; Cont&quot;"/>
    <numFmt numFmtId="173" formatCode="0&quot; Parts&quot;"/>
  </numFmts>
  <fonts count="10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MS Sans Serif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20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sz val="10"/>
      <name val="Courier"/>
    </font>
    <font>
      <b/>
      <sz val="1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MS Sans Serif"/>
      <family val="2"/>
    </font>
    <font>
      <b/>
      <sz val="14"/>
      <color indexed="10"/>
      <name val="Arial"/>
      <family val="2"/>
    </font>
    <font>
      <sz val="8"/>
      <name val="MS Sans Serif"/>
      <family val="2"/>
    </font>
    <font>
      <sz val="24"/>
      <name val="Arial"/>
      <family val="2"/>
    </font>
    <font>
      <b/>
      <sz val="25"/>
      <name val="Arial"/>
      <family val="2"/>
    </font>
    <font>
      <b/>
      <sz val="2"/>
      <name val="Arial"/>
      <family val="2"/>
    </font>
    <font>
      <b/>
      <sz val="3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26"/>
      <color indexed="10"/>
      <name val="Arial"/>
      <family val="2"/>
    </font>
    <font>
      <b/>
      <sz val="40"/>
      <name val="Arial"/>
      <family val="2"/>
    </font>
    <font>
      <i/>
      <sz val="7"/>
      <name val="MS Sans Serif"/>
      <family val="2"/>
    </font>
    <font>
      <sz val="14"/>
      <name val="MS Sans Serif"/>
      <family val="2"/>
    </font>
    <font>
      <i/>
      <sz val="10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i/>
      <sz val="16"/>
      <name val="Arial"/>
      <family val="2"/>
    </font>
    <font>
      <i/>
      <sz val="12"/>
      <name val="Arial"/>
      <family val="2"/>
    </font>
    <font>
      <sz val="16"/>
      <name val="Arial"/>
      <family val="2"/>
    </font>
    <font>
      <sz val="8"/>
      <color indexed="12"/>
      <name val="Arial"/>
      <family val="2"/>
    </font>
    <font>
      <b/>
      <sz val="16"/>
      <color indexed="12"/>
      <name val="Arial"/>
      <family val="2"/>
    </font>
    <font>
      <b/>
      <sz val="10"/>
      <name val="MS Sans Serif"/>
      <family val="2"/>
    </font>
    <font>
      <b/>
      <i/>
      <sz val="14"/>
      <color indexed="12"/>
      <name val="Arial"/>
      <family val="2"/>
    </font>
    <font>
      <b/>
      <sz val="8.5"/>
      <name val="MS Sans Serif"/>
      <family val="2"/>
    </font>
    <font>
      <b/>
      <sz val="12"/>
      <color indexed="17"/>
      <name val="Arial"/>
      <family val="2"/>
    </font>
    <font>
      <sz val="11"/>
      <name val="Arial"/>
      <family val="2"/>
    </font>
    <font>
      <b/>
      <sz val="13.5"/>
      <name val="MS Sans Serif"/>
      <family val="2"/>
    </font>
    <font>
      <sz val="24"/>
      <name val="MS Sans Serif"/>
      <family val="2"/>
    </font>
    <font>
      <sz val="10"/>
      <name val="MS Sans Serif"/>
      <family val="2"/>
    </font>
    <font>
      <sz val="11"/>
      <color indexed="17"/>
      <name val="Arial"/>
      <family val="2"/>
    </font>
    <font>
      <b/>
      <sz val="11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indexed="12"/>
      <name val="Arial"/>
      <family val="2"/>
    </font>
    <font>
      <sz val="9"/>
      <color indexed="9"/>
      <name val="Arial"/>
      <family val="2"/>
    </font>
    <font>
      <vertAlign val="superscript"/>
      <sz val="9"/>
      <name val="Arial"/>
      <family val="2"/>
    </font>
    <font>
      <sz val="12"/>
      <color indexed="12"/>
      <name val="Arial"/>
      <family val="2"/>
    </font>
    <font>
      <vertAlign val="superscript"/>
      <sz val="12"/>
      <color indexed="12"/>
      <name val="Arial"/>
      <family val="2"/>
    </font>
    <font>
      <vertAlign val="superscript"/>
      <sz val="12"/>
      <name val="Arial"/>
      <family val="2"/>
    </font>
    <font>
      <b/>
      <sz val="14"/>
      <color indexed="17"/>
      <name val="Arial"/>
      <family val="2"/>
    </font>
    <font>
      <sz val="7"/>
      <name val="Arial"/>
      <family val="2"/>
    </font>
    <font>
      <b/>
      <sz val="9"/>
      <color indexed="10"/>
      <name val="Arial"/>
      <family val="2"/>
    </font>
    <font>
      <b/>
      <sz val="11"/>
      <color indexed="10"/>
      <name val="Arial"/>
      <family val="2"/>
    </font>
    <font>
      <b/>
      <sz val="28"/>
      <color indexed="17"/>
      <name val="Arial"/>
      <family val="2"/>
    </font>
    <font>
      <b/>
      <sz val="16"/>
      <color indexed="1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8"/>
      <color indexed="53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u/>
      <sz val="20"/>
      <color indexed="54"/>
      <name val="Arial"/>
      <family val="2"/>
    </font>
    <font>
      <b/>
      <sz val="11"/>
      <name val="Arial"/>
      <family val="2"/>
    </font>
    <font>
      <b/>
      <sz val="11"/>
      <name val="Tahoma"/>
      <family val="2"/>
    </font>
    <font>
      <b/>
      <sz val="14"/>
      <name val="Verdana"/>
      <family val="2"/>
    </font>
    <font>
      <b/>
      <sz val="10"/>
      <name val="Verdana Ref"/>
      <family val="2"/>
    </font>
    <font>
      <b/>
      <sz val="14"/>
      <color indexed="10"/>
      <name val="Verdana"/>
      <family val="2"/>
    </font>
    <font>
      <sz val="12"/>
      <name val="Times New Roman"/>
      <family val="1"/>
    </font>
    <font>
      <u/>
      <sz val="16"/>
      <color indexed="12"/>
      <name val="Arial"/>
      <family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11"/>
      <color indexed="12"/>
      <name val="Arial"/>
      <family val="2"/>
    </font>
    <font>
      <b/>
      <sz val="16"/>
      <name val="Tahoma"/>
      <family val="2"/>
    </font>
    <font>
      <u/>
      <sz val="16"/>
      <color indexed="12"/>
      <name val="Arial"/>
      <family val="2"/>
    </font>
    <font>
      <b/>
      <sz val="14"/>
      <name val="Tahoma"/>
      <family val="2"/>
    </font>
    <font>
      <b/>
      <sz val="16"/>
      <color rgb="FFC00000"/>
      <name val="Arial"/>
      <family val="2"/>
    </font>
    <font>
      <b/>
      <sz val="18"/>
      <color rgb="FFC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41"/>
      </patternFill>
    </fill>
    <fill>
      <patternFill patternType="solid">
        <fgColor indexed="46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50"/>
        <bgColor indexed="64"/>
      </patternFill>
    </fill>
  </fills>
  <borders count="1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6"/>
      </left>
      <right/>
      <top style="thin">
        <color indexed="16"/>
      </top>
      <bottom/>
      <diagonal/>
    </border>
    <border>
      <left/>
      <right/>
      <top style="thin">
        <color indexed="16"/>
      </top>
      <bottom/>
      <diagonal/>
    </border>
    <border>
      <left/>
      <right style="thin">
        <color indexed="16"/>
      </right>
      <top style="thin">
        <color indexed="16"/>
      </top>
      <bottom/>
      <diagonal/>
    </border>
    <border>
      <left style="hair">
        <color indexed="16"/>
      </left>
      <right/>
      <top style="thin">
        <color indexed="16"/>
      </top>
      <bottom/>
      <diagonal/>
    </border>
    <border>
      <left style="hair">
        <color indexed="16"/>
      </left>
      <right/>
      <top/>
      <bottom/>
      <diagonal/>
    </border>
    <border>
      <left/>
      <right style="thin">
        <color indexed="16"/>
      </right>
      <top/>
      <bottom/>
      <diagonal/>
    </border>
    <border>
      <left style="thin">
        <color indexed="16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16"/>
      </right>
      <top style="hair">
        <color indexed="64"/>
      </top>
      <bottom/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/>
      <top/>
      <bottom/>
      <diagonal/>
    </border>
    <border>
      <left/>
      <right/>
      <top/>
      <bottom style="hair">
        <color indexed="37"/>
      </bottom>
      <diagonal/>
    </border>
    <border>
      <left style="thin">
        <color indexed="16"/>
      </left>
      <right/>
      <top style="hair">
        <color indexed="37"/>
      </top>
      <bottom style="thin">
        <color indexed="16"/>
      </bottom>
      <diagonal/>
    </border>
    <border>
      <left/>
      <right/>
      <top style="hair">
        <color indexed="37"/>
      </top>
      <bottom style="thin">
        <color indexed="16"/>
      </bottom>
      <diagonal/>
    </border>
    <border>
      <left/>
      <right style="thin">
        <color indexed="37"/>
      </right>
      <top style="hair">
        <color indexed="37"/>
      </top>
      <bottom style="thin">
        <color indexed="16"/>
      </bottom>
      <diagonal/>
    </border>
    <border>
      <left style="thin">
        <color indexed="37"/>
      </left>
      <right/>
      <top style="thin">
        <color indexed="37"/>
      </top>
      <bottom style="thin">
        <color indexed="37"/>
      </bottom>
      <diagonal/>
    </border>
    <border>
      <left/>
      <right/>
      <top style="thin">
        <color indexed="37"/>
      </top>
      <bottom style="thin">
        <color indexed="37"/>
      </bottom>
      <diagonal/>
    </border>
    <border>
      <left/>
      <right style="thin">
        <color indexed="37"/>
      </right>
      <top style="thin">
        <color indexed="37"/>
      </top>
      <bottom style="thin">
        <color indexed="37"/>
      </bottom>
      <diagonal/>
    </border>
    <border>
      <left style="hair">
        <color indexed="64"/>
      </left>
      <right/>
      <top style="thin">
        <color indexed="37"/>
      </top>
      <bottom style="hair">
        <color indexed="64"/>
      </bottom>
      <diagonal/>
    </border>
    <border>
      <left/>
      <right style="hair">
        <color indexed="64"/>
      </right>
      <top style="thin">
        <color indexed="37"/>
      </top>
      <bottom style="hair">
        <color indexed="64"/>
      </bottom>
      <diagonal/>
    </border>
    <border>
      <left/>
      <right/>
      <top style="thin">
        <color indexed="37"/>
      </top>
      <bottom style="hair">
        <color indexed="64"/>
      </bottom>
      <diagonal/>
    </border>
    <border>
      <left/>
      <right style="thin">
        <color indexed="37"/>
      </right>
      <top style="thin">
        <color indexed="37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37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37"/>
      </top>
      <bottom style="hair">
        <color indexed="37"/>
      </bottom>
      <diagonal/>
    </border>
    <border>
      <left/>
      <right style="thin">
        <color indexed="37"/>
      </right>
      <top style="hair">
        <color indexed="37"/>
      </top>
      <bottom style="hair">
        <color indexed="37"/>
      </bottom>
      <diagonal/>
    </border>
    <border>
      <left style="hair">
        <color indexed="64"/>
      </left>
      <right/>
      <top style="hair">
        <color indexed="64"/>
      </top>
      <bottom style="thin">
        <color indexed="37"/>
      </bottom>
      <diagonal/>
    </border>
    <border>
      <left/>
      <right style="hair">
        <color indexed="64"/>
      </right>
      <top style="hair">
        <color indexed="64"/>
      </top>
      <bottom style="thin">
        <color indexed="37"/>
      </bottom>
      <diagonal/>
    </border>
    <border>
      <left/>
      <right style="thin">
        <color indexed="37"/>
      </right>
      <top style="hair">
        <color indexed="64"/>
      </top>
      <bottom style="thin">
        <color indexed="37"/>
      </bottom>
      <diagonal/>
    </border>
    <border>
      <left style="thin">
        <color indexed="60"/>
      </left>
      <right/>
      <top style="thin">
        <color indexed="60"/>
      </top>
      <bottom style="hair">
        <color indexed="64"/>
      </bottom>
      <diagonal/>
    </border>
    <border>
      <left/>
      <right/>
      <top style="thin">
        <color indexed="60"/>
      </top>
      <bottom style="hair">
        <color indexed="64"/>
      </bottom>
      <diagonal/>
    </border>
    <border>
      <left/>
      <right style="thin">
        <color indexed="60"/>
      </right>
      <top style="thin">
        <color indexed="60"/>
      </top>
      <bottom style="hair">
        <color indexed="64"/>
      </bottom>
      <diagonal/>
    </border>
    <border>
      <left style="thin">
        <color indexed="60"/>
      </left>
      <right/>
      <top style="hair">
        <color indexed="64"/>
      </top>
      <bottom/>
      <diagonal/>
    </border>
    <border>
      <left/>
      <right style="thin">
        <color indexed="60"/>
      </right>
      <top/>
      <bottom/>
      <diagonal/>
    </border>
    <border>
      <left style="thin">
        <color indexed="60"/>
      </left>
      <right/>
      <top/>
      <bottom/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medium">
        <color indexed="37"/>
      </left>
      <right/>
      <top style="medium">
        <color indexed="37"/>
      </top>
      <bottom/>
      <diagonal/>
    </border>
    <border>
      <left/>
      <right/>
      <top style="medium">
        <color indexed="37"/>
      </top>
      <bottom/>
      <diagonal/>
    </border>
    <border>
      <left/>
      <right style="medium">
        <color indexed="37"/>
      </right>
      <top style="medium">
        <color indexed="37"/>
      </top>
      <bottom/>
      <diagonal/>
    </border>
    <border>
      <left/>
      <right/>
      <top/>
      <bottom style="medium">
        <color indexed="37"/>
      </bottom>
      <diagonal/>
    </border>
    <border>
      <left/>
      <right style="medium">
        <color indexed="37"/>
      </right>
      <top/>
      <bottom style="medium">
        <color indexed="37"/>
      </bottom>
      <diagonal/>
    </border>
    <border>
      <left style="thin">
        <color indexed="37"/>
      </left>
      <right/>
      <top style="thin">
        <color indexed="37"/>
      </top>
      <bottom/>
      <diagonal/>
    </border>
    <border>
      <left/>
      <right/>
      <top style="thin">
        <color indexed="37"/>
      </top>
      <bottom/>
      <diagonal/>
    </border>
    <border>
      <left style="hair">
        <color indexed="37"/>
      </left>
      <right style="hair">
        <color indexed="37"/>
      </right>
      <top style="thin">
        <color indexed="37"/>
      </top>
      <bottom style="hair">
        <color indexed="37"/>
      </bottom>
      <diagonal/>
    </border>
    <border>
      <left style="hair">
        <color indexed="37"/>
      </left>
      <right/>
      <top style="thin">
        <color indexed="37"/>
      </top>
      <bottom style="hair">
        <color indexed="37"/>
      </bottom>
      <diagonal/>
    </border>
    <border>
      <left style="thin">
        <color indexed="37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37"/>
      </left>
      <right/>
      <top style="hair">
        <color indexed="37"/>
      </top>
      <bottom style="hair">
        <color indexed="37"/>
      </bottom>
      <diagonal/>
    </border>
    <border>
      <left style="thin">
        <color indexed="37"/>
      </left>
      <right/>
      <top style="hair">
        <color indexed="64"/>
      </top>
      <bottom style="thin">
        <color indexed="37"/>
      </bottom>
      <diagonal/>
    </border>
    <border>
      <left/>
      <right/>
      <top style="hair">
        <color indexed="64"/>
      </top>
      <bottom style="thin">
        <color indexed="37"/>
      </bottom>
      <diagonal/>
    </border>
    <border>
      <left style="medium">
        <color indexed="37"/>
      </left>
      <right/>
      <top/>
      <bottom/>
      <diagonal/>
    </border>
    <border>
      <left/>
      <right style="medium">
        <color indexed="37"/>
      </right>
      <top/>
      <bottom/>
      <diagonal/>
    </border>
    <border>
      <left style="medium">
        <color indexed="37"/>
      </left>
      <right/>
      <top/>
      <bottom style="medium">
        <color indexed="37"/>
      </bottom>
      <diagonal/>
    </border>
    <border>
      <left style="thin">
        <color indexed="16"/>
      </left>
      <right/>
      <top/>
      <bottom style="thin">
        <color indexed="16"/>
      </bottom>
      <diagonal/>
    </border>
    <border>
      <left/>
      <right/>
      <top/>
      <bottom style="thin">
        <color indexed="16"/>
      </bottom>
      <diagonal/>
    </border>
    <border>
      <left/>
      <right style="thin">
        <color indexed="37"/>
      </right>
      <top/>
      <bottom style="thin">
        <color indexed="16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37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37"/>
      </bottom>
      <diagonal/>
    </border>
    <border>
      <left style="hair">
        <color indexed="64"/>
      </left>
      <right/>
      <top/>
      <bottom style="thin">
        <color indexed="37"/>
      </bottom>
      <diagonal/>
    </border>
    <border>
      <left/>
      <right style="thin">
        <color indexed="16"/>
      </right>
      <top/>
      <bottom style="thin">
        <color indexed="37"/>
      </bottom>
      <diagonal/>
    </border>
    <border>
      <left style="thin">
        <color indexed="16"/>
      </left>
      <right/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/>
      <right style="thin">
        <color indexed="16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indexed="60"/>
      </bottom>
      <diagonal/>
    </border>
    <border>
      <left style="hair">
        <color indexed="64"/>
      </left>
      <right/>
      <top/>
      <bottom style="thin">
        <color indexed="60"/>
      </bottom>
      <diagonal/>
    </border>
    <border>
      <left/>
      <right style="hair">
        <color indexed="64"/>
      </right>
      <top style="hair">
        <color indexed="64"/>
      </top>
      <bottom style="thin">
        <color indexed="60"/>
      </bottom>
      <diagonal/>
    </border>
    <border>
      <left style="hair">
        <color indexed="64"/>
      </left>
      <right/>
      <top style="hair">
        <color indexed="64"/>
      </top>
      <bottom style="thin">
        <color indexed="60"/>
      </bottom>
      <diagonal/>
    </border>
    <border>
      <left style="hair">
        <color indexed="37"/>
      </left>
      <right style="hair">
        <color indexed="37"/>
      </right>
      <top/>
      <bottom style="hair">
        <color indexed="64"/>
      </bottom>
      <diagonal/>
    </border>
    <border>
      <left style="hair">
        <color indexed="37"/>
      </left>
      <right/>
      <top/>
      <bottom style="hair">
        <color indexed="64"/>
      </bottom>
      <diagonal/>
    </border>
    <border>
      <left/>
      <right style="hair">
        <color indexed="37"/>
      </right>
      <top style="thin">
        <color indexed="37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37"/>
      </top>
      <bottom style="hair">
        <color indexed="37"/>
      </bottom>
      <diagonal/>
    </border>
    <border>
      <left/>
      <right style="thin">
        <color indexed="37"/>
      </right>
      <top style="thin">
        <color indexed="37"/>
      </top>
      <bottom style="hair">
        <color indexed="37"/>
      </bottom>
      <diagonal/>
    </border>
    <border>
      <left/>
      <right style="hair">
        <color indexed="37"/>
      </right>
      <top/>
      <bottom style="hair">
        <color indexed="37"/>
      </bottom>
      <diagonal/>
    </border>
    <border>
      <left style="hair">
        <color indexed="37"/>
      </left>
      <right/>
      <top/>
      <bottom style="hair">
        <color indexed="37"/>
      </bottom>
      <diagonal/>
    </border>
    <border>
      <left/>
      <right style="thin">
        <color indexed="37"/>
      </right>
      <top style="hair">
        <color indexed="64"/>
      </top>
      <bottom style="thin">
        <color indexed="60"/>
      </bottom>
      <diagonal/>
    </border>
    <border>
      <left style="thin">
        <color indexed="37"/>
      </left>
      <right/>
      <top style="hair">
        <color indexed="64"/>
      </top>
      <bottom style="thin">
        <color indexed="60"/>
      </bottom>
      <diagonal/>
    </border>
    <border>
      <left/>
      <right/>
      <top style="hair">
        <color indexed="64"/>
      </top>
      <bottom style="thin">
        <color indexed="16"/>
      </bottom>
      <diagonal/>
    </border>
    <border>
      <left/>
      <right style="thin">
        <color indexed="37"/>
      </right>
      <top style="hair">
        <color indexed="64"/>
      </top>
      <bottom style="thin">
        <color indexed="1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1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37"/>
      </right>
      <top/>
      <bottom style="thin">
        <color indexed="37"/>
      </bottom>
      <diagonal/>
    </border>
    <border>
      <left/>
      <right style="thin">
        <color indexed="37"/>
      </right>
      <top style="thin">
        <color indexed="37"/>
      </top>
      <bottom/>
      <diagonal/>
    </border>
    <border>
      <left style="thin">
        <color indexed="37"/>
      </left>
      <right/>
      <top/>
      <bottom style="thin">
        <color indexed="37"/>
      </bottom>
      <diagonal/>
    </border>
    <border>
      <left style="hair">
        <color indexed="37"/>
      </left>
      <right/>
      <top/>
      <bottom/>
      <diagonal/>
    </border>
    <border>
      <left/>
      <right style="hair">
        <color indexed="37"/>
      </right>
      <top style="thin">
        <color indexed="37"/>
      </top>
      <bottom style="hair">
        <color indexed="37"/>
      </bottom>
      <diagonal/>
    </border>
    <border>
      <left style="hair">
        <color indexed="37"/>
      </left>
      <right/>
      <top style="thin">
        <color indexed="37"/>
      </top>
      <bottom/>
      <diagonal/>
    </border>
    <border>
      <left style="thin">
        <color indexed="37"/>
      </left>
      <right style="hair">
        <color indexed="37"/>
      </right>
      <top style="thin">
        <color indexed="37"/>
      </top>
      <bottom/>
      <diagonal/>
    </border>
    <border>
      <left style="thin">
        <color indexed="37"/>
      </left>
      <right style="hair">
        <color indexed="37"/>
      </right>
      <top/>
      <bottom style="hair">
        <color indexed="37"/>
      </bottom>
      <diagonal/>
    </border>
    <border>
      <left/>
      <right/>
      <top style="hair">
        <color indexed="37"/>
      </top>
      <bottom style="thin">
        <color indexed="37"/>
      </bottom>
      <diagonal/>
    </border>
    <border>
      <left/>
      <right style="hair">
        <color indexed="64"/>
      </right>
      <top/>
      <bottom style="thin">
        <color indexed="37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16"/>
      </bottom>
      <diagonal/>
    </border>
    <border>
      <left/>
      <right style="thin">
        <color indexed="16"/>
      </right>
      <top/>
      <bottom style="hair">
        <color indexed="16"/>
      </bottom>
      <diagonal/>
    </border>
    <border>
      <left/>
      <right style="hair">
        <color indexed="16"/>
      </right>
      <top/>
      <bottom/>
      <diagonal/>
    </border>
    <border>
      <left style="thin">
        <color indexed="37"/>
      </left>
      <right/>
      <top style="thin">
        <color indexed="37"/>
      </top>
      <bottom style="hair">
        <color indexed="64"/>
      </bottom>
      <diagonal/>
    </border>
    <border>
      <left/>
      <right style="hair">
        <color indexed="37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37"/>
      </right>
      <top/>
      <bottom style="hair">
        <color indexed="64"/>
      </bottom>
      <diagonal/>
    </border>
    <border>
      <left/>
      <right/>
      <top style="hair">
        <color indexed="37"/>
      </top>
      <bottom style="hair">
        <color indexed="64"/>
      </bottom>
      <diagonal/>
    </border>
    <border>
      <left/>
      <right style="thin">
        <color indexed="37"/>
      </right>
      <top style="hair">
        <color indexed="37"/>
      </top>
      <bottom style="hair">
        <color indexed="64"/>
      </bottom>
      <diagonal/>
    </border>
    <border>
      <left style="thin">
        <color indexed="60"/>
      </left>
      <right/>
      <top style="hair">
        <color indexed="64"/>
      </top>
      <bottom style="hair">
        <color indexed="64"/>
      </bottom>
      <diagonal/>
    </border>
    <border>
      <left style="thin">
        <color indexed="60"/>
      </left>
      <right/>
      <top style="hair">
        <color indexed="64"/>
      </top>
      <bottom style="thin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37"/>
      </top>
      <bottom/>
      <diagonal/>
    </border>
    <border>
      <left/>
      <right style="hair">
        <color indexed="64"/>
      </right>
      <top style="thin">
        <color indexed="37"/>
      </top>
      <bottom/>
      <diagonal/>
    </border>
  </borders>
  <cellStyleXfs count="54">
    <xf numFmtId="0" fontId="0" fillId="0" borderId="0"/>
    <xf numFmtId="0" fontId="72" fillId="2" borderId="0" applyNumberFormat="0" applyBorder="0" applyAlignment="0" applyProtection="0"/>
    <xf numFmtId="0" fontId="72" fillId="3" borderId="0" applyNumberFormat="0" applyBorder="0" applyAlignment="0" applyProtection="0"/>
    <xf numFmtId="0" fontId="72" fillId="4" borderId="0" applyNumberFormat="0" applyBorder="0" applyAlignment="0" applyProtection="0"/>
    <xf numFmtId="0" fontId="72" fillId="2" borderId="0" applyNumberFormat="0" applyBorder="0" applyAlignment="0" applyProtection="0"/>
    <xf numFmtId="0" fontId="72" fillId="5" borderId="0" applyNumberFormat="0" applyBorder="0" applyAlignment="0" applyProtection="0"/>
    <xf numFmtId="0" fontId="72" fillId="3" borderId="0" applyNumberFormat="0" applyBorder="0" applyAlignment="0" applyProtection="0"/>
    <xf numFmtId="0" fontId="72" fillId="6" borderId="0" applyNumberFormat="0" applyBorder="0" applyAlignment="0" applyProtection="0"/>
    <xf numFmtId="0" fontId="7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6" borderId="0" applyNumberFormat="0" applyBorder="0" applyAlignment="0" applyProtection="0"/>
    <xf numFmtId="0" fontId="72" fillId="9" borderId="0" applyNumberFormat="0" applyBorder="0" applyAlignment="0" applyProtection="0"/>
    <xf numFmtId="0" fontId="72" fillId="3" borderId="0" applyNumberFormat="0" applyBorder="0" applyAlignment="0" applyProtection="0"/>
    <xf numFmtId="0" fontId="73" fillId="10" borderId="0" applyNumberFormat="0" applyBorder="0" applyAlignment="0" applyProtection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6" borderId="0" applyNumberFormat="0" applyBorder="0" applyAlignment="0" applyProtection="0"/>
    <xf numFmtId="0" fontId="73" fillId="9" borderId="0" applyNumberFormat="0" applyBorder="0" applyAlignment="0" applyProtection="0"/>
    <xf numFmtId="0" fontId="73" fillId="3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73" fillId="13" borderId="0" applyNumberFormat="0" applyBorder="0" applyAlignment="0" applyProtection="0"/>
    <xf numFmtId="0" fontId="73" fillId="10" borderId="0" applyNumberFormat="0" applyBorder="0" applyAlignment="0" applyProtection="0"/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4" fillId="0" borderId="0" applyNumberFormat="0" applyFill="0" applyBorder="0" applyAlignment="0" applyProtection="0"/>
    <xf numFmtId="0" fontId="75" fillId="15" borderId="1" applyNumberFormat="0" applyAlignment="0" applyProtection="0"/>
    <xf numFmtId="0" fontId="76" fillId="0" borderId="2" applyNumberFormat="0" applyFill="0" applyAlignment="0" applyProtection="0"/>
    <xf numFmtId="0" fontId="77" fillId="3" borderId="1" applyNumberFormat="0" applyAlignment="0" applyProtection="0"/>
    <xf numFmtId="44" fontId="1" fillId="0" borderId="0" applyFont="0" applyFill="0" applyBorder="0" applyAlignment="0" applyProtection="0"/>
    <xf numFmtId="0" fontId="78" fillId="16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9" fillId="8" borderId="0" applyNumberFormat="0" applyBorder="0" applyAlignment="0" applyProtection="0"/>
    <xf numFmtId="0" fontId="14" fillId="0" borderId="0"/>
    <xf numFmtId="0" fontId="2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80" fillId="0" borderId="0"/>
    <xf numFmtId="0" fontId="5" fillId="0" borderId="0"/>
    <xf numFmtId="0" fontId="81" fillId="17" borderId="0" applyNumberFormat="0" applyBorder="0" applyAlignment="0" applyProtection="0"/>
    <xf numFmtId="0" fontId="82" fillId="15" borderId="3" applyNumberFormat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4" applyNumberFormat="0" applyFill="0" applyAlignment="0" applyProtection="0"/>
    <xf numFmtId="0" fontId="86" fillId="0" borderId="5" applyNumberFormat="0" applyFill="0" applyAlignment="0" applyProtection="0"/>
    <xf numFmtId="0" fontId="87" fillId="0" borderId="6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7" applyNumberFormat="0" applyFill="0" applyAlignment="0" applyProtection="0"/>
    <xf numFmtId="0" fontId="89" fillId="18" borderId="8" applyNumberFormat="0" applyAlignment="0" applyProtection="0"/>
  </cellStyleXfs>
  <cellXfs count="547">
    <xf numFmtId="0" fontId="0" fillId="0" borderId="0" xfId="0"/>
    <xf numFmtId="0" fontId="5" fillId="0" borderId="0" xfId="40" applyAlignment="1">
      <alignment vertical="center"/>
    </xf>
    <xf numFmtId="0" fontId="8" fillId="0" borderId="0" xfId="36" applyFont="1" applyProtection="1"/>
    <xf numFmtId="0" fontId="8" fillId="0" borderId="10" xfId="36" applyFont="1" applyBorder="1" applyAlignment="1">
      <alignment horizontal="centerContinuous" vertical="center"/>
    </xf>
    <xf numFmtId="0" fontId="18" fillId="0" borderId="10" xfId="36" applyFont="1" applyBorder="1" applyAlignment="1">
      <alignment horizontal="centerContinuous"/>
    </xf>
    <xf numFmtId="0" fontId="18" fillId="0" borderId="11" xfId="36" applyFont="1" applyBorder="1" applyAlignment="1">
      <alignment horizontal="centerContinuous"/>
    </xf>
    <xf numFmtId="0" fontId="18" fillId="0" borderId="0" xfId="36" applyFont="1"/>
    <xf numFmtId="0" fontId="8" fillId="0" borderId="0" xfId="36" applyFont="1" applyAlignment="1" applyProtection="1"/>
    <xf numFmtId="0" fontId="24" fillId="0" borderId="9" xfId="40" applyFont="1" applyBorder="1" applyAlignment="1">
      <alignment vertical="center"/>
    </xf>
    <xf numFmtId="0" fontId="5" fillId="0" borderId="10" xfId="40" applyBorder="1" applyAlignment="1">
      <alignment vertical="center"/>
    </xf>
    <xf numFmtId="0" fontId="8" fillId="0" borderId="10" xfId="40" applyFont="1" applyBorder="1" applyAlignment="1">
      <alignment horizontal="centerContinuous" vertical="center"/>
    </xf>
    <xf numFmtId="0" fontId="31" fillId="0" borderId="10" xfId="40" applyFont="1" applyBorder="1" applyAlignment="1">
      <alignment horizontal="centerContinuous" vertical="center"/>
    </xf>
    <xf numFmtId="0" fontId="22" fillId="0" borderId="12" xfId="40" applyFont="1" applyBorder="1" applyAlignment="1">
      <alignment horizontal="centerContinuous" vertical="center"/>
    </xf>
    <xf numFmtId="0" fontId="31" fillId="0" borderId="11" xfId="40" applyFont="1" applyBorder="1" applyAlignment="1">
      <alignment horizontal="centerContinuous" vertical="center"/>
    </xf>
    <xf numFmtId="0" fontId="5" fillId="0" borderId="0" xfId="40"/>
    <xf numFmtId="168" fontId="11" fillId="19" borderId="13" xfId="40" applyNumberFormat="1" applyFont="1" applyFill="1" applyBorder="1" applyAlignment="1" applyProtection="1">
      <alignment horizontal="centerContinuous" vertical="center"/>
      <protection locked="0"/>
    </xf>
    <xf numFmtId="168" fontId="11" fillId="19" borderId="0" xfId="40" applyNumberFormat="1" applyFont="1" applyFill="1" applyBorder="1" applyAlignment="1" applyProtection="1">
      <alignment horizontal="centerContinuous" vertical="center"/>
      <protection locked="0"/>
    </xf>
    <xf numFmtId="168" fontId="11" fillId="19" borderId="14" xfId="40" applyNumberFormat="1" applyFont="1" applyFill="1" applyBorder="1" applyAlignment="1" applyProtection="1">
      <alignment horizontal="centerContinuous" vertical="center"/>
      <protection locked="0"/>
    </xf>
    <xf numFmtId="0" fontId="5" fillId="0" borderId="15" xfId="40" applyBorder="1" applyAlignment="1">
      <alignment vertical="center"/>
    </xf>
    <xf numFmtId="0" fontId="24" fillId="0" borderId="16" xfId="40" applyFont="1" applyBorder="1" applyAlignment="1">
      <alignment horizontal="center" vertical="center"/>
    </xf>
    <xf numFmtId="0" fontId="21" fillId="0" borderId="17" xfId="40" applyFont="1" applyBorder="1" applyAlignment="1">
      <alignment horizontal="centerContinuous" vertical="center"/>
    </xf>
    <xf numFmtId="0" fontId="31" fillId="0" borderId="17" xfId="40" applyFont="1" applyBorder="1" applyAlignment="1">
      <alignment horizontal="centerContinuous" vertical="center"/>
    </xf>
    <xf numFmtId="0" fontId="7" fillId="0" borderId="18" xfId="40" applyFont="1" applyBorder="1" applyAlignment="1">
      <alignment horizontal="centerContinuous" vertical="center"/>
    </xf>
    <xf numFmtId="0" fontId="33" fillId="19" borderId="19" xfId="43" applyFont="1" applyFill="1" applyBorder="1" applyAlignment="1" applyProtection="1">
      <alignment horizontal="center" vertical="center"/>
      <protection locked="0"/>
    </xf>
    <xf numFmtId="0" fontId="11" fillId="0" borderId="20" xfId="43" applyFont="1" applyFill="1" applyBorder="1" applyAlignment="1" applyProtection="1">
      <alignment horizontal="left" vertical="center"/>
      <protection locked="0"/>
    </xf>
    <xf numFmtId="0" fontId="5" fillId="0" borderId="0" xfId="40" applyFill="1" applyBorder="1" applyAlignment="1">
      <alignment vertical="center"/>
    </xf>
    <xf numFmtId="0" fontId="35" fillId="0" borderId="15" xfId="40" applyFont="1" applyFill="1" applyBorder="1" applyAlignment="1">
      <alignment horizontal="centerContinuous"/>
    </xf>
    <xf numFmtId="0" fontId="35" fillId="0" borderId="16" xfId="40" applyFont="1" applyFill="1" applyBorder="1" applyAlignment="1">
      <alignment horizontal="centerContinuous"/>
    </xf>
    <xf numFmtId="0" fontId="35" fillId="0" borderId="0" xfId="40" applyFont="1" applyFill="1" applyBorder="1" applyAlignment="1">
      <alignment horizontal="centerContinuous"/>
    </xf>
    <xf numFmtId="0" fontId="35" fillId="0" borderId="21" xfId="40" applyFont="1" applyFill="1" applyBorder="1" applyAlignment="1">
      <alignment horizontal="centerContinuous"/>
    </xf>
    <xf numFmtId="0" fontId="31" fillId="0" borderId="21" xfId="40" applyFont="1" applyBorder="1" applyAlignment="1">
      <alignment horizontal="centerContinuous" vertical="center"/>
    </xf>
    <xf numFmtId="0" fontId="31" fillId="0" borderId="14" xfId="40" applyFont="1" applyBorder="1" applyAlignment="1">
      <alignment horizontal="centerContinuous" vertical="center"/>
    </xf>
    <xf numFmtId="0" fontId="21" fillId="0" borderId="22" xfId="40" applyFont="1" applyBorder="1" applyAlignment="1">
      <alignment horizontal="left" vertical="center"/>
    </xf>
    <xf numFmtId="0" fontId="21" fillId="0" borderId="23" xfId="40" applyFont="1" applyBorder="1" applyAlignment="1">
      <alignment horizontal="left" vertical="center"/>
    </xf>
    <xf numFmtId="0" fontId="36" fillId="0" borderId="23" xfId="40" applyFont="1" applyBorder="1" applyAlignment="1">
      <alignment horizontal="right" vertical="center"/>
    </xf>
    <xf numFmtId="169" fontId="36" fillId="0" borderId="23" xfId="40" applyNumberFormat="1" applyFont="1" applyBorder="1" applyAlignment="1">
      <alignment horizontal="centerContinuous" vertical="center"/>
    </xf>
    <xf numFmtId="0" fontId="36" fillId="0" borderId="23" xfId="40" applyFont="1" applyBorder="1" applyAlignment="1">
      <alignment horizontal="centerContinuous" vertical="center"/>
    </xf>
    <xf numFmtId="169" fontId="36" fillId="0" borderId="24" xfId="40" applyNumberFormat="1" applyFont="1" applyBorder="1" applyAlignment="1">
      <alignment horizontal="centerContinuous" vertical="center"/>
    </xf>
    <xf numFmtId="0" fontId="2" fillId="0" borderId="0" xfId="36"/>
    <xf numFmtId="2" fontId="38" fillId="0" borderId="25" xfId="39" applyNumberFormat="1" applyFont="1" applyFill="1" applyBorder="1" applyAlignment="1" applyProtection="1">
      <alignment horizontal="centerContinuous" vertical="center" wrapText="1"/>
    </xf>
    <xf numFmtId="0" fontId="15" fillId="0" borderId="26" xfId="36" applyFont="1" applyBorder="1" applyAlignment="1">
      <alignment horizontal="centerContinuous" vertical="center"/>
    </xf>
    <xf numFmtId="0" fontId="9" fillId="0" borderId="26" xfId="36" quotePrefix="1" applyFont="1" applyBorder="1" applyAlignment="1" applyProtection="1">
      <alignment horizontal="centerContinuous" vertical="center" wrapText="1"/>
    </xf>
    <xf numFmtId="0" fontId="9" fillId="0" borderId="26" xfId="36" applyFont="1" applyBorder="1" applyAlignment="1" applyProtection="1">
      <alignment horizontal="centerContinuous" vertical="center" wrapText="1"/>
    </xf>
    <xf numFmtId="0" fontId="9" fillId="0" borderId="27" xfId="36" applyFont="1" applyBorder="1" applyAlignment="1" applyProtection="1">
      <alignment horizontal="centerContinuous" vertical="center" wrapText="1"/>
    </xf>
    <xf numFmtId="0" fontId="9" fillId="0" borderId="28" xfId="36" applyFont="1" applyFill="1" applyBorder="1" applyAlignment="1" applyProtection="1">
      <alignment horizontal="centerContinuous" vertical="center"/>
      <protection locked="0"/>
    </xf>
    <xf numFmtId="0" fontId="18" fillId="0" borderId="29" xfId="36" applyFont="1" applyFill="1" applyBorder="1" applyAlignment="1" applyProtection="1">
      <alignment horizontal="centerContinuous" vertical="center"/>
      <protection locked="0"/>
    </xf>
    <xf numFmtId="0" fontId="40" fillId="0" borderId="28" xfId="36" applyFont="1" applyFill="1" applyBorder="1" applyAlignment="1" applyProtection="1">
      <alignment horizontal="centerContinuous" vertical="center"/>
      <protection locked="0"/>
    </xf>
    <xf numFmtId="0" fontId="40" fillId="0" borderId="30" xfId="36" applyFont="1" applyFill="1" applyBorder="1" applyAlignment="1" applyProtection="1">
      <alignment horizontal="centerContinuous" vertical="center"/>
      <protection locked="0"/>
    </xf>
    <xf numFmtId="0" fontId="2" fillId="0" borderId="30" xfId="36" applyFont="1" applyBorder="1" applyAlignment="1">
      <alignment horizontal="centerContinuous" vertical="center"/>
    </xf>
    <xf numFmtId="0" fontId="2" fillId="0" borderId="30" xfId="36" applyBorder="1" applyAlignment="1">
      <alignment horizontal="centerContinuous" vertical="center"/>
    </xf>
    <xf numFmtId="0" fontId="2" fillId="0" borderId="31" xfId="36" applyBorder="1" applyAlignment="1">
      <alignment horizontal="centerContinuous" vertical="center"/>
    </xf>
    <xf numFmtId="0" fontId="21" fillId="0" borderId="32" xfId="36" applyNumberFormat="1" applyFont="1" applyFill="1" applyBorder="1" applyAlignment="1" applyProtection="1">
      <alignment horizontal="right" vertical="center"/>
      <protection locked="0"/>
    </xf>
    <xf numFmtId="0" fontId="21" fillId="0" borderId="33" xfId="36" applyNumberFormat="1" applyFont="1" applyFill="1" applyBorder="1" applyAlignment="1" applyProtection="1">
      <alignment horizontal="left" vertical="center"/>
      <protection locked="0"/>
    </xf>
    <xf numFmtId="170" fontId="9" fillId="0" borderId="32" xfId="36" applyNumberFormat="1" applyFont="1" applyFill="1" applyBorder="1" applyAlignment="1" applyProtection="1">
      <alignment horizontal="right" vertical="center"/>
      <protection locked="0"/>
    </xf>
    <xf numFmtId="1" fontId="18" fillId="0" borderId="33" xfId="36" applyNumberFormat="1" applyFont="1" applyFill="1" applyBorder="1" applyAlignment="1" applyProtection="1">
      <alignment horizontal="left" vertical="center"/>
      <protection locked="0"/>
    </xf>
    <xf numFmtId="1" fontId="18" fillId="0" borderId="34" xfId="36" applyNumberFormat="1" applyFont="1" applyFill="1" applyBorder="1" applyAlignment="1" applyProtection="1">
      <alignment horizontal="left" vertical="center"/>
      <protection locked="0"/>
    </xf>
    <xf numFmtId="0" fontId="9" fillId="0" borderId="35" xfId="36" applyNumberFormat="1" applyFont="1" applyFill="1" applyBorder="1" applyAlignment="1" applyProtection="1">
      <alignment horizontal="centerContinuous" vertical="center"/>
      <protection locked="0"/>
    </xf>
    <xf numFmtId="1" fontId="18" fillId="0" borderId="35" xfId="36" applyNumberFormat="1" applyFont="1" applyFill="1" applyBorder="1" applyAlignment="1" applyProtection="1">
      <alignment horizontal="centerContinuous" vertical="center"/>
      <protection locked="0"/>
    </xf>
    <xf numFmtId="170" fontId="9" fillId="0" borderId="35" xfId="36" applyNumberFormat="1" applyFont="1" applyFill="1" applyBorder="1" applyAlignment="1" applyProtection="1">
      <alignment horizontal="centerContinuous" vertical="center"/>
      <protection locked="0"/>
    </xf>
    <xf numFmtId="1" fontId="18" fillId="0" borderId="36" xfId="36" applyNumberFormat="1" applyFont="1" applyFill="1" applyBorder="1" applyAlignment="1" applyProtection="1">
      <alignment horizontal="centerContinuous" vertical="center"/>
      <protection locked="0"/>
    </xf>
    <xf numFmtId="0" fontId="21" fillId="0" borderId="37" xfId="36" applyNumberFormat="1" applyFont="1" applyFill="1" applyBorder="1" applyAlignment="1" applyProtection="1">
      <alignment horizontal="right" vertical="center"/>
      <protection locked="0"/>
    </xf>
    <xf numFmtId="0" fontId="21" fillId="0" borderId="38" xfId="36" applyNumberFormat="1" applyFont="1" applyFill="1" applyBorder="1" applyAlignment="1" applyProtection="1">
      <alignment horizontal="left" vertical="center"/>
      <protection locked="0"/>
    </xf>
    <xf numFmtId="170" fontId="9" fillId="0" borderId="37" xfId="36" applyNumberFormat="1" applyFont="1" applyFill="1" applyBorder="1" applyAlignment="1" applyProtection="1">
      <alignment horizontal="right" vertical="center"/>
      <protection locked="0"/>
    </xf>
    <xf numFmtId="1" fontId="18" fillId="0" borderId="38" xfId="36" applyNumberFormat="1" applyFont="1" applyFill="1" applyBorder="1" applyAlignment="1" applyProtection="1">
      <alignment horizontal="left" vertical="center"/>
      <protection locked="0"/>
    </xf>
    <xf numFmtId="1" fontId="18" fillId="0" borderId="39" xfId="36" applyNumberFormat="1" applyFont="1" applyFill="1" applyBorder="1" applyAlignment="1" applyProtection="1">
      <alignment horizontal="left" vertical="center"/>
      <protection locked="0"/>
    </xf>
    <xf numFmtId="0" fontId="20" fillId="19" borderId="40" xfId="36" applyFont="1" applyFill="1" applyBorder="1" applyAlignment="1">
      <alignment horizontal="centerContinuous" vertical="center"/>
    </xf>
    <xf numFmtId="0" fontId="20" fillId="19" borderId="41" xfId="36" applyFont="1" applyFill="1" applyBorder="1" applyAlignment="1">
      <alignment horizontal="centerContinuous" vertical="center"/>
    </xf>
    <xf numFmtId="0" fontId="20" fillId="19" borderId="42" xfId="36" applyFont="1" applyFill="1" applyBorder="1" applyAlignment="1">
      <alignment horizontal="centerContinuous" vertical="center"/>
    </xf>
    <xf numFmtId="0" fontId="39" fillId="1" borderId="43" xfId="36" applyFont="1" applyFill="1" applyBorder="1" applyAlignment="1" applyProtection="1">
      <alignment horizontal="centerContinuous"/>
      <protection locked="0"/>
    </xf>
    <xf numFmtId="0" fontId="39" fillId="1" borderId="17" xfId="36" applyFont="1" applyFill="1" applyBorder="1" applyAlignment="1" applyProtection="1">
      <alignment horizontal="centerContinuous"/>
      <protection locked="0"/>
    </xf>
    <xf numFmtId="0" fontId="43" fillId="1" borderId="0" xfId="36" applyFont="1" applyFill="1" applyBorder="1" applyAlignment="1" applyProtection="1">
      <alignment horizontal="centerContinuous"/>
      <protection locked="0"/>
    </xf>
    <xf numFmtId="0" fontId="44" fillId="1" borderId="0" xfId="36" applyFont="1" applyFill="1" applyBorder="1" applyAlignment="1" applyProtection="1">
      <alignment horizontal="centerContinuous"/>
      <protection locked="0"/>
    </xf>
    <xf numFmtId="166" fontId="17" fillId="1" borderId="44" xfId="36" applyNumberFormat="1" applyFont="1" applyFill="1" applyBorder="1" applyAlignment="1" applyProtection="1">
      <alignment horizontal="centerContinuous"/>
    </xf>
    <xf numFmtId="0" fontId="18" fillId="0" borderId="45" xfId="36" applyFont="1" applyFill="1" applyBorder="1" applyAlignment="1">
      <alignment horizontal="center"/>
    </xf>
    <xf numFmtId="0" fontId="18" fillId="0" borderId="46" xfId="36" applyFont="1" applyFill="1" applyBorder="1" applyAlignment="1">
      <alignment horizontal="center"/>
    </xf>
    <xf numFmtId="0" fontId="21" fillId="0" borderId="47" xfId="36" applyFont="1" applyFill="1" applyBorder="1" applyAlignment="1" applyProtection="1">
      <alignment horizontal="left"/>
      <protection locked="0"/>
    </xf>
    <xf numFmtId="0" fontId="43" fillId="0" borderId="47" xfId="36" applyFont="1" applyFill="1" applyBorder="1" applyAlignment="1" applyProtection="1">
      <alignment horizontal="right"/>
      <protection locked="0"/>
    </xf>
    <xf numFmtId="0" fontId="44" fillId="0" borderId="47" xfId="36" applyFont="1" applyFill="1" applyBorder="1" applyAlignment="1" applyProtection="1">
      <alignment horizontal="center"/>
      <protection locked="0"/>
    </xf>
    <xf numFmtId="166" fontId="17" fillId="0" borderId="48" xfId="36" applyNumberFormat="1" applyFont="1" applyFill="1" applyBorder="1" applyProtection="1"/>
    <xf numFmtId="0" fontId="8" fillId="0" borderId="0" xfId="0" applyFont="1" applyProtection="1"/>
    <xf numFmtId="0" fontId="45" fillId="0" borderId="49" xfId="0" applyFont="1" applyFill="1" applyBorder="1" applyAlignment="1">
      <alignment horizontal="centerContinuous" vertical="center" wrapText="1"/>
    </xf>
    <xf numFmtId="0" fontId="45" fillId="0" borderId="50" xfId="0" applyFont="1" applyFill="1" applyBorder="1" applyAlignment="1">
      <alignment horizontal="centerContinuous" vertical="center" wrapText="1"/>
    </xf>
    <xf numFmtId="0" fontId="45" fillId="0" borderId="51" xfId="0" applyFont="1" applyFill="1" applyBorder="1" applyAlignment="1">
      <alignment horizontal="centerContinuous" vertical="center" wrapText="1"/>
    </xf>
    <xf numFmtId="0" fontId="45" fillId="0" borderId="52" xfId="0" applyFont="1" applyFill="1" applyBorder="1" applyAlignment="1">
      <alignment horizontal="centerContinuous" vertical="center" wrapText="1"/>
    </xf>
    <xf numFmtId="0" fontId="45" fillId="0" borderId="53" xfId="0" applyFont="1" applyFill="1" applyBorder="1" applyAlignment="1">
      <alignment horizontal="centerContinuous" vertical="center" wrapText="1"/>
    </xf>
    <xf numFmtId="0" fontId="27" fillId="20" borderId="25" xfId="36" applyFont="1" applyFill="1" applyBorder="1" applyAlignment="1">
      <alignment horizontal="left" vertical="center"/>
    </xf>
    <xf numFmtId="0" fontId="11" fillId="20" borderId="26" xfId="36" applyFont="1" applyFill="1" applyBorder="1" applyAlignment="1">
      <alignment horizontal="left" vertical="center"/>
    </xf>
    <xf numFmtId="0" fontId="28" fillId="20" borderId="26" xfId="36" applyFont="1" applyFill="1" applyBorder="1" applyAlignment="1">
      <alignment horizontal="left" vertical="center"/>
    </xf>
    <xf numFmtId="0" fontId="29" fillId="20" borderId="26" xfId="36" applyFont="1" applyFill="1" applyBorder="1" applyAlignment="1">
      <alignment horizontal="centerContinuous" vertical="center"/>
    </xf>
    <xf numFmtId="0" fontId="28" fillId="20" borderId="26" xfId="36" applyFont="1" applyFill="1" applyBorder="1" applyAlignment="1">
      <alignment horizontal="centerContinuous" vertical="center"/>
    </xf>
    <xf numFmtId="0" fontId="30" fillId="20" borderId="27" xfId="36" applyFont="1" applyFill="1" applyBorder="1" applyAlignment="1">
      <alignment horizontal="right" vertical="center"/>
    </xf>
    <xf numFmtId="0" fontId="49" fillId="0" borderId="54" xfId="36" applyFont="1" applyFill="1" applyBorder="1" applyAlignment="1" applyProtection="1">
      <alignment horizontal="centerContinuous" vertical="center"/>
      <protection locked="0"/>
    </xf>
    <xf numFmtId="0" fontId="46" fillId="0" borderId="55" xfId="36" applyFont="1" applyBorder="1" applyAlignment="1">
      <alignment horizontal="centerContinuous" vertical="center"/>
    </xf>
    <xf numFmtId="0" fontId="10" fillId="0" borderId="56" xfId="36" applyFont="1" applyFill="1" applyBorder="1" applyAlignment="1" applyProtection="1">
      <alignment horizontal="center" vertical="center" wrapText="1"/>
      <protection locked="0"/>
    </xf>
    <xf numFmtId="0" fontId="19" fillId="0" borderId="56" xfId="36" applyFont="1" applyFill="1" applyBorder="1" applyAlignment="1" applyProtection="1">
      <alignment horizontal="center" vertical="center" wrapText="1"/>
      <protection locked="0"/>
    </xf>
    <xf numFmtId="0" fontId="20" fillId="0" borderId="57" xfId="36" applyFont="1" applyFill="1" applyBorder="1" applyAlignment="1" applyProtection="1">
      <alignment horizontal="center" vertical="center" wrapText="1"/>
      <protection locked="0"/>
    </xf>
    <xf numFmtId="0" fontId="9" fillId="21" borderId="58" xfId="36" applyFont="1" applyFill="1" applyBorder="1" applyAlignment="1">
      <alignment horizontal="center" vertical="center" textRotation="90"/>
    </xf>
    <xf numFmtId="0" fontId="41" fillId="21" borderId="59" xfId="36" applyFont="1" applyFill="1" applyBorder="1" applyAlignment="1" applyProtection="1">
      <alignment horizontal="right" vertical="center"/>
      <protection locked="0"/>
    </xf>
    <xf numFmtId="0" fontId="42" fillId="21" borderId="32" xfId="36" applyNumberFormat="1" applyFont="1" applyFill="1" applyBorder="1" applyAlignment="1" applyProtection="1">
      <alignment horizontal="center" vertical="center"/>
      <protection locked="0"/>
    </xf>
    <xf numFmtId="0" fontId="42" fillId="21" borderId="59" xfId="36" applyNumberFormat="1" applyFont="1" applyFill="1" applyBorder="1" applyAlignment="1" applyProtection="1">
      <alignment horizontal="center" vertical="center"/>
      <protection locked="0"/>
    </xf>
    <xf numFmtId="0" fontId="42" fillId="21" borderId="59" xfId="36" applyFont="1" applyFill="1" applyBorder="1" applyAlignment="1" applyProtection="1">
      <alignment horizontal="center" vertical="center"/>
      <protection locked="0"/>
    </xf>
    <xf numFmtId="1" fontId="25" fillId="21" borderId="33" xfId="36" applyNumberFormat="1" applyFont="1" applyFill="1" applyBorder="1" applyAlignment="1" applyProtection="1">
      <alignment horizontal="center" vertical="center"/>
      <protection locked="0"/>
    </xf>
    <xf numFmtId="171" fontId="9" fillId="0" borderId="59" xfId="38" applyNumberFormat="1" applyFont="1" applyFill="1" applyBorder="1" applyAlignment="1" applyProtection="1">
      <alignment horizontal="center" vertical="center"/>
    </xf>
    <xf numFmtId="0" fontId="42" fillId="21" borderId="59" xfId="36" applyNumberFormat="1" applyFont="1" applyFill="1" applyBorder="1" applyAlignment="1" applyProtection="1">
      <alignment horizontal="right" vertical="center"/>
      <protection locked="0"/>
    </xf>
    <xf numFmtId="0" fontId="42" fillId="21" borderId="59" xfId="36" applyFont="1" applyFill="1" applyBorder="1" applyAlignment="1" applyProtection="1">
      <alignment horizontal="left" vertical="center"/>
      <protection locked="0"/>
    </xf>
    <xf numFmtId="164" fontId="42" fillId="21" borderId="32" xfId="36" applyNumberFormat="1" applyFont="1" applyFill="1" applyBorder="1" applyAlignment="1" applyProtection="1">
      <alignment horizontal="center" vertical="center"/>
      <protection locked="0"/>
    </xf>
    <xf numFmtId="0" fontId="9" fillId="21" borderId="60" xfId="36" applyFont="1" applyFill="1" applyBorder="1" applyAlignment="1">
      <alignment horizontal="centerContinuous" vertical="center"/>
    </xf>
    <xf numFmtId="0" fontId="21" fillId="21" borderId="35" xfId="36" applyFont="1" applyFill="1" applyBorder="1" applyAlignment="1" applyProtection="1">
      <alignment horizontal="centerContinuous" vertical="center"/>
      <protection locked="0"/>
    </xf>
    <xf numFmtId="0" fontId="13" fillId="21" borderId="35" xfId="36" applyNumberFormat="1" applyFont="1" applyFill="1" applyBorder="1" applyAlignment="1" applyProtection="1">
      <alignment horizontal="centerContinuous" vertical="center"/>
      <protection locked="0"/>
    </xf>
    <xf numFmtId="0" fontId="19" fillId="21" borderId="35" xfId="36" applyFont="1" applyFill="1" applyBorder="1" applyAlignment="1" applyProtection="1">
      <alignment horizontal="centerContinuous" vertical="center"/>
      <protection locked="0"/>
    </xf>
    <xf numFmtId="1" fontId="12" fillId="21" borderId="35" xfId="36" applyNumberFormat="1" applyFont="1" applyFill="1" applyBorder="1" applyAlignment="1" applyProtection="1">
      <alignment horizontal="centerContinuous" vertical="center"/>
      <protection locked="0"/>
    </xf>
    <xf numFmtId="171" fontId="9" fillId="0" borderId="35" xfId="38" applyNumberFormat="1" applyFont="1" applyFill="1" applyBorder="1" applyAlignment="1" applyProtection="1">
      <alignment horizontal="centerContinuous" vertical="center"/>
    </xf>
    <xf numFmtId="1" fontId="42" fillId="21" borderId="32" xfId="36" applyNumberFormat="1" applyFont="1" applyFill="1" applyBorder="1" applyAlignment="1" applyProtection="1">
      <alignment horizontal="center" vertical="center"/>
      <protection locked="0"/>
    </xf>
    <xf numFmtId="0" fontId="9" fillId="21" borderId="61" xfId="36" applyFont="1" applyFill="1" applyBorder="1" applyAlignment="1">
      <alignment horizontal="center" vertical="center" textRotation="90"/>
    </xf>
    <xf numFmtId="0" fontId="41" fillId="21" borderId="62" xfId="36" applyFont="1" applyFill="1" applyBorder="1" applyAlignment="1" applyProtection="1">
      <alignment horizontal="right" vertical="center"/>
      <protection locked="0"/>
    </xf>
    <xf numFmtId="0" fontId="42" fillId="21" borderId="37" xfId="36" applyNumberFormat="1" applyFont="1" applyFill="1" applyBorder="1" applyAlignment="1" applyProtection="1">
      <alignment horizontal="center" vertical="center"/>
      <protection locked="0"/>
    </xf>
    <xf numFmtId="0" fontId="42" fillId="21" borderId="62" xfId="36" applyNumberFormat="1" applyFont="1" applyFill="1" applyBorder="1" applyAlignment="1" applyProtection="1">
      <alignment horizontal="right" vertical="center"/>
      <protection locked="0"/>
    </xf>
    <xf numFmtId="0" fontId="42" fillId="21" borderId="62" xfId="36" applyFont="1" applyFill="1" applyBorder="1" applyAlignment="1" applyProtection="1">
      <alignment horizontal="left" vertical="center"/>
      <protection locked="0"/>
    </xf>
    <xf numFmtId="1" fontId="25" fillId="21" borderId="38" xfId="36" applyNumberFormat="1" applyFont="1" applyFill="1" applyBorder="1" applyAlignment="1" applyProtection="1">
      <alignment horizontal="center" vertical="center"/>
      <protection locked="0"/>
    </xf>
    <xf numFmtId="171" fontId="9" fillId="0" borderId="62" xfId="38" applyNumberFormat="1" applyFont="1" applyFill="1" applyBorder="1" applyAlignment="1" applyProtection="1">
      <alignment horizontal="center" vertical="center"/>
    </xf>
    <xf numFmtId="0" fontId="50" fillId="22" borderId="0" xfId="37" applyFont="1" applyFill="1"/>
    <xf numFmtId="0" fontId="45" fillId="0" borderId="63" xfId="0" applyFont="1" applyFill="1" applyBorder="1" applyAlignment="1">
      <alignment horizontal="centerContinuous" vertical="center" wrapText="1"/>
    </xf>
    <xf numFmtId="0" fontId="45" fillId="0" borderId="0" xfId="0" applyFont="1" applyFill="1" applyBorder="1" applyAlignment="1">
      <alignment horizontal="centerContinuous" vertical="center" wrapText="1"/>
    </xf>
    <xf numFmtId="0" fontId="45" fillId="0" borderId="64" xfId="0" applyFont="1" applyFill="1" applyBorder="1" applyAlignment="1">
      <alignment horizontal="centerContinuous" vertical="center" wrapText="1"/>
    </xf>
    <xf numFmtId="0" fontId="45" fillId="0" borderId="65" xfId="0" applyFont="1" applyFill="1" applyBorder="1" applyAlignment="1">
      <alignment horizontal="centerContinuous" vertical="center" wrapText="1"/>
    </xf>
    <xf numFmtId="0" fontId="17" fillId="0" borderId="63" xfId="0" applyFont="1" applyFill="1" applyBorder="1" applyAlignment="1">
      <alignment horizontal="centerContinuous" vertical="center" wrapText="1"/>
    </xf>
    <xf numFmtId="0" fontId="21" fillId="0" borderId="0" xfId="36" applyFont="1" applyFill="1" applyBorder="1" applyAlignment="1" applyProtection="1">
      <alignment horizontal="centerContinuous" vertical="center" wrapText="1"/>
      <protection locked="0"/>
    </xf>
    <xf numFmtId="0" fontId="21" fillId="0" borderId="44" xfId="36" applyFont="1" applyFill="1" applyBorder="1" applyAlignment="1" applyProtection="1">
      <alignment horizontal="centerContinuous" vertical="center" wrapText="1"/>
      <protection locked="0"/>
    </xf>
    <xf numFmtId="0" fontId="16" fillId="0" borderId="0" xfId="36" applyFont="1" applyFill="1" applyBorder="1" applyAlignment="1" applyProtection="1">
      <alignment horizontal="centerContinuous" vertical="center" wrapText="1"/>
      <protection locked="0"/>
    </xf>
    <xf numFmtId="167" fontId="33" fillId="19" borderId="20" xfId="43" applyNumberFormat="1" applyFont="1" applyFill="1" applyBorder="1" applyAlignment="1" applyProtection="1">
      <alignment horizontal="center" vertical="center"/>
      <protection locked="0"/>
    </xf>
    <xf numFmtId="167" fontId="33" fillId="19" borderId="0" xfId="43" applyNumberFormat="1" applyFont="1" applyFill="1" applyBorder="1" applyAlignment="1" applyProtection="1">
      <alignment horizontal="center" vertical="center"/>
      <protection locked="0"/>
    </xf>
    <xf numFmtId="0" fontId="12" fillId="23" borderId="58" xfId="36" applyFont="1" applyFill="1" applyBorder="1" applyAlignment="1">
      <alignment horizontal="center" vertical="center" textRotation="90"/>
    </xf>
    <xf numFmtId="0" fontId="25" fillId="23" borderId="59" xfId="36" applyFont="1" applyFill="1" applyBorder="1" applyAlignment="1" applyProtection="1">
      <alignment horizontal="right" vertical="center"/>
      <protection locked="0"/>
    </xf>
    <xf numFmtId="0" fontId="11" fillId="0" borderId="0" xfId="43" applyFont="1" applyFill="1" applyBorder="1" applyAlignment="1" applyProtection="1">
      <alignment horizontal="left" vertical="center"/>
      <protection locked="0"/>
    </xf>
    <xf numFmtId="1" fontId="18" fillId="0" borderId="59" xfId="36" applyNumberFormat="1" applyFont="1" applyFill="1" applyBorder="1" applyAlignment="1" applyProtection="1">
      <alignment horizontal="left" vertical="center"/>
      <protection locked="0"/>
    </xf>
    <xf numFmtId="172" fontId="9" fillId="0" borderId="59" xfId="36" applyNumberFormat="1" applyFont="1" applyFill="1" applyBorder="1" applyAlignment="1" applyProtection="1">
      <alignment horizontal="right" vertical="center"/>
      <protection locked="0"/>
    </xf>
    <xf numFmtId="1" fontId="25" fillId="21" borderId="59" xfId="36" applyNumberFormat="1" applyFont="1" applyFill="1" applyBorder="1" applyAlignment="1" applyProtection="1">
      <alignment horizontal="center" vertical="center"/>
      <protection locked="0"/>
    </xf>
    <xf numFmtId="1" fontId="25" fillId="21" borderId="62" xfId="36" applyNumberFormat="1" applyFont="1" applyFill="1" applyBorder="1" applyAlignment="1" applyProtection="1">
      <alignment horizontal="center" vertical="center"/>
      <protection locked="0"/>
    </xf>
    <xf numFmtId="173" fontId="51" fillId="24" borderId="59" xfId="36" applyNumberFormat="1" applyFont="1" applyFill="1" applyBorder="1" applyAlignment="1" applyProtection="1">
      <alignment horizontal="center" vertical="center"/>
      <protection locked="0"/>
    </xf>
    <xf numFmtId="0" fontId="21" fillId="0" borderId="59" xfId="36" applyNumberFormat="1" applyFont="1" applyFill="1" applyBorder="1" applyAlignment="1" applyProtection="1">
      <alignment horizontal="right" vertical="center"/>
      <protection locked="0"/>
    </xf>
    <xf numFmtId="0" fontId="9" fillId="0" borderId="30" xfId="36" applyFont="1" applyFill="1" applyBorder="1" applyAlignment="1" applyProtection="1">
      <alignment horizontal="centerContinuous" vertical="center"/>
      <protection locked="0"/>
    </xf>
    <xf numFmtId="172" fontId="9" fillId="0" borderId="59" xfId="36" applyNumberFormat="1" applyFont="1" applyFill="1" applyBorder="1" applyAlignment="1" applyProtection="1">
      <alignment horizontal="center" vertical="center"/>
      <protection locked="0"/>
    </xf>
    <xf numFmtId="173" fontId="9" fillId="0" borderId="59" xfId="36" applyNumberFormat="1" applyFont="1" applyFill="1" applyBorder="1" applyAlignment="1" applyProtection="1">
      <alignment horizontal="center" vertical="center"/>
      <protection locked="0"/>
    </xf>
    <xf numFmtId="168" fontId="11" fillId="19" borderId="13" xfId="40" applyNumberFormat="1" applyFont="1" applyFill="1" applyBorder="1" applyAlignment="1" applyProtection="1">
      <alignment horizontal="left" vertical="center"/>
      <protection locked="0"/>
    </xf>
    <xf numFmtId="168" fontId="11" fillId="19" borderId="0" xfId="40" applyNumberFormat="1" applyFont="1" applyFill="1" applyBorder="1" applyAlignment="1" applyProtection="1">
      <alignment horizontal="right" vertical="center"/>
      <protection locked="0"/>
    </xf>
    <xf numFmtId="0" fontId="15" fillId="0" borderId="66" xfId="40" applyFont="1" applyBorder="1" applyAlignment="1">
      <alignment horizontal="left" vertical="center"/>
    </xf>
    <xf numFmtId="0" fontId="53" fillId="19" borderId="9" xfId="40" applyFont="1" applyFill="1" applyBorder="1" applyAlignment="1">
      <alignment vertical="center"/>
    </xf>
    <xf numFmtId="0" fontId="5" fillId="19" borderId="10" xfId="40" applyFill="1" applyBorder="1" applyAlignment="1">
      <alignment vertical="center"/>
    </xf>
    <xf numFmtId="0" fontId="8" fillId="19" borderId="10" xfId="40" applyFont="1" applyFill="1" applyBorder="1" applyAlignment="1">
      <alignment horizontal="centerContinuous" vertical="center"/>
    </xf>
    <xf numFmtId="0" fontId="11" fillId="19" borderId="0" xfId="43" applyFont="1" applyFill="1" applyBorder="1" applyAlignment="1" applyProtection="1">
      <alignment horizontal="left" vertical="center"/>
      <protection locked="0"/>
    </xf>
    <xf numFmtId="0" fontId="21" fillId="19" borderId="67" xfId="40" applyFont="1" applyFill="1" applyBorder="1" applyAlignment="1">
      <alignment horizontal="left" vertical="center"/>
    </xf>
    <xf numFmtId="0" fontId="36" fillId="19" borderId="67" xfId="40" applyFont="1" applyFill="1" applyBorder="1" applyAlignment="1">
      <alignment horizontal="right" vertical="center"/>
    </xf>
    <xf numFmtId="0" fontId="54" fillId="19" borderId="67" xfId="40" applyFont="1" applyFill="1" applyBorder="1" applyAlignment="1">
      <alignment horizontal="right" vertical="center"/>
    </xf>
    <xf numFmtId="169" fontId="54" fillId="19" borderId="67" xfId="40" applyNumberFormat="1" applyFont="1" applyFill="1" applyBorder="1" applyAlignment="1">
      <alignment horizontal="centerContinuous" vertical="center"/>
    </xf>
    <xf numFmtId="0" fontId="36" fillId="19" borderId="67" xfId="40" applyFont="1" applyFill="1" applyBorder="1" applyAlignment="1">
      <alignment horizontal="centerContinuous" vertical="center"/>
    </xf>
    <xf numFmtId="169" fontId="36" fillId="19" borderId="67" xfId="40" applyNumberFormat="1" applyFont="1" applyFill="1" applyBorder="1" applyAlignment="1">
      <alignment horizontal="centerContinuous" vertical="center"/>
    </xf>
    <xf numFmtId="169" fontId="36" fillId="19" borderId="68" xfId="40" applyNumberFormat="1" applyFont="1" applyFill="1" applyBorder="1" applyAlignment="1">
      <alignment horizontal="centerContinuous" vertical="center"/>
    </xf>
    <xf numFmtId="0" fontId="31" fillId="19" borderId="10" xfId="40" applyFont="1" applyFill="1" applyBorder="1" applyAlignment="1">
      <alignment horizontal="centerContinuous" vertical="center"/>
    </xf>
    <xf numFmtId="0" fontId="15" fillId="19" borderId="69" xfId="40" applyFont="1" applyFill="1" applyBorder="1" applyAlignment="1">
      <alignment horizontal="centerContinuous" vertical="center"/>
    </xf>
    <xf numFmtId="0" fontId="31" fillId="19" borderId="11" xfId="40" applyFont="1" applyFill="1" applyBorder="1" applyAlignment="1">
      <alignment horizontal="centerContinuous" vertical="center"/>
    </xf>
    <xf numFmtId="173" fontId="8" fillId="0" borderId="58" xfId="36" applyNumberFormat="1" applyFont="1" applyFill="1" applyBorder="1" applyAlignment="1" applyProtection="1">
      <alignment horizontal="right" vertical="center"/>
      <protection locked="0"/>
    </xf>
    <xf numFmtId="0" fontId="18" fillId="0" borderId="70" xfId="38" applyFont="1" applyBorder="1" applyAlignment="1">
      <alignment horizontal="left" vertical="center"/>
    </xf>
    <xf numFmtId="0" fontId="18" fillId="0" borderId="71" xfId="38" applyFont="1" applyBorder="1" applyAlignment="1">
      <alignment horizontal="left" vertical="center"/>
    </xf>
    <xf numFmtId="0" fontId="18" fillId="0" borderId="0" xfId="38" applyFont="1" applyBorder="1" applyAlignment="1">
      <alignment horizontal="left" vertical="center"/>
    </xf>
    <xf numFmtId="0" fontId="55" fillId="0" borderId="0" xfId="36" applyFont="1" applyBorder="1" applyAlignment="1">
      <alignment horizontal="left" vertical="center" wrapText="1"/>
    </xf>
    <xf numFmtId="0" fontId="18" fillId="0" borderId="72" xfId="38" applyFont="1" applyBorder="1" applyAlignment="1">
      <alignment horizontal="left" vertical="center"/>
    </xf>
    <xf numFmtId="0" fontId="55" fillId="0" borderId="0" xfId="40" applyFont="1" applyBorder="1" applyAlignment="1">
      <alignment horizontal="center" vertical="center"/>
    </xf>
    <xf numFmtId="0" fontId="55" fillId="0" borderId="14" xfId="40" applyFont="1" applyBorder="1" applyAlignment="1">
      <alignment horizontal="center" vertical="center"/>
    </xf>
    <xf numFmtId="0" fontId="55" fillId="0" borderId="0" xfId="36" applyFont="1" applyBorder="1" applyAlignment="1">
      <alignment horizontal="center" vertical="center"/>
    </xf>
    <xf numFmtId="0" fontId="18" fillId="0" borderId="73" xfId="38" applyFont="1" applyBorder="1" applyAlignment="1">
      <alignment horizontal="left" vertical="center"/>
    </xf>
    <xf numFmtId="0" fontId="55" fillId="0" borderId="73" xfId="36" applyFont="1" applyBorder="1" applyAlignment="1">
      <alignment horizontal="center" vertical="center"/>
    </xf>
    <xf numFmtId="0" fontId="18" fillId="0" borderId="74" xfId="38" applyFont="1" applyBorder="1" applyAlignment="1">
      <alignment horizontal="left" vertical="center"/>
    </xf>
    <xf numFmtId="0" fontId="55" fillId="0" borderId="73" xfId="40" applyFont="1" applyBorder="1" applyAlignment="1">
      <alignment horizontal="center" vertical="center"/>
    </xf>
    <xf numFmtId="0" fontId="55" fillId="0" borderId="75" xfId="40" applyFont="1" applyBorder="1" applyAlignment="1">
      <alignment horizontal="center" vertical="center"/>
    </xf>
    <xf numFmtId="0" fontId="55" fillId="0" borderId="0" xfId="40" applyFont="1" applyBorder="1" applyAlignment="1">
      <alignment horizontal="left" vertical="center"/>
    </xf>
    <xf numFmtId="0" fontId="8" fillId="0" borderId="77" xfId="36" applyFont="1" applyBorder="1" applyAlignment="1">
      <alignment horizontal="centerContinuous" vertical="center"/>
    </xf>
    <xf numFmtId="0" fontId="18" fillId="0" borderId="77" xfId="36" applyFont="1" applyBorder="1" applyAlignment="1">
      <alignment horizontal="centerContinuous"/>
    </xf>
    <xf numFmtId="0" fontId="18" fillId="0" borderId="78" xfId="36" applyFont="1" applyBorder="1" applyAlignment="1">
      <alignment horizontal="centerContinuous"/>
    </xf>
    <xf numFmtId="0" fontId="55" fillId="0" borderId="0" xfId="36" applyFont="1" applyBorder="1" applyAlignment="1">
      <alignment horizontal="left" vertical="center"/>
    </xf>
    <xf numFmtId="0" fontId="55" fillId="0" borderId="16" xfId="36" applyFont="1" applyBorder="1" applyAlignment="1">
      <alignment horizontal="left" vertical="center"/>
    </xf>
    <xf numFmtId="0" fontId="21" fillId="0" borderId="20" xfId="40" applyFont="1" applyBorder="1" applyAlignment="1">
      <alignment horizontal="left" vertical="center"/>
    </xf>
    <xf numFmtId="164" fontId="42" fillId="21" borderId="59" xfId="36" applyNumberFormat="1" applyFont="1" applyFill="1" applyBorder="1" applyAlignment="1" applyProtection="1">
      <alignment horizontal="center" vertical="center"/>
      <protection locked="0"/>
    </xf>
    <xf numFmtId="1" fontId="42" fillId="21" borderId="59" xfId="36" applyNumberFormat="1" applyFont="1" applyFill="1" applyBorder="1" applyAlignment="1" applyProtection="1">
      <alignment horizontal="center" vertical="center"/>
      <protection locked="0"/>
    </xf>
    <xf numFmtId="0" fontId="42" fillId="21" borderId="62" xfId="36" applyNumberFormat="1" applyFont="1" applyFill="1" applyBorder="1" applyAlignment="1" applyProtection="1">
      <alignment horizontal="center" vertical="center"/>
      <protection locked="0"/>
    </xf>
    <xf numFmtId="173" fontId="51" fillId="24" borderId="62" xfId="36" applyNumberFormat="1" applyFont="1" applyFill="1" applyBorder="1" applyAlignment="1" applyProtection="1">
      <alignment horizontal="center" vertical="center"/>
      <protection locked="0"/>
    </xf>
    <xf numFmtId="0" fontId="52" fillId="0" borderId="34" xfId="36" applyNumberFormat="1" applyFont="1" applyFill="1" applyBorder="1" applyAlignment="1" applyProtection="1">
      <alignment horizontal="left" vertical="center"/>
      <protection locked="0"/>
    </xf>
    <xf numFmtId="0" fontId="9" fillId="0" borderId="59" xfId="36" applyNumberFormat="1" applyFont="1" applyFill="1" applyBorder="1" applyAlignment="1" applyProtection="1">
      <alignment horizontal="center" vertical="center"/>
      <protection locked="0"/>
    </xf>
    <xf numFmtId="2" fontId="8" fillId="0" borderId="59" xfId="36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vertical="center"/>
    </xf>
    <xf numFmtId="0" fontId="23" fillId="19" borderId="79" xfId="0" applyFont="1" applyFill="1" applyBorder="1" applyAlignment="1">
      <alignment horizontal="left" vertical="center"/>
    </xf>
    <xf numFmtId="0" fontId="5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58" fillId="0" borderId="32" xfId="0" applyNumberFormat="1" applyFont="1" applyFill="1" applyBorder="1" applyAlignment="1">
      <alignment horizontal="center" vertical="center"/>
    </xf>
    <xf numFmtId="1" fontId="58" fillId="0" borderId="33" xfId="0" applyNumberFormat="1" applyFont="1" applyFill="1" applyBorder="1" applyAlignment="1">
      <alignment horizontal="center" vertical="center"/>
    </xf>
    <xf numFmtId="0" fontId="61" fillId="25" borderId="32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Continuous" vertical="center"/>
    </xf>
    <xf numFmtId="0" fontId="8" fillId="0" borderId="0" xfId="0" applyFont="1" applyAlignment="1">
      <alignment vertical="center"/>
    </xf>
    <xf numFmtId="0" fontId="58" fillId="26" borderId="80" xfId="0" applyFont="1" applyFill="1" applyBorder="1" applyAlignment="1">
      <alignment horizontal="center" vertical="center" wrapText="1"/>
    </xf>
    <xf numFmtId="0" fontId="58" fillId="26" borderId="81" xfId="0" applyFont="1" applyFill="1" applyBorder="1" applyAlignment="1">
      <alignment horizontal="center" vertical="center" wrapText="1"/>
    </xf>
    <xf numFmtId="0" fontId="58" fillId="26" borderId="17" xfId="0" applyFont="1" applyFill="1" applyBorder="1" applyAlignment="1">
      <alignment horizontal="center" vertical="center" wrapText="1"/>
    </xf>
    <xf numFmtId="0" fontId="61" fillId="25" borderId="82" xfId="0" applyFont="1" applyFill="1" applyBorder="1" applyAlignment="1">
      <alignment horizontal="center" vertical="center" wrapText="1"/>
    </xf>
    <xf numFmtId="49" fontId="58" fillId="26" borderId="83" xfId="0" applyNumberFormat="1" applyFont="1" applyFill="1" applyBorder="1" applyAlignment="1">
      <alignment horizontal="center" vertical="center" wrapText="1"/>
    </xf>
    <xf numFmtId="0" fontId="61" fillId="25" borderId="84" xfId="0" applyFont="1" applyFill="1" applyBorder="1" applyAlignment="1">
      <alignment horizontal="center" vertical="center" wrapText="1"/>
    </xf>
    <xf numFmtId="2" fontId="61" fillId="25" borderId="82" xfId="0" applyNumberFormat="1" applyFont="1" applyFill="1" applyBorder="1" applyAlignment="1">
      <alignment horizontal="center" vertical="center" wrapText="1"/>
    </xf>
    <xf numFmtId="1" fontId="58" fillId="0" borderId="83" xfId="0" applyNumberFormat="1" applyFont="1" applyFill="1" applyBorder="1" applyAlignment="1">
      <alignment horizontal="center" vertical="center"/>
    </xf>
    <xf numFmtId="1" fontId="58" fillId="0" borderId="84" xfId="0" applyNumberFormat="1" applyFont="1" applyFill="1" applyBorder="1" applyAlignment="1">
      <alignment horizontal="center" vertical="center"/>
    </xf>
    <xf numFmtId="0" fontId="58" fillId="0" borderId="32" xfId="0" applyFont="1" applyFill="1" applyBorder="1" applyAlignment="1">
      <alignment horizontal="center" vertical="center" wrapText="1"/>
    </xf>
    <xf numFmtId="49" fontId="58" fillId="26" borderId="33" xfId="0" applyNumberFormat="1" applyFont="1" applyFill="1" applyBorder="1" applyAlignment="1">
      <alignment horizontal="center" vertical="center" wrapText="1"/>
    </xf>
    <xf numFmtId="0" fontId="58" fillId="26" borderId="32" xfId="0" applyFont="1" applyFill="1" applyBorder="1" applyAlignment="1">
      <alignment horizontal="center" vertical="center" wrapText="1"/>
    </xf>
    <xf numFmtId="0" fontId="58" fillId="26" borderId="33" xfId="0" applyFont="1" applyFill="1" applyBorder="1" applyAlignment="1">
      <alignment horizontal="center" vertical="center" wrapText="1"/>
    </xf>
    <xf numFmtId="1" fontId="58" fillId="26" borderId="80" xfId="0" applyNumberFormat="1" applyFont="1" applyFill="1" applyBorder="1" applyAlignment="1">
      <alignment horizontal="center" vertical="center"/>
    </xf>
    <xf numFmtId="1" fontId="58" fillId="26" borderId="81" xfId="0" applyNumberFormat="1" applyFont="1" applyFill="1" applyBorder="1" applyAlignment="1">
      <alignment horizontal="center" vertical="center"/>
    </xf>
    <xf numFmtId="1" fontId="58" fillId="26" borderId="33" xfId="0" applyNumberFormat="1" applyFont="1" applyFill="1" applyBorder="1" applyAlignment="1">
      <alignment horizontal="center" vertical="center"/>
    </xf>
    <xf numFmtId="0" fontId="58" fillId="0" borderId="33" xfId="0" applyFont="1" applyFill="1" applyBorder="1" applyAlignment="1">
      <alignment horizontal="center" vertical="center" wrapText="1"/>
    </xf>
    <xf numFmtId="1" fontId="58" fillId="0" borderId="82" xfId="0" applyNumberFormat="1" applyFont="1" applyFill="1" applyBorder="1" applyAlignment="1">
      <alignment horizontal="center" vertical="center"/>
    </xf>
    <xf numFmtId="1" fontId="58" fillId="26" borderId="32" xfId="0" applyNumberFormat="1" applyFont="1" applyFill="1" applyBorder="1" applyAlignment="1">
      <alignment horizontal="center" vertical="center"/>
    </xf>
    <xf numFmtId="1" fontId="58" fillId="0" borderId="85" xfId="0" applyNumberFormat="1" applyFont="1" applyFill="1" applyBorder="1" applyAlignment="1">
      <alignment horizontal="center" vertical="center"/>
    </xf>
    <xf numFmtId="0" fontId="58" fillId="0" borderId="85" xfId="0" applyFont="1" applyFill="1" applyBorder="1" applyAlignment="1">
      <alignment horizontal="center" vertical="center" wrapText="1"/>
    </xf>
    <xf numFmtId="49" fontId="58" fillId="26" borderId="81" xfId="0" applyNumberFormat="1" applyFont="1" applyFill="1" applyBorder="1" applyAlignment="1">
      <alignment horizontal="center" vertical="center" wrapText="1"/>
    </xf>
    <xf numFmtId="0" fontId="58" fillId="26" borderId="72" xfId="0" applyFont="1" applyFill="1" applyBorder="1" applyAlignment="1">
      <alignment horizontal="center" vertical="center" wrapText="1"/>
    </xf>
    <xf numFmtId="49" fontId="23" fillId="26" borderId="81" xfId="0" applyNumberFormat="1" applyFont="1" applyFill="1" applyBorder="1" applyAlignment="1">
      <alignment horizontal="center" vertical="center" wrapText="1"/>
    </xf>
    <xf numFmtId="0" fontId="61" fillId="25" borderId="72" xfId="0" applyFont="1" applyFill="1" applyBorder="1" applyAlignment="1">
      <alignment horizontal="center" vertical="center" wrapText="1"/>
    </xf>
    <xf numFmtId="0" fontId="58" fillId="26" borderId="0" xfId="0" applyFont="1" applyFill="1" applyBorder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0" fillId="27" borderId="0" xfId="0" applyFill="1" applyAlignment="1">
      <alignment vertical="center"/>
    </xf>
    <xf numFmtId="0" fontId="60" fillId="0" borderId="0" xfId="32" applyFont="1" applyAlignment="1" applyProtection="1">
      <alignment vertical="center"/>
    </xf>
    <xf numFmtId="0" fontId="60" fillId="0" borderId="0" xfId="0" applyFont="1" applyAlignment="1">
      <alignment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23" fillId="19" borderId="59" xfId="0" applyFont="1" applyFill="1" applyBorder="1" applyAlignment="1">
      <alignment horizontal="left" vertical="center"/>
    </xf>
    <xf numFmtId="0" fontId="46" fillId="26" borderId="55" xfId="36" applyFont="1" applyFill="1" applyBorder="1" applyAlignment="1">
      <alignment horizontal="centerContinuous" vertical="center"/>
    </xf>
    <xf numFmtId="164" fontId="42" fillId="28" borderId="0" xfId="36" applyNumberFormat="1" applyFont="1" applyFill="1" applyBorder="1" applyAlignment="1" applyProtection="1">
      <alignment horizontal="center" vertical="center"/>
      <protection locked="0"/>
    </xf>
    <xf numFmtId="0" fontId="17" fillId="26" borderId="0" xfId="0" applyFont="1" applyFill="1" applyBorder="1" applyAlignment="1">
      <alignment horizontal="center" vertical="center" wrapText="1"/>
    </xf>
    <xf numFmtId="0" fontId="46" fillId="26" borderId="0" xfId="36" applyFont="1" applyFill="1" applyBorder="1" applyAlignment="1">
      <alignment horizontal="centerContinuous" vertical="center"/>
    </xf>
    <xf numFmtId="0" fontId="66" fillId="21" borderId="59" xfId="36" applyNumberFormat="1" applyFont="1" applyFill="1" applyBorder="1" applyAlignment="1" applyProtection="1">
      <alignment horizontal="center" vertical="center"/>
      <protection locked="0"/>
    </xf>
    <xf numFmtId="0" fontId="51" fillId="21" borderId="35" xfId="36" applyNumberFormat="1" applyFont="1" applyFill="1" applyBorder="1" applyAlignment="1" applyProtection="1">
      <alignment horizontal="center" vertical="center"/>
      <protection locked="0"/>
    </xf>
    <xf numFmtId="0" fontId="66" fillId="21" borderId="62" xfId="36" applyNumberFormat="1" applyFont="1" applyFill="1" applyBorder="1" applyAlignment="1" applyProtection="1">
      <alignment horizontal="center" vertical="center"/>
      <protection locked="0"/>
    </xf>
    <xf numFmtId="1" fontId="58" fillId="0" borderId="33" xfId="0" applyNumberFormat="1" applyFont="1" applyFill="1" applyBorder="1" applyAlignment="1">
      <alignment vertical="center"/>
    </xf>
    <xf numFmtId="0" fontId="22" fillId="29" borderId="84" xfId="0" applyFont="1" applyFill="1" applyBorder="1" applyAlignment="1">
      <alignment horizontal="centerContinuous" vertical="center" wrapText="1"/>
    </xf>
    <xf numFmtId="0" fontId="67" fillId="29" borderId="84" xfId="0" applyFont="1" applyFill="1" applyBorder="1" applyAlignment="1">
      <alignment horizontal="centerContinuous" vertical="center" wrapText="1"/>
    </xf>
    <xf numFmtId="0" fontId="7" fillId="30" borderId="32" xfId="0" applyFont="1" applyFill="1" applyBorder="1" applyAlignment="1">
      <alignment horizontal="centerContinuous" vertical="center" wrapText="1"/>
    </xf>
    <xf numFmtId="0" fontId="7" fillId="30" borderId="33" xfId="0" applyFont="1" applyFill="1" applyBorder="1" applyAlignment="1">
      <alignment horizontal="centerContinuous" vertical="center" wrapText="1"/>
    </xf>
    <xf numFmtId="0" fontId="22" fillId="30" borderId="84" xfId="0" applyFont="1" applyFill="1" applyBorder="1" applyAlignment="1">
      <alignment horizontal="centerContinuous" vertical="center" wrapText="1"/>
    </xf>
    <xf numFmtId="0" fontId="7" fillId="30" borderId="84" xfId="0" applyFont="1" applyFill="1" applyBorder="1" applyAlignment="1">
      <alignment horizontal="centerContinuous" vertical="center" wrapText="1"/>
    </xf>
    <xf numFmtId="0" fontId="23" fillId="29" borderId="59" xfId="0" applyFont="1" applyFill="1" applyBorder="1" applyAlignment="1">
      <alignment horizontal="centerContinuous" vertical="center" wrapText="1"/>
    </xf>
    <xf numFmtId="0" fontId="42" fillId="21" borderId="86" xfId="36" applyNumberFormat="1" applyFont="1" applyFill="1" applyBorder="1" applyAlignment="1" applyProtection="1">
      <alignment horizontal="center" vertical="center"/>
      <protection locked="0"/>
    </xf>
    <xf numFmtId="0" fontId="42" fillId="21" borderId="86" xfId="36" applyFont="1" applyFill="1" applyBorder="1" applyAlignment="1" applyProtection="1">
      <alignment horizontal="left" vertical="center"/>
      <protection locked="0"/>
    </xf>
    <xf numFmtId="164" fontId="42" fillId="28" borderId="47" xfId="36" applyNumberFormat="1" applyFont="1" applyFill="1" applyBorder="1" applyAlignment="1" applyProtection="1">
      <alignment horizontal="center" vertical="center"/>
      <protection locked="0"/>
    </xf>
    <xf numFmtId="164" fontId="42" fillId="21" borderId="86" xfId="36" applyNumberFormat="1" applyFont="1" applyFill="1" applyBorder="1" applyAlignment="1" applyProtection="1">
      <alignment horizontal="center" vertical="center"/>
      <protection locked="0"/>
    </xf>
    <xf numFmtId="0" fontId="61" fillId="25" borderId="87" xfId="0" applyFont="1" applyFill="1" applyBorder="1" applyAlignment="1">
      <alignment horizontal="center" vertical="center" wrapText="1"/>
    </xf>
    <xf numFmtId="1" fontId="58" fillId="0" borderId="88" xfId="0" applyNumberFormat="1" applyFont="1" applyFill="1" applyBorder="1" applyAlignment="1">
      <alignment vertical="center"/>
    </xf>
    <xf numFmtId="0" fontId="58" fillId="26" borderId="89" xfId="0" applyFont="1" applyFill="1" applyBorder="1" applyAlignment="1">
      <alignment horizontal="center" vertical="center" wrapText="1"/>
    </xf>
    <xf numFmtId="165" fontId="58" fillId="0" borderId="32" xfId="0" applyNumberFormat="1" applyFont="1" applyFill="1" applyBorder="1" applyAlignment="1">
      <alignment horizontal="center" vertical="center"/>
    </xf>
    <xf numFmtId="165" fontId="58" fillId="26" borderId="32" xfId="0" applyNumberFormat="1" applyFont="1" applyFill="1" applyBorder="1" applyAlignment="1">
      <alignment horizontal="center" vertical="center"/>
    </xf>
    <xf numFmtId="0" fontId="58" fillId="0" borderId="32" xfId="0" applyFont="1" applyFill="1" applyBorder="1" applyAlignment="1">
      <alignment horizontal="center" vertical="center"/>
    </xf>
    <xf numFmtId="0" fontId="58" fillId="26" borderId="80" xfId="0" applyFont="1" applyFill="1" applyBorder="1" applyAlignment="1">
      <alignment horizontal="center" vertical="center"/>
    </xf>
    <xf numFmtId="0" fontId="58" fillId="0" borderId="89" xfId="0" applyFont="1" applyFill="1" applyBorder="1" applyAlignment="1">
      <alignment horizontal="center" vertical="center"/>
    </xf>
    <xf numFmtId="0" fontId="10" fillId="0" borderId="90" xfId="36" applyFont="1" applyFill="1" applyBorder="1" applyAlignment="1" applyProtection="1">
      <alignment horizontal="center" vertical="center" wrapText="1"/>
      <protection locked="0"/>
    </xf>
    <xf numFmtId="0" fontId="19" fillId="0" borderId="90" xfId="36" applyFont="1" applyFill="1" applyBorder="1" applyAlignment="1" applyProtection="1">
      <alignment horizontal="center" vertical="center" wrapText="1"/>
      <protection locked="0"/>
    </xf>
    <xf numFmtId="0" fontId="19" fillId="0" borderId="91" xfId="36" applyFont="1" applyFill="1" applyBorder="1" applyAlignment="1" applyProtection="1">
      <alignment horizontal="center" vertical="center" wrapText="1"/>
      <protection locked="0"/>
    </xf>
    <xf numFmtId="0" fontId="58" fillId="26" borderId="92" xfId="0" applyFont="1" applyFill="1" applyBorder="1" applyAlignment="1">
      <alignment horizontal="center" vertical="center" wrapText="1"/>
    </xf>
    <xf numFmtId="0" fontId="46" fillId="22" borderId="55" xfId="36" applyFont="1" applyFill="1" applyBorder="1" applyAlignment="1">
      <alignment horizontal="centerContinuous" vertical="center"/>
    </xf>
    <xf numFmtId="0" fontId="46" fillId="22" borderId="0" xfId="36" applyFont="1" applyFill="1" applyBorder="1" applyAlignment="1">
      <alignment horizontal="centerContinuous" vertical="center"/>
    </xf>
    <xf numFmtId="164" fontId="42" fillId="31" borderId="0" xfId="36" applyNumberFormat="1" applyFont="1" applyFill="1" applyBorder="1" applyAlignment="1" applyProtection="1">
      <alignment horizontal="center" vertical="center"/>
      <protection locked="0"/>
    </xf>
    <xf numFmtId="0" fontId="17" fillId="22" borderId="0" xfId="0" applyFont="1" applyFill="1" applyBorder="1" applyAlignment="1">
      <alignment horizontal="center" vertical="center" wrapText="1"/>
    </xf>
    <xf numFmtId="0" fontId="58" fillId="22" borderId="0" xfId="0" applyFont="1" applyFill="1" applyBorder="1" applyAlignment="1">
      <alignment horizontal="center" vertical="center" wrapText="1"/>
    </xf>
    <xf numFmtId="164" fontId="42" fillId="31" borderId="47" xfId="36" applyNumberFormat="1" applyFont="1" applyFill="1" applyBorder="1" applyAlignment="1" applyProtection="1">
      <alignment horizontal="center" vertical="center"/>
      <protection locked="0"/>
    </xf>
    <xf numFmtId="0" fontId="18" fillId="0" borderId="16" xfId="38" applyFont="1" applyBorder="1" applyAlignment="1">
      <alignment horizontal="left" vertical="center"/>
    </xf>
    <xf numFmtId="0" fontId="18" fillId="0" borderId="16" xfId="38" applyFont="1" applyBorder="1" applyAlignment="1">
      <alignment horizontal="right" vertical="center"/>
    </xf>
    <xf numFmtId="0" fontId="18" fillId="0" borderId="0" xfId="38" applyFont="1" applyBorder="1" applyAlignment="1">
      <alignment horizontal="right" vertical="center"/>
    </xf>
    <xf numFmtId="0" fontId="58" fillId="0" borderId="84" xfId="0" applyFont="1" applyFill="1" applyBorder="1" applyAlignment="1">
      <alignment horizontal="center" vertical="center"/>
    </xf>
    <xf numFmtId="0" fontId="23" fillId="19" borderId="84" xfId="0" applyFont="1" applyFill="1" applyBorder="1" applyAlignment="1">
      <alignment horizontal="left" vertical="center"/>
    </xf>
    <xf numFmtId="0" fontId="51" fillId="24" borderId="93" xfId="0" applyFont="1" applyFill="1" applyBorder="1" applyAlignment="1">
      <alignment horizontal="center" vertical="center" wrapText="1"/>
    </xf>
    <xf numFmtId="0" fontId="0" fillId="24" borderId="93" xfId="0" applyFill="1" applyBorder="1"/>
    <xf numFmtId="0" fontId="0" fillId="24" borderId="94" xfId="0" applyFill="1" applyBorder="1"/>
    <xf numFmtId="0" fontId="8" fillId="32" borderId="0" xfId="36" applyFont="1" applyFill="1" applyProtection="1"/>
    <xf numFmtId="0" fontId="47" fillId="19" borderId="95" xfId="36" applyFont="1" applyFill="1" applyBorder="1" applyAlignment="1">
      <alignment horizontal="center" vertical="center"/>
    </xf>
    <xf numFmtId="0" fontId="47" fillId="19" borderId="96" xfId="36" applyFont="1" applyFill="1" applyBorder="1" applyAlignment="1">
      <alignment horizontal="center" vertical="center"/>
    </xf>
    <xf numFmtId="0" fontId="56" fillId="0" borderId="97" xfId="36" applyFont="1" applyFill="1" applyBorder="1" applyAlignment="1" applyProtection="1">
      <alignment horizontal="center" vertical="center" wrapText="1"/>
      <protection locked="0"/>
    </xf>
    <xf numFmtId="0" fontId="69" fillId="0" borderId="98" xfId="36" applyFont="1" applyFill="1" applyBorder="1" applyAlignment="1" applyProtection="1">
      <alignment horizontal="center" vertical="center" wrapText="1"/>
      <protection locked="0"/>
    </xf>
    <xf numFmtId="0" fontId="56" fillId="0" borderId="84" xfId="36" applyFont="1" applyFill="1" applyBorder="1" applyAlignment="1" applyProtection="1">
      <alignment horizontal="center" vertical="center" wrapText="1"/>
      <protection locked="0"/>
    </xf>
    <xf numFmtId="0" fontId="66" fillId="21" borderId="86" xfId="36" applyNumberFormat="1" applyFont="1" applyFill="1" applyBorder="1" applyAlignment="1" applyProtection="1">
      <alignment horizontal="center" vertical="center"/>
      <protection locked="0"/>
    </xf>
    <xf numFmtId="1" fontId="25" fillId="21" borderId="86" xfId="36" applyNumberFormat="1" applyFont="1" applyFill="1" applyBorder="1" applyAlignment="1" applyProtection="1">
      <alignment horizontal="center" vertical="center"/>
      <protection locked="0"/>
    </xf>
    <xf numFmtId="173" fontId="51" fillId="24" borderId="86" xfId="36" applyNumberFormat="1" applyFont="1" applyFill="1" applyBorder="1" applyAlignment="1" applyProtection="1">
      <alignment horizontal="center" vertical="center"/>
      <protection locked="0"/>
    </xf>
    <xf numFmtId="2" fontId="8" fillId="0" borderId="86" xfId="36" applyNumberFormat="1" applyFont="1" applyFill="1" applyBorder="1" applyAlignment="1" applyProtection="1">
      <alignment horizontal="right" vertical="center"/>
      <protection locked="0"/>
    </xf>
    <xf numFmtId="0" fontId="52" fillId="0" borderId="99" xfId="36" applyNumberFormat="1" applyFont="1" applyFill="1" applyBorder="1" applyAlignment="1" applyProtection="1">
      <alignment horizontal="left" vertical="center"/>
      <protection locked="0"/>
    </xf>
    <xf numFmtId="0" fontId="21" fillId="0" borderId="86" xfId="36" applyNumberFormat="1" applyFont="1" applyFill="1" applyBorder="1" applyAlignment="1" applyProtection="1">
      <alignment horizontal="right" vertical="center"/>
      <protection locked="0"/>
    </xf>
    <xf numFmtId="0" fontId="21" fillId="0" borderId="88" xfId="36" applyNumberFormat="1" applyFont="1" applyFill="1" applyBorder="1" applyAlignment="1" applyProtection="1">
      <alignment horizontal="left" vertical="center"/>
      <protection locked="0"/>
    </xf>
    <xf numFmtId="170" fontId="9" fillId="0" borderId="89" xfId="36" applyNumberFormat="1" applyFont="1" applyFill="1" applyBorder="1" applyAlignment="1" applyProtection="1">
      <alignment horizontal="right" vertical="center"/>
      <protection locked="0"/>
    </xf>
    <xf numFmtId="171" fontId="9" fillId="0" borderId="86" xfId="38" applyNumberFormat="1" applyFont="1" applyFill="1" applyBorder="1" applyAlignment="1" applyProtection="1">
      <alignment horizontal="center" vertical="center"/>
    </xf>
    <xf numFmtId="1" fontId="18" fillId="0" borderId="88" xfId="36" applyNumberFormat="1" applyFont="1" applyFill="1" applyBorder="1" applyAlignment="1" applyProtection="1">
      <alignment horizontal="left" vertical="center"/>
      <protection locked="0"/>
    </xf>
    <xf numFmtId="1" fontId="18" fillId="0" borderId="99" xfId="36" applyNumberFormat="1" applyFont="1" applyFill="1" applyBorder="1" applyAlignment="1" applyProtection="1">
      <alignment horizontal="left" vertical="center"/>
      <protection locked="0"/>
    </xf>
    <xf numFmtId="173" fontId="8" fillId="0" borderId="100" xfId="36" applyNumberFormat="1" applyFont="1" applyFill="1" applyBorder="1" applyAlignment="1" applyProtection="1">
      <alignment horizontal="right" vertical="center"/>
      <protection locked="0"/>
    </xf>
    <xf numFmtId="172" fontId="9" fillId="0" borderId="86" xfId="36" applyNumberFormat="1" applyFont="1" applyFill="1" applyBorder="1" applyAlignment="1" applyProtection="1">
      <alignment horizontal="right" vertical="center"/>
      <protection locked="0"/>
    </xf>
    <xf numFmtId="172" fontId="9" fillId="0" borderId="86" xfId="36" applyNumberFormat="1" applyFont="1" applyFill="1" applyBorder="1" applyAlignment="1" applyProtection="1">
      <alignment horizontal="center" vertical="center"/>
      <protection locked="0"/>
    </xf>
    <xf numFmtId="0" fontId="9" fillId="0" borderId="86" xfId="36" applyNumberFormat="1" applyFont="1" applyFill="1" applyBorder="1" applyAlignment="1" applyProtection="1">
      <alignment horizontal="center" vertical="center"/>
      <protection locked="0"/>
    </xf>
    <xf numFmtId="1" fontId="18" fillId="0" borderId="86" xfId="36" applyNumberFormat="1" applyFont="1" applyFill="1" applyBorder="1" applyAlignment="1" applyProtection="1">
      <alignment horizontal="left" vertical="center"/>
      <protection locked="0"/>
    </xf>
    <xf numFmtId="173" fontId="9" fillId="0" borderId="86" xfId="36" applyNumberFormat="1" applyFont="1" applyFill="1" applyBorder="1" applyAlignment="1" applyProtection="1">
      <alignment horizontal="center" vertical="center"/>
      <protection locked="0"/>
    </xf>
    <xf numFmtId="173" fontId="8" fillId="19" borderId="58" xfId="36" applyNumberFormat="1" applyFont="1" applyFill="1" applyBorder="1" applyAlignment="1" applyProtection="1">
      <alignment horizontal="right" vertical="center"/>
      <protection locked="0"/>
    </xf>
    <xf numFmtId="172" fontId="9" fillId="19" borderId="59" xfId="36" applyNumberFormat="1" applyFont="1" applyFill="1" applyBorder="1" applyAlignment="1" applyProtection="1">
      <alignment horizontal="right" vertical="center"/>
      <protection locked="0"/>
    </xf>
    <xf numFmtId="172" fontId="9" fillId="19" borderId="59" xfId="36" applyNumberFormat="1" applyFont="1" applyFill="1" applyBorder="1" applyAlignment="1" applyProtection="1">
      <alignment horizontal="center" vertical="center"/>
      <protection locked="0"/>
    </xf>
    <xf numFmtId="173" fontId="9" fillId="19" borderId="59" xfId="36" applyNumberFormat="1" applyFont="1" applyFill="1" applyBorder="1" applyAlignment="1" applyProtection="1">
      <alignment horizontal="center" vertical="center"/>
      <protection locked="0"/>
    </xf>
    <xf numFmtId="171" fontId="9" fillId="19" borderId="59" xfId="38" applyNumberFormat="1" applyFont="1" applyFill="1" applyBorder="1" applyAlignment="1" applyProtection="1">
      <alignment horizontal="center" vertical="center"/>
    </xf>
    <xf numFmtId="1" fontId="18" fillId="19" borderId="33" xfId="36" applyNumberFormat="1" applyFont="1" applyFill="1" applyBorder="1" applyAlignment="1" applyProtection="1">
      <alignment horizontal="left" vertical="center"/>
      <protection locked="0"/>
    </xf>
    <xf numFmtId="1" fontId="18" fillId="19" borderId="34" xfId="36" applyNumberFormat="1" applyFont="1" applyFill="1" applyBorder="1" applyAlignment="1" applyProtection="1">
      <alignment horizontal="left" vertical="center"/>
      <protection locked="0"/>
    </xf>
    <xf numFmtId="173" fontId="8" fillId="19" borderId="61" xfId="36" applyNumberFormat="1" applyFont="1" applyFill="1" applyBorder="1" applyAlignment="1" applyProtection="1">
      <alignment horizontal="right" vertical="center"/>
      <protection locked="0"/>
    </xf>
    <xf numFmtId="172" fontId="9" fillId="19" borderId="62" xfId="36" applyNumberFormat="1" applyFont="1" applyFill="1" applyBorder="1" applyAlignment="1" applyProtection="1">
      <alignment horizontal="right" vertical="center"/>
      <protection locked="0"/>
    </xf>
    <xf numFmtId="172" fontId="9" fillId="19" borderId="62" xfId="36" applyNumberFormat="1" applyFont="1" applyFill="1" applyBorder="1" applyAlignment="1" applyProtection="1">
      <alignment horizontal="center" vertical="center"/>
      <protection locked="0"/>
    </xf>
    <xf numFmtId="173" fontId="9" fillId="19" borderId="62" xfId="36" applyNumberFormat="1" applyFont="1" applyFill="1" applyBorder="1" applyAlignment="1" applyProtection="1">
      <alignment horizontal="center" vertical="center"/>
      <protection locked="0"/>
    </xf>
    <xf numFmtId="171" fontId="9" fillId="19" borderId="62" xfId="38" applyNumberFormat="1" applyFont="1" applyFill="1" applyBorder="1" applyAlignment="1" applyProtection="1">
      <alignment horizontal="center" vertical="center"/>
    </xf>
    <xf numFmtId="1" fontId="18" fillId="19" borderId="38" xfId="36" applyNumberFormat="1" applyFont="1" applyFill="1" applyBorder="1" applyAlignment="1" applyProtection="1">
      <alignment horizontal="left" vertical="center"/>
      <protection locked="0"/>
    </xf>
    <xf numFmtId="1" fontId="18" fillId="19" borderId="39" xfId="36" applyNumberFormat="1" applyFont="1" applyFill="1" applyBorder="1" applyAlignment="1" applyProtection="1">
      <alignment horizontal="left" vertical="center"/>
      <protection locked="0"/>
    </xf>
    <xf numFmtId="170" fontId="9" fillId="19" borderId="32" xfId="36" applyNumberFormat="1" applyFont="1" applyFill="1" applyBorder="1" applyAlignment="1" applyProtection="1">
      <alignment horizontal="right" vertical="center"/>
      <protection locked="0"/>
    </xf>
    <xf numFmtId="171" fontId="9" fillId="19" borderId="35" xfId="38" applyNumberFormat="1" applyFont="1" applyFill="1" applyBorder="1" applyAlignment="1" applyProtection="1">
      <alignment horizontal="centerContinuous" vertical="center"/>
    </xf>
    <xf numFmtId="1" fontId="18" fillId="19" borderId="35" xfId="36" applyNumberFormat="1" applyFont="1" applyFill="1" applyBorder="1" applyAlignment="1" applyProtection="1">
      <alignment horizontal="centerContinuous" vertical="center"/>
      <protection locked="0"/>
    </xf>
    <xf numFmtId="170" fontId="9" fillId="19" borderId="35" xfId="36" applyNumberFormat="1" applyFont="1" applyFill="1" applyBorder="1" applyAlignment="1" applyProtection="1">
      <alignment horizontal="centerContinuous" vertical="center"/>
      <protection locked="0"/>
    </xf>
    <xf numFmtId="1" fontId="18" fillId="19" borderId="36" xfId="36" applyNumberFormat="1" applyFont="1" applyFill="1" applyBorder="1" applyAlignment="1" applyProtection="1">
      <alignment horizontal="centerContinuous" vertical="center"/>
      <protection locked="0"/>
    </xf>
    <xf numFmtId="170" fontId="9" fillId="19" borderId="37" xfId="36" applyNumberFormat="1" applyFont="1" applyFill="1" applyBorder="1" applyAlignment="1" applyProtection="1">
      <alignment horizontal="right" vertical="center"/>
      <protection locked="0"/>
    </xf>
    <xf numFmtId="2" fontId="8" fillId="19" borderId="59" xfId="36" applyNumberFormat="1" applyFont="1" applyFill="1" applyBorder="1" applyAlignment="1" applyProtection="1">
      <alignment horizontal="right" vertical="center"/>
      <protection locked="0"/>
    </xf>
    <xf numFmtId="0" fontId="52" fillId="19" borderId="34" xfId="36" applyNumberFormat="1" applyFont="1" applyFill="1" applyBorder="1" applyAlignment="1" applyProtection="1">
      <alignment horizontal="left" vertical="center"/>
      <protection locked="0"/>
    </xf>
    <xf numFmtId="0" fontId="21" fillId="19" borderId="59" xfId="36" applyNumberFormat="1" applyFont="1" applyFill="1" applyBorder="1" applyAlignment="1" applyProtection="1">
      <alignment horizontal="right" vertical="center"/>
      <protection locked="0"/>
    </xf>
    <xf numFmtId="0" fontId="21" fillId="19" borderId="33" xfId="36" applyNumberFormat="1" applyFont="1" applyFill="1" applyBorder="1" applyAlignment="1" applyProtection="1">
      <alignment horizontal="left" vertical="center"/>
      <protection locked="0"/>
    </xf>
    <xf numFmtId="0" fontId="9" fillId="19" borderId="35" xfId="36" applyNumberFormat="1" applyFont="1" applyFill="1" applyBorder="1" applyAlignment="1" applyProtection="1">
      <alignment horizontal="centerContinuous" vertical="center"/>
      <protection locked="0"/>
    </xf>
    <xf numFmtId="2" fontId="8" fillId="19" borderId="101" xfId="36" applyNumberFormat="1" applyFont="1" applyFill="1" applyBorder="1" applyAlignment="1" applyProtection="1">
      <alignment horizontal="right" vertical="center"/>
      <protection locked="0"/>
    </xf>
    <xf numFmtId="0" fontId="52" fillId="19" borderId="102" xfId="36" applyNumberFormat="1" applyFont="1" applyFill="1" applyBorder="1" applyAlignment="1" applyProtection="1">
      <alignment horizontal="left" vertical="center"/>
      <protection locked="0"/>
    </xf>
    <xf numFmtId="0" fontId="21" fillId="19" borderId="62" xfId="36" applyNumberFormat="1" applyFont="1" applyFill="1" applyBorder="1" applyAlignment="1" applyProtection="1">
      <alignment horizontal="right" vertical="center"/>
      <protection locked="0"/>
    </xf>
    <xf numFmtId="0" fontId="21" fillId="19" borderId="38" xfId="36" applyNumberFormat="1" applyFont="1" applyFill="1" applyBorder="1" applyAlignment="1" applyProtection="1">
      <alignment horizontal="left" vertical="center"/>
      <protection locked="0"/>
    </xf>
    <xf numFmtId="0" fontId="9" fillId="19" borderId="59" xfId="36" applyNumberFormat="1" applyFont="1" applyFill="1" applyBorder="1" applyAlignment="1" applyProtection="1">
      <alignment horizontal="center" vertical="center"/>
      <protection locked="0"/>
    </xf>
    <xf numFmtId="1" fontId="18" fillId="19" borderId="59" xfId="36" applyNumberFormat="1" applyFont="1" applyFill="1" applyBorder="1" applyAlignment="1" applyProtection="1">
      <alignment horizontal="left" vertical="center"/>
      <protection locked="0"/>
    </xf>
    <xf numFmtId="2" fontId="8" fillId="19" borderId="86" xfId="36" applyNumberFormat="1" applyFont="1" applyFill="1" applyBorder="1" applyAlignment="1" applyProtection="1">
      <alignment horizontal="right" vertical="center"/>
      <protection locked="0"/>
    </xf>
    <xf numFmtId="0" fontId="52" fillId="19" borderId="99" xfId="36" applyNumberFormat="1" applyFont="1" applyFill="1" applyBorder="1" applyAlignment="1" applyProtection="1">
      <alignment horizontal="left" vertical="center"/>
      <protection locked="0"/>
    </xf>
    <xf numFmtId="0" fontId="21" fillId="19" borderId="86" xfId="36" applyNumberFormat="1" applyFont="1" applyFill="1" applyBorder="1" applyAlignment="1" applyProtection="1">
      <alignment horizontal="right" vertical="center"/>
      <protection locked="0"/>
    </xf>
    <xf numFmtId="0" fontId="21" fillId="19" borderId="88" xfId="36" applyNumberFormat="1" applyFont="1" applyFill="1" applyBorder="1" applyAlignment="1" applyProtection="1">
      <alignment horizontal="left" vertical="center"/>
      <protection locked="0"/>
    </xf>
    <xf numFmtId="170" fontId="9" fillId="19" borderId="89" xfId="36" applyNumberFormat="1" applyFont="1" applyFill="1" applyBorder="1" applyAlignment="1" applyProtection="1">
      <alignment horizontal="right" vertical="center"/>
      <protection locked="0"/>
    </xf>
    <xf numFmtId="171" fontId="9" fillId="19" borderId="86" xfId="38" applyNumberFormat="1" applyFont="1" applyFill="1" applyBorder="1" applyAlignment="1" applyProtection="1">
      <alignment horizontal="center" vertical="center"/>
    </xf>
    <xf numFmtId="1" fontId="18" fillId="19" borderId="88" xfId="36" applyNumberFormat="1" applyFont="1" applyFill="1" applyBorder="1" applyAlignment="1" applyProtection="1">
      <alignment horizontal="left" vertical="center"/>
      <protection locked="0"/>
    </xf>
    <xf numFmtId="1" fontId="18" fillId="19" borderId="99" xfId="36" applyNumberFormat="1" applyFont="1" applyFill="1" applyBorder="1" applyAlignment="1" applyProtection="1">
      <alignment horizontal="left" vertical="center"/>
      <protection locked="0"/>
    </xf>
    <xf numFmtId="173" fontId="8" fillId="19" borderId="100" xfId="36" applyNumberFormat="1" applyFont="1" applyFill="1" applyBorder="1" applyAlignment="1" applyProtection="1">
      <alignment horizontal="right" vertical="center"/>
      <protection locked="0"/>
    </xf>
    <xf numFmtId="172" fontId="9" fillId="19" borderId="86" xfId="36" applyNumberFormat="1" applyFont="1" applyFill="1" applyBorder="1" applyAlignment="1" applyProtection="1">
      <alignment horizontal="right" vertical="center"/>
      <protection locked="0"/>
    </xf>
    <xf numFmtId="172" fontId="9" fillId="19" borderId="86" xfId="36" applyNumberFormat="1" applyFont="1" applyFill="1" applyBorder="1" applyAlignment="1" applyProtection="1">
      <alignment horizontal="center" vertical="center"/>
      <protection locked="0"/>
    </xf>
    <xf numFmtId="0" fontId="9" fillId="19" borderId="86" xfId="36" applyNumberFormat="1" applyFont="1" applyFill="1" applyBorder="1" applyAlignment="1" applyProtection="1">
      <alignment horizontal="center" vertical="center"/>
      <protection locked="0"/>
    </xf>
    <xf numFmtId="1" fontId="18" fillId="19" borderId="86" xfId="36" applyNumberFormat="1" applyFont="1" applyFill="1" applyBorder="1" applyAlignment="1" applyProtection="1">
      <alignment horizontal="left" vertical="center"/>
      <protection locked="0"/>
    </xf>
    <xf numFmtId="0" fontId="71" fillId="32" borderId="25" xfId="36" applyFont="1" applyFill="1" applyBorder="1" applyAlignment="1">
      <alignment horizontal="left" vertical="center"/>
    </xf>
    <xf numFmtId="0" fontId="17" fillId="32" borderId="26" xfId="36" applyFont="1" applyFill="1" applyBorder="1" applyAlignment="1">
      <alignment horizontal="center" vertical="center"/>
    </xf>
    <xf numFmtId="0" fontId="58" fillId="0" borderId="0" xfId="42" applyFont="1" applyAlignment="1">
      <alignment vertical="top"/>
    </xf>
    <xf numFmtId="0" fontId="9" fillId="0" borderId="0" xfId="42" applyFont="1" applyAlignment="1">
      <alignment horizontal="centerContinuous" vertical="center" wrapText="1"/>
    </xf>
    <xf numFmtId="0" fontId="58" fillId="0" borderId="0" xfId="42" applyFont="1" applyAlignment="1">
      <alignment horizontal="centerContinuous" vertical="center" wrapText="1"/>
    </xf>
    <xf numFmtId="0" fontId="9" fillId="32" borderId="103" xfId="42" applyFont="1" applyFill="1" applyBorder="1" applyAlignment="1">
      <alignment vertical="top"/>
    </xf>
    <xf numFmtId="0" fontId="58" fillId="32" borderId="104" xfId="42" applyFont="1" applyFill="1" applyBorder="1" applyAlignment="1">
      <alignment vertical="top"/>
    </xf>
    <xf numFmtId="0" fontId="58" fillId="32" borderId="105" xfId="42" applyFont="1" applyFill="1" applyBorder="1" applyAlignment="1">
      <alignment vertical="top"/>
    </xf>
    <xf numFmtId="0" fontId="9" fillId="32" borderId="70" xfId="42" applyFont="1" applyFill="1" applyBorder="1" applyAlignment="1">
      <alignment vertical="top"/>
    </xf>
    <xf numFmtId="0" fontId="58" fillId="32" borderId="0" xfId="42" applyFont="1" applyFill="1" applyBorder="1" applyAlignment="1">
      <alignment vertical="top"/>
    </xf>
    <xf numFmtId="0" fontId="91" fillId="20" borderId="0" xfId="42" applyFont="1" applyFill="1" applyBorder="1" applyAlignment="1">
      <alignment vertical="top" wrapText="1"/>
    </xf>
    <xf numFmtId="0" fontId="58" fillId="32" borderId="106" xfId="42" applyFont="1" applyFill="1" applyBorder="1" applyAlignment="1">
      <alignment vertical="top"/>
    </xf>
    <xf numFmtId="0" fontId="92" fillId="33" borderId="0" xfId="0" applyFont="1" applyFill="1" applyBorder="1" applyAlignment="1">
      <alignment horizontal="center" vertical="center"/>
    </xf>
    <xf numFmtId="0" fontId="93" fillId="34" borderId="0" xfId="0" applyFont="1" applyFill="1" applyBorder="1" applyAlignment="1">
      <alignment horizontal="center" vertical="center"/>
    </xf>
    <xf numFmtId="0" fontId="94" fillId="33" borderId="0" xfId="0" applyFont="1" applyFill="1" applyAlignment="1">
      <alignment horizontal="left" vertical="center"/>
    </xf>
    <xf numFmtId="0" fontId="61" fillId="35" borderId="0" xfId="42" applyFont="1" applyFill="1" applyBorder="1" applyAlignment="1">
      <alignment vertical="top" wrapText="1"/>
    </xf>
    <xf numFmtId="0" fontId="52" fillId="20" borderId="0" xfId="42" applyFont="1" applyFill="1" applyBorder="1" applyAlignment="1">
      <alignment vertical="top" wrapText="1"/>
    </xf>
    <xf numFmtId="0" fontId="52" fillId="20" borderId="0" xfId="42" applyFont="1" applyFill="1" applyBorder="1" applyAlignment="1">
      <alignment vertical="top"/>
    </xf>
    <xf numFmtId="0" fontId="58" fillId="20" borderId="0" xfId="42" applyFont="1" applyFill="1" applyBorder="1" applyAlignment="1">
      <alignment vertical="top"/>
    </xf>
    <xf numFmtId="0" fontId="58" fillId="20" borderId="0" xfId="42" applyFont="1" applyFill="1" applyBorder="1" applyAlignment="1">
      <alignment vertical="top" wrapText="1"/>
    </xf>
    <xf numFmtId="0" fontId="9" fillId="32" borderId="70" xfId="42" applyFont="1" applyFill="1" applyBorder="1" applyAlignment="1">
      <alignment horizontal="left" vertical="top" wrapText="1"/>
    </xf>
    <xf numFmtId="0" fontId="9" fillId="32" borderId="0" xfId="42" applyFont="1" applyFill="1" applyBorder="1" applyAlignment="1">
      <alignment horizontal="left" vertical="top" wrapText="1"/>
    </xf>
    <xf numFmtId="0" fontId="52" fillId="20" borderId="0" xfId="42" applyFont="1" applyFill="1" applyBorder="1" applyAlignment="1">
      <alignment horizontal="left" vertical="top" wrapText="1"/>
    </xf>
    <xf numFmtId="0" fontId="0" fillId="20" borderId="0" xfId="0" applyFill="1" applyBorder="1" applyAlignment="1">
      <alignment vertical="center" wrapText="1"/>
    </xf>
    <xf numFmtId="0" fontId="96" fillId="0" borderId="0" xfId="0" applyFont="1" applyAlignment="1">
      <alignment vertical="center"/>
    </xf>
    <xf numFmtId="0" fontId="91" fillId="20" borderId="0" xfId="0" applyFont="1" applyFill="1" applyAlignment="1">
      <alignment horizontal="right" vertical="center"/>
    </xf>
    <xf numFmtId="0" fontId="91" fillId="20" borderId="0" xfId="0" applyFont="1" applyFill="1" applyAlignment="1">
      <alignment horizontal="left" vertical="center"/>
    </xf>
    <xf numFmtId="0" fontId="52" fillId="20" borderId="0" xfId="0" applyFont="1" applyFill="1" applyAlignment="1">
      <alignment horizontal="left" vertical="center"/>
    </xf>
    <xf numFmtId="0" fontId="52" fillId="20" borderId="0" xfId="42" applyFont="1" applyFill="1" applyAlignment="1">
      <alignment vertical="top"/>
    </xf>
    <xf numFmtId="0" fontId="18" fillId="20" borderId="0" xfId="42" applyFont="1" applyFill="1" applyBorder="1" applyAlignment="1">
      <alignment vertical="top" wrapText="1"/>
    </xf>
    <xf numFmtId="0" fontId="7" fillId="20" borderId="107" xfId="0" applyFont="1" applyFill="1" applyBorder="1" applyAlignment="1">
      <alignment horizontal="centerContinuous" vertical="center"/>
    </xf>
    <xf numFmtId="0" fontId="52" fillId="20" borderId="0" xfId="0" applyFont="1" applyFill="1" applyAlignment="1">
      <alignment horizontal="centerContinuous" vertical="center"/>
    </xf>
    <xf numFmtId="165" fontId="91" fillId="20" borderId="0" xfId="0" applyNumberFormat="1" applyFont="1" applyFill="1" applyAlignment="1">
      <alignment horizontal="left" vertical="center"/>
    </xf>
    <xf numFmtId="0" fontId="97" fillId="19" borderId="0" xfId="33" applyFont="1" applyFill="1" applyAlignment="1" applyProtection="1"/>
    <xf numFmtId="0" fontId="61" fillId="19" borderId="0" xfId="42" applyFont="1" applyFill="1" applyBorder="1" applyAlignment="1">
      <alignment vertical="top"/>
    </xf>
    <xf numFmtId="0" fontId="91" fillId="20" borderId="0" xfId="41" applyFont="1" applyFill="1" applyAlignment="1">
      <alignment horizontal="left" vertical="center"/>
    </xf>
    <xf numFmtId="0" fontId="52" fillId="20" borderId="0" xfId="41" applyFont="1" applyFill="1" applyAlignment="1">
      <alignment vertical="center"/>
    </xf>
    <xf numFmtId="0" fontId="52" fillId="20" borderId="0" xfId="42" applyFont="1" applyFill="1" applyBorder="1" applyAlignment="1">
      <alignment horizontal="center" vertical="center" wrapText="1"/>
    </xf>
    <xf numFmtId="0" fontId="58" fillId="32" borderId="106" xfId="42" applyFont="1" applyFill="1" applyBorder="1" applyAlignment="1">
      <alignment vertical="center"/>
    </xf>
    <xf numFmtId="0" fontId="58" fillId="0" borderId="0" xfId="42" applyFont="1" applyAlignment="1">
      <alignment vertical="center"/>
    </xf>
    <xf numFmtId="0" fontId="52" fillId="20" borderId="0" xfId="41" applyFont="1" applyFill="1" applyAlignment="1">
      <alignment horizontal="left" vertical="center" wrapText="1"/>
    </xf>
    <xf numFmtId="0" fontId="1" fillId="19" borderId="0" xfId="41" applyFill="1" applyAlignment="1">
      <alignment vertical="center"/>
    </xf>
    <xf numFmtId="0" fontId="6" fillId="19" borderId="0" xfId="33" applyFill="1" applyAlignment="1" applyProtection="1">
      <alignment horizontal="left" vertical="center"/>
    </xf>
    <xf numFmtId="0" fontId="1" fillId="20" borderId="0" xfId="41" applyFill="1" applyAlignment="1">
      <alignment vertical="center"/>
    </xf>
    <xf numFmtId="0" fontId="61" fillId="20" borderId="0" xfId="42" applyFont="1" applyFill="1" applyBorder="1" applyAlignment="1">
      <alignment horizontal="center" vertical="center" wrapText="1"/>
    </xf>
    <xf numFmtId="0" fontId="6" fillId="20" borderId="0" xfId="33" applyFill="1" applyAlignment="1" applyProtection="1">
      <alignment horizontal="left" vertical="center"/>
    </xf>
    <xf numFmtId="0" fontId="6" fillId="19" borderId="0" xfId="33" applyFill="1" applyAlignment="1" applyProtection="1">
      <alignment vertical="center"/>
    </xf>
    <xf numFmtId="0" fontId="61" fillId="19" borderId="0" xfId="42" applyFont="1" applyFill="1" applyBorder="1" applyAlignment="1">
      <alignment horizontal="center" vertical="top" wrapText="1"/>
    </xf>
    <xf numFmtId="0" fontId="6" fillId="20" borderId="0" xfId="33" applyFill="1" applyAlignment="1" applyProtection="1">
      <alignment vertical="center"/>
    </xf>
    <xf numFmtId="0" fontId="61" fillId="20" borderId="0" xfId="42" applyFont="1" applyFill="1" applyBorder="1" applyAlignment="1">
      <alignment horizontal="center" vertical="top" wrapText="1"/>
    </xf>
    <xf numFmtId="0" fontId="9" fillId="32" borderId="108" xfId="42" applyFont="1" applyFill="1" applyBorder="1" applyAlignment="1">
      <alignment vertical="top"/>
    </xf>
    <xf numFmtId="0" fontId="58" fillId="32" borderId="109" xfId="42" applyFont="1" applyFill="1" applyBorder="1" applyAlignment="1">
      <alignment vertical="top"/>
    </xf>
    <xf numFmtId="0" fontId="58" fillId="32" borderId="110" xfId="42" applyFont="1" applyFill="1" applyBorder="1" applyAlignment="1">
      <alignment vertical="top"/>
    </xf>
    <xf numFmtId="0" fontId="9" fillId="0" borderId="0" xfId="42" applyFont="1" applyAlignment="1">
      <alignment vertical="top"/>
    </xf>
    <xf numFmtId="0" fontId="9" fillId="20" borderId="0" xfId="42" applyFont="1" applyFill="1" applyBorder="1" applyAlignment="1">
      <alignment horizontal="center" vertical="top" wrapText="1"/>
    </xf>
    <xf numFmtId="0" fontId="92" fillId="33" borderId="0" xfId="0" applyFont="1" applyFill="1" applyBorder="1" applyAlignment="1">
      <alignment horizontal="left" vertical="center"/>
    </xf>
    <xf numFmtId="0" fontId="16" fillId="20" borderId="0" xfId="36" applyFont="1" applyFill="1" applyBorder="1" applyAlignment="1">
      <alignment horizontal="left" vertical="top" wrapText="1"/>
    </xf>
    <xf numFmtId="0" fontId="16" fillId="20" borderId="0" xfId="36" applyFont="1" applyFill="1" applyBorder="1" applyAlignment="1">
      <alignment horizontal="center" vertical="top" wrapText="1"/>
    </xf>
    <xf numFmtId="0" fontId="47" fillId="26" borderId="95" xfId="36" applyFont="1" applyFill="1" applyBorder="1" applyAlignment="1">
      <alignment horizontal="center" vertical="center"/>
    </xf>
    <xf numFmtId="0" fontId="47" fillId="26" borderId="96" xfId="36" applyFont="1" applyFill="1" applyBorder="1" applyAlignment="1">
      <alignment horizontal="center" vertical="center"/>
    </xf>
    <xf numFmtId="0" fontId="19" fillId="0" borderId="98" xfId="36" applyFont="1" applyFill="1" applyBorder="1" applyAlignment="1" applyProtection="1">
      <alignment horizontal="center" vertical="center" wrapText="1"/>
      <protection locked="0"/>
    </xf>
    <xf numFmtId="0" fontId="98" fillId="0" borderId="21" xfId="36" applyFont="1" applyFill="1" applyBorder="1" applyAlignment="1" applyProtection="1">
      <alignment horizontal="center" vertical="center" wrapText="1"/>
      <protection locked="0"/>
    </xf>
    <xf numFmtId="0" fontId="42" fillId="21" borderId="73" xfId="36" applyNumberFormat="1" applyFont="1" applyFill="1" applyBorder="1" applyAlignment="1" applyProtection="1">
      <alignment horizontal="center" vertical="center"/>
      <protection locked="0"/>
    </xf>
    <xf numFmtId="0" fontId="19" fillId="21" borderId="73" xfId="36" applyFont="1" applyFill="1" applyBorder="1" applyAlignment="1" applyProtection="1">
      <alignment horizontal="left" vertical="center"/>
      <protection locked="0"/>
    </xf>
    <xf numFmtId="173" fontId="51" fillId="24" borderId="73" xfId="36" applyNumberFormat="1" applyFont="1" applyFill="1" applyBorder="1" applyAlignment="1" applyProtection="1">
      <alignment horizontal="center" vertical="center"/>
      <protection locked="0"/>
    </xf>
    <xf numFmtId="2" fontId="8" fillId="19" borderId="73" xfId="36" applyNumberFormat="1" applyFont="1" applyFill="1" applyBorder="1" applyAlignment="1" applyProtection="1">
      <alignment horizontal="right" vertical="center"/>
      <protection locked="0"/>
    </xf>
    <xf numFmtId="0" fontId="18" fillId="19" borderId="111" xfId="36" applyNumberFormat="1" applyFont="1" applyFill="1" applyBorder="1" applyAlignment="1" applyProtection="1">
      <alignment horizontal="left" vertical="center"/>
      <protection locked="0"/>
    </xf>
    <xf numFmtId="0" fontId="9" fillId="26" borderId="55" xfId="36" applyFont="1" applyFill="1" applyBorder="1" applyAlignment="1">
      <alignment horizontal="center" vertical="center" wrapText="1"/>
    </xf>
    <xf numFmtId="0" fontId="9" fillId="26" borderId="112" xfId="36" applyFont="1" applyFill="1" applyBorder="1" applyAlignment="1">
      <alignment horizontal="center" vertical="center" wrapText="1"/>
    </xf>
    <xf numFmtId="0" fontId="100" fillId="21" borderId="113" xfId="36" applyFont="1" applyFill="1" applyBorder="1" applyAlignment="1" applyProtection="1">
      <alignment horizontal="right" vertical="center" wrapText="1"/>
      <protection locked="0"/>
    </xf>
    <xf numFmtId="164" fontId="13" fillId="21" borderId="73" xfId="36" applyNumberFormat="1" applyFont="1" applyFill="1" applyBorder="1" applyAlignment="1" applyProtection="1">
      <alignment horizontal="center" vertical="center"/>
      <protection locked="0"/>
    </xf>
    <xf numFmtId="0" fontId="8" fillId="20" borderId="0" xfId="42" applyFont="1" applyFill="1" applyBorder="1" applyAlignment="1">
      <alignment vertical="top" wrapText="1"/>
    </xf>
    <xf numFmtId="0" fontId="101" fillId="33" borderId="0" xfId="0" applyFont="1" applyFill="1" applyBorder="1" applyAlignment="1">
      <alignment horizontal="center" vertical="center"/>
    </xf>
    <xf numFmtId="0" fontId="102" fillId="20" borderId="0" xfId="31" applyFont="1" applyFill="1" applyAlignment="1" applyProtection="1"/>
    <xf numFmtId="0" fontId="103" fillId="33" borderId="0" xfId="0" applyFont="1" applyFill="1" applyBorder="1" applyAlignment="1">
      <alignment horizontal="left" vertical="center"/>
    </xf>
    <xf numFmtId="0" fontId="91" fillId="20" borderId="0" xfId="42" applyFont="1" applyFill="1" applyBorder="1" applyAlignment="1">
      <alignment vertical="top" wrapText="1"/>
    </xf>
    <xf numFmtId="0" fontId="52" fillId="20" borderId="0" xfId="42" applyFont="1" applyFill="1" applyBorder="1" applyAlignment="1">
      <alignment vertical="top" wrapText="1"/>
    </xf>
    <xf numFmtId="0" fontId="95" fillId="20" borderId="0" xfId="0" applyFont="1" applyFill="1" applyBorder="1" applyAlignment="1">
      <alignment horizontal="left" vertical="center" wrapText="1"/>
    </xf>
    <xf numFmtId="0" fontId="0" fillId="20" borderId="0" xfId="0" applyFill="1" applyBorder="1" applyAlignment="1">
      <alignment vertical="center" wrapText="1"/>
    </xf>
    <xf numFmtId="0" fontId="8" fillId="20" borderId="0" xfId="42" applyFont="1" applyFill="1" applyBorder="1" applyAlignment="1">
      <alignment horizontal="left" vertical="center" wrapText="1"/>
    </xf>
    <xf numFmtId="0" fontId="52" fillId="20" borderId="0" xfId="41" applyFont="1" applyFill="1" applyAlignment="1">
      <alignment horizontal="left" vertical="center" wrapText="1"/>
    </xf>
    <xf numFmtId="0" fontId="90" fillId="0" borderId="0" xfId="42" applyFont="1" applyAlignment="1">
      <alignment horizontal="center" vertical="top"/>
    </xf>
    <xf numFmtId="0" fontId="9" fillId="20" borderId="0" xfId="42" applyFont="1" applyFill="1" applyBorder="1" applyAlignment="1">
      <alignment horizontal="center" vertical="top" wrapText="1"/>
    </xf>
    <xf numFmtId="0" fontId="8" fillId="20" borderId="0" xfId="42" applyFont="1" applyFill="1" applyBorder="1" applyAlignment="1">
      <alignment horizontal="left" vertical="top" wrapText="1"/>
    </xf>
    <xf numFmtId="0" fontId="52" fillId="20" borderId="0" xfId="42" applyFont="1" applyFill="1" applyBorder="1" applyAlignment="1">
      <alignment horizontal="left" vertical="top" wrapText="1"/>
    </xf>
    <xf numFmtId="0" fontId="9" fillId="32" borderId="70" xfId="42" applyFont="1" applyFill="1" applyBorder="1" applyAlignment="1">
      <alignment horizontal="left" vertical="top" wrapText="1"/>
    </xf>
    <xf numFmtId="0" fontId="9" fillId="32" borderId="0" xfId="42" applyFont="1" applyFill="1" applyBorder="1" applyAlignment="1">
      <alignment horizontal="left" vertical="top" wrapText="1"/>
    </xf>
    <xf numFmtId="0" fontId="59" fillId="36" borderId="57" xfId="0" applyFont="1" applyFill="1" applyBorder="1" applyAlignment="1">
      <alignment horizontal="center" vertical="center" wrapText="1"/>
    </xf>
    <xf numFmtId="0" fontId="59" fillId="36" borderId="95" xfId="0" applyFont="1" applyFill="1" applyBorder="1" applyAlignment="1">
      <alignment horizontal="center" vertical="center" wrapText="1"/>
    </xf>
    <xf numFmtId="0" fontId="59" fillId="36" borderId="115" xfId="0" applyFont="1" applyFill="1" applyBorder="1" applyAlignment="1">
      <alignment horizontal="center" vertical="center" wrapText="1"/>
    </xf>
    <xf numFmtId="0" fontId="68" fillId="36" borderId="116" xfId="0" applyFont="1" applyFill="1" applyBorder="1" applyAlignment="1">
      <alignment horizontal="center" vertical="center" wrapText="1"/>
    </xf>
    <xf numFmtId="0" fontId="68" fillId="36" borderId="55" xfId="0" applyFont="1" applyFill="1" applyBorder="1" applyAlignment="1">
      <alignment horizontal="center" vertical="center" wrapText="1"/>
    </xf>
    <xf numFmtId="0" fontId="18" fillId="0" borderId="35" xfId="36" applyFont="1" applyFill="1" applyBorder="1" applyAlignment="1" applyProtection="1">
      <alignment horizontal="center" vertical="center" wrapText="1"/>
      <protection locked="0"/>
    </xf>
    <xf numFmtId="0" fontId="18" fillId="0" borderId="36" xfId="36" applyFont="1" applyFill="1" applyBorder="1" applyAlignment="1" applyProtection="1">
      <alignment horizontal="center" vertical="center" wrapText="1"/>
      <protection locked="0"/>
    </xf>
    <xf numFmtId="0" fontId="68" fillId="36" borderId="114" xfId="0" applyFont="1" applyFill="1" applyBorder="1" applyAlignment="1">
      <alignment horizontal="center" vertical="center" wrapText="1"/>
    </xf>
    <xf numFmtId="0" fontId="68" fillId="36" borderId="0" xfId="0" applyFont="1" applyFill="1" applyBorder="1" applyAlignment="1">
      <alignment horizontal="center" vertical="center" wrapText="1"/>
    </xf>
    <xf numFmtId="0" fontId="16" fillId="20" borderId="0" xfId="42" applyFont="1" applyFill="1" applyBorder="1" applyAlignment="1">
      <alignment horizontal="center" vertical="center" wrapText="1"/>
    </xf>
    <xf numFmtId="0" fontId="8" fillId="20" borderId="0" xfId="42" applyFont="1" applyFill="1" applyBorder="1" applyAlignment="1">
      <alignment horizontal="center" vertical="top" wrapText="1"/>
    </xf>
    <xf numFmtId="0" fontId="99" fillId="0" borderId="21" xfId="36" applyFont="1" applyFill="1" applyBorder="1" applyAlignment="1" applyProtection="1">
      <alignment horizontal="center" vertical="center" wrapText="1"/>
      <protection locked="0"/>
    </xf>
    <xf numFmtId="0" fontId="99" fillId="0" borderId="97" xfId="36" applyFont="1" applyFill="1" applyBorder="1" applyAlignment="1" applyProtection="1">
      <alignment horizontal="center" vertical="center" wrapText="1"/>
      <protection locked="0"/>
    </xf>
    <xf numFmtId="0" fontId="23" fillId="0" borderId="117" xfId="0" applyFont="1" applyFill="1" applyBorder="1" applyAlignment="1">
      <alignment horizontal="center" vertical="center" wrapText="1"/>
    </xf>
    <xf numFmtId="0" fontId="23" fillId="0" borderId="118" xfId="0" applyFont="1" applyFill="1" applyBorder="1" applyAlignment="1">
      <alignment horizontal="center" vertical="center" wrapText="1"/>
    </xf>
    <xf numFmtId="0" fontId="9" fillId="0" borderId="116" xfId="36" applyFont="1" applyFill="1" applyBorder="1" applyAlignment="1">
      <alignment horizontal="center" vertical="center" wrapText="1"/>
    </xf>
    <xf numFmtId="0" fontId="9" fillId="0" borderId="55" xfId="36" applyFont="1" applyFill="1" applyBorder="1" applyAlignment="1">
      <alignment horizontal="center" vertical="center" wrapText="1"/>
    </xf>
    <xf numFmtId="0" fontId="59" fillId="36" borderId="114" xfId="0" applyFont="1" applyFill="1" applyBorder="1" applyAlignment="1">
      <alignment horizontal="center" vertical="center" wrapText="1"/>
    </xf>
    <xf numFmtId="0" fontId="59" fillId="36" borderId="0" xfId="0" applyFont="1" applyFill="1" applyBorder="1" applyAlignment="1">
      <alignment horizontal="center" vertical="center" wrapText="1"/>
    </xf>
    <xf numFmtId="1" fontId="25" fillId="21" borderId="119" xfId="36" applyNumberFormat="1" applyFont="1" applyFill="1" applyBorder="1" applyAlignment="1" applyProtection="1">
      <alignment horizontal="center" vertical="center"/>
      <protection locked="0"/>
    </xf>
    <xf numFmtId="0" fontId="69" fillId="0" borderId="98" xfId="36" applyFont="1" applyFill="1" applyBorder="1" applyAlignment="1" applyProtection="1">
      <alignment horizontal="center" vertical="center" wrapText="1"/>
      <protection locked="0"/>
    </xf>
    <xf numFmtId="0" fontId="69" fillId="0" borderId="21" xfId="36" applyFont="1" applyFill="1" applyBorder="1" applyAlignment="1" applyProtection="1">
      <alignment horizontal="center" vertical="center" wrapText="1"/>
      <protection locked="0"/>
    </xf>
    <xf numFmtId="0" fontId="66" fillId="21" borderId="119" xfId="36" applyNumberFormat="1" applyFont="1" applyFill="1" applyBorder="1" applyAlignment="1" applyProtection="1">
      <alignment horizontal="center" vertical="center"/>
      <protection locked="0"/>
    </xf>
    <xf numFmtId="0" fontId="10" fillId="0" borderId="98" xfId="36" applyFont="1" applyFill="1" applyBorder="1" applyAlignment="1" applyProtection="1">
      <alignment horizontal="center" vertical="center" wrapText="1"/>
      <protection locked="0"/>
    </xf>
    <xf numFmtId="0" fontId="10" fillId="0" borderId="97" xfId="36" applyFont="1" applyFill="1" applyBorder="1" applyAlignment="1" applyProtection="1">
      <alignment horizontal="center" vertical="center" wrapText="1"/>
      <protection locked="0"/>
    </xf>
    <xf numFmtId="0" fontId="16" fillId="20" borderId="84" xfId="36" applyFont="1" applyFill="1" applyBorder="1" applyAlignment="1">
      <alignment horizontal="center" wrapText="1"/>
    </xf>
    <xf numFmtId="0" fontId="9" fillId="32" borderId="70" xfId="42" applyFont="1" applyFill="1" applyBorder="1" applyAlignment="1">
      <alignment horizontal="center" vertical="center" wrapText="1"/>
    </xf>
    <xf numFmtId="0" fontId="9" fillId="32" borderId="0" xfId="42" applyFont="1" applyFill="1" applyBorder="1" applyAlignment="1">
      <alignment horizontal="center" vertical="center" wrapText="1"/>
    </xf>
    <xf numFmtId="173" fontId="52" fillId="19" borderId="62" xfId="36" applyNumberFormat="1" applyFont="1" applyFill="1" applyBorder="1" applyAlignment="1" applyProtection="1">
      <alignment horizontal="center" vertical="center"/>
      <protection locked="0"/>
    </xf>
    <xf numFmtId="0" fontId="26" fillId="0" borderId="0" xfId="36" applyFont="1" applyBorder="1" applyAlignment="1">
      <alignment horizontal="center" vertical="center"/>
    </xf>
    <xf numFmtId="0" fontId="26" fillId="0" borderId="85" xfId="36" applyFont="1" applyBorder="1" applyAlignment="1">
      <alignment horizontal="center" vertical="center"/>
    </xf>
    <xf numFmtId="0" fontId="26" fillId="0" borderId="73" xfId="36" applyFont="1" applyBorder="1" applyAlignment="1">
      <alignment horizontal="center" vertical="center"/>
    </xf>
    <xf numFmtId="0" fontId="26" fillId="0" borderId="120" xfId="36" applyFont="1" applyBorder="1" applyAlignment="1">
      <alignment horizontal="center" vertical="center"/>
    </xf>
    <xf numFmtId="0" fontId="23" fillId="0" borderId="72" xfId="38" applyFont="1" applyBorder="1" applyAlignment="1">
      <alignment horizontal="left" vertical="center"/>
    </xf>
    <xf numFmtId="0" fontId="23" fillId="0" borderId="0" xfId="38" applyFont="1" applyBorder="1" applyAlignment="1">
      <alignment horizontal="left" vertical="center"/>
    </xf>
    <xf numFmtId="0" fontId="26" fillId="0" borderId="0" xfId="40" applyFont="1" applyBorder="1" applyAlignment="1">
      <alignment horizontal="center" vertical="center"/>
    </xf>
    <xf numFmtId="0" fontId="26" fillId="0" borderId="14" xfId="40" applyFont="1" applyBorder="1" applyAlignment="1">
      <alignment horizontal="center" vertical="center"/>
    </xf>
    <xf numFmtId="0" fontId="26" fillId="0" borderId="73" xfId="40" applyFont="1" applyBorder="1" applyAlignment="1">
      <alignment horizontal="center" vertical="center"/>
    </xf>
    <xf numFmtId="0" fontId="26" fillId="0" borderId="75" xfId="40" applyFont="1" applyBorder="1" applyAlignment="1">
      <alignment horizontal="center" vertical="center"/>
    </xf>
    <xf numFmtId="0" fontId="23" fillId="0" borderId="74" xfId="38" applyFont="1" applyBorder="1" applyAlignment="1">
      <alignment horizontal="left" vertical="center"/>
    </xf>
    <xf numFmtId="0" fontId="23" fillId="0" borderId="73" xfId="38" applyFont="1" applyBorder="1" applyAlignment="1">
      <alignment horizontal="left" vertical="center"/>
    </xf>
    <xf numFmtId="0" fontId="23" fillId="0" borderId="70" xfId="38" applyFont="1" applyBorder="1" applyAlignment="1">
      <alignment horizontal="left" vertical="center"/>
    </xf>
    <xf numFmtId="0" fontId="47" fillId="24" borderId="25" xfId="36" applyFont="1" applyFill="1" applyBorder="1" applyAlignment="1">
      <alignment horizontal="center" vertical="center"/>
    </xf>
    <xf numFmtId="0" fontId="47" fillId="24" borderId="26" xfId="38" applyFont="1" applyFill="1" applyBorder="1" applyAlignment="1">
      <alignment horizontal="center" vertical="center"/>
    </xf>
    <xf numFmtId="0" fontId="47" fillId="24" borderId="27" xfId="38" applyFont="1" applyFill="1" applyBorder="1" applyAlignment="1">
      <alignment horizontal="center" vertical="center"/>
    </xf>
    <xf numFmtId="0" fontId="21" fillId="19" borderId="25" xfId="36" applyFont="1" applyFill="1" applyBorder="1" applyAlignment="1">
      <alignment horizontal="center" vertical="center"/>
    </xf>
    <xf numFmtId="0" fontId="21" fillId="19" borderId="26" xfId="38" applyFont="1" applyFill="1" applyBorder="1" applyAlignment="1">
      <alignment horizontal="center" vertical="center"/>
    </xf>
    <xf numFmtId="0" fontId="21" fillId="19" borderId="27" xfId="38" applyFont="1" applyFill="1" applyBorder="1" applyAlignment="1">
      <alignment horizontal="center" vertical="center"/>
    </xf>
    <xf numFmtId="0" fontId="23" fillId="0" borderId="121" xfId="38" applyFont="1" applyBorder="1" applyAlignment="1">
      <alignment horizontal="left" vertical="center"/>
    </xf>
    <xf numFmtId="0" fontId="23" fillId="0" borderId="17" xfId="38" applyFont="1" applyBorder="1" applyAlignment="1">
      <alignment horizontal="left" vertical="center"/>
    </xf>
    <xf numFmtId="0" fontId="26" fillId="0" borderId="17" xfId="36" applyFont="1" applyBorder="1" applyAlignment="1">
      <alignment horizontal="left" vertical="center" wrapText="1"/>
    </xf>
    <xf numFmtId="0" fontId="26" fillId="0" borderId="81" xfId="36" applyFont="1" applyBorder="1" applyAlignment="1">
      <alignment horizontal="left" vertical="center" wrapText="1"/>
    </xf>
    <xf numFmtId="0" fontId="26" fillId="0" borderId="0" xfId="36" applyFont="1" applyBorder="1" applyAlignment="1">
      <alignment horizontal="left" vertical="center" wrapText="1"/>
    </xf>
    <xf numFmtId="0" fontId="26" fillId="0" borderId="85" xfId="36" applyFont="1" applyBorder="1" applyAlignment="1">
      <alignment horizontal="left" vertical="center" wrapText="1"/>
    </xf>
    <xf numFmtId="0" fontId="23" fillId="0" borderId="80" xfId="38" applyFont="1" applyBorder="1" applyAlignment="1">
      <alignment horizontal="left" vertical="center"/>
    </xf>
    <xf numFmtId="0" fontId="26" fillId="0" borderId="17" xfId="40" applyFont="1" applyBorder="1" applyAlignment="1">
      <alignment horizontal="center" vertical="center"/>
    </xf>
    <xf numFmtId="0" fontId="26" fillId="0" borderId="18" xfId="40" applyFont="1" applyBorder="1" applyAlignment="1">
      <alignment horizontal="center" vertical="center"/>
    </xf>
    <xf numFmtId="0" fontId="34" fillId="19" borderId="0" xfId="43" applyFont="1" applyFill="1" applyBorder="1" applyAlignment="1" applyProtection="1">
      <alignment horizontal="center" vertical="center"/>
      <protection locked="0"/>
    </xf>
    <xf numFmtId="0" fontId="34" fillId="19" borderId="14" xfId="43" applyFont="1" applyFill="1" applyBorder="1" applyAlignment="1" applyProtection="1">
      <alignment horizontal="center" vertical="center"/>
      <protection locked="0"/>
    </xf>
    <xf numFmtId="0" fontId="34" fillId="19" borderId="122" xfId="43" applyFont="1" applyFill="1" applyBorder="1" applyAlignment="1" applyProtection="1">
      <alignment horizontal="center" vertical="center"/>
      <protection locked="0"/>
    </xf>
    <xf numFmtId="0" fontId="34" fillId="19" borderId="123" xfId="43" applyFont="1" applyFill="1" applyBorder="1" applyAlignment="1" applyProtection="1">
      <alignment horizontal="center" vertical="center"/>
      <protection locked="0"/>
    </xf>
    <xf numFmtId="167" fontId="33" fillId="19" borderId="20" xfId="43" applyNumberFormat="1" applyFont="1" applyFill="1" applyBorder="1" applyAlignment="1" applyProtection="1">
      <alignment horizontal="center" vertical="center"/>
      <protection locked="0"/>
    </xf>
    <xf numFmtId="167" fontId="33" fillId="19" borderId="0" xfId="43" applyNumberFormat="1" applyFont="1" applyFill="1" applyBorder="1" applyAlignment="1" applyProtection="1">
      <alignment horizontal="center" vertical="center"/>
      <protection locked="0"/>
    </xf>
    <xf numFmtId="167" fontId="33" fillId="19" borderId="124" xfId="43" applyNumberFormat="1" applyFont="1" applyFill="1" applyBorder="1" applyAlignment="1" applyProtection="1">
      <alignment horizontal="center" vertical="center"/>
      <protection locked="0"/>
    </xf>
    <xf numFmtId="0" fontId="23" fillId="0" borderId="71" xfId="38" applyFont="1" applyBorder="1" applyAlignment="1">
      <alignment horizontal="left" vertical="center"/>
    </xf>
    <xf numFmtId="0" fontId="47" fillId="24" borderId="26" xfId="36" applyFont="1" applyFill="1" applyBorder="1" applyAlignment="1">
      <alignment horizontal="center" vertical="center"/>
    </xf>
    <xf numFmtId="0" fontId="21" fillId="19" borderId="26" xfId="36" applyFont="1" applyFill="1" applyBorder="1" applyAlignment="1">
      <alignment horizontal="center" vertical="center" wrapText="1"/>
    </xf>
    <xf numFmtId="0" fontId="21" fillId="19" borderId="27" xfId="36" applyFont="1" applyFill="1" applyBorder="1" applyAlignment="1">
      <alignment horizontal="center" vertical="center" wrapText="1"/>
    </xf>
    <xf numFmtId="169" fontId="33" fillId="19" borderId="0" xfId="43" applyNumberFormat="1" applyFont="1" applyFill="1" applyBorder="1" applyAlignment="1" applyProtection="1">
      <alignment horizontal="left" vertical="center"/>
      <protection locked="0"/>
    </xf>
    <xf numFmtId="0" fontId="70" fillId="19" borderId="0" xfId="43" applyFont="1" applyFill="1" applyBorder="1" applyAlignment="1" applyProtection="1">
      <alignment horizontal="center" vertical="center"/>
      <protection locked="0"/>
    </xf>
    <xf numFmtId="0" fontId="70" fillId="19" borderId="14" xfId="43" applyFont="1" applyFill="1" applyBorder="1" applyAlignment="1" applyProtection="1">
      <alignment horizontal="center" vertical="center"/>
      <protection locked="0"/>
    </xf>
    <xf numFmtId="0" fontId="40" fillId="0" borderId="125" xfId="36" applyFont="1" applyFill="1" applyBorder="1" applyAlignment="1" applyProtection="1">
      <alignment horizontal="center" vertical="center" wrapText="1"/>
      <protection locked="0"/>
    </xf>
    <xf numFmtId="0" fontId="40" fillId="0" borderId="30" xfId="36" applyFont="1" applyFill="1" applyBorder="1" applyAlignment="1" applyProtection="1">
      <alignment horizontal="center" vertical="center" wrapText="1"/>
      <protection locked="0"/>
    </xf>
    <xf numFmtId="0" fontId="40" fillId="0" borderId="31" xfId="36" applyFont="1" applyFill="1" applyBorder="1" applyAlignment="1" applyProtection="1">
      <alignment horizontal="center" vertical="center" wrapText="1"/>
      <protection locked="0"/>
    </xf>
    <xf numFmtId="0" fontId="9" fillId="0" borderId="103" xfId="0" applyFont="1" applyFill="1" applyBorder="1" applyAlignment="1">
      <alignment horizontal="center" vertical="center" wrapText="1"/>
    </xf>
    <xf numFmtId="0" fontId="9" fillId="0" borderId="126" xfId="0" applyFont="1" applyFill="1" applyBorder="1" applyAlignment="1">
      <alignment horizontal="center" vertical="center" wrapText="1"/>
    </xf>
    <xf numFmtId="0" fontId="9" fillId="0" borderId="127" xfId="0" applyFont="1" applyFill="1" applyBorder="1" applyAlignment="1">
      <alignment horizontal="center" vertical="center" wrapText="1"/>
    </xf>
    <xf numFmtId="0" fontId="9" fillId="0" borderId="128" xfId="0" applyFont="1" applyFill="1" applyBorder="1" applyAlignment="1">
      <alignment horizontal="center" vertical="center" wrapText="1"/>
    </xf>
    <xf numFmtId="0" fontId="68" fillId="36" borderId="57" xfId="0" applyFont="1" applyFill="1" applyBorder="1" applyAlignment="1">
      <alignment horizontal="center" vertical="center" wrapText="1"/>
    </xf>
    <xf numFmtId="0" fontId="68" fillId="36" borderId="115" xfId="0" applyFont="1" applyFill="1" applyBorder="1" applyAlignment="1">
      <alignment horizontal="center" vertical="center" wrapText="1"/>
    </xf>
    <xf numFmtId="0" fontId="9" fillId="0" borderId="57" xfId="36" applyFont="1" applyFill="1" applyBorder="1" applyAlignment="1">
      <alignment horizontal="center" vertical="center" wrapText="1"/>
    </xf>
    <xf numFmtId="0" fontId="9" fillId="0" borderId="95" xfId="36" applyFont="1" applyFill="1" applyBorder="1" applyAlignment="1">
      <alignment horizontal="center" vertical="center" wrapText="1"/>
    </xf>
    <xf numFmtId="0" fontId="52" fillId="0" borderId="129" xfId="36" applyFont="1" applyFill="1" applyBorder="1" applyAlignment="1" applyProtection="1">
      <alignment horizontal="center" vertical="center" wrapText="1"/>
      <protection locked="0"/>
    </xf>
    <xf numFmtId="0" fontId="52" fillId="0" borderId="130" xfId="36" applyFont="1" applyFill="1" applyBorder="1" applyAlignment="1" applyProtection="1">
      <alignment horizontal="center" vertical="center" wrapText="1"/>
      <protection locked="0"/>
    </xf>
    <xf numFmtId="0" fontId="41" fillId="21" borderId="131" xfId="36" applyFont="1" applyFill="1" applyBorder="1" applyAlignment="1" applyProtection="1">
      <alignment horizontal="right" vertical="center" wrapText="1"/>
      <protection locked="0"/>
    </xf>
    <xf numFmtId="0" fontId="41" fillId="21" borderId="59" xfId="36" applyFont="1" applyFill="1" applyBorder="1" applyAlignment="1" applyProtection="1">
      <alignment horizontal="right" vertical="center" wrapText="1"/>
      <protection locked="0"/>
    </xf>
    <xf numFmtId="0" fontId="25" fillId="23" borderId="131" xfId="36" applyFont="1" applyFill="1" applyBorder="1" applyAlignment="1" applyProtection="1">
      <alignment horizontal="right" vertical="center" wrapText="1"/>
      <protection locked="0"/>
    </xf>
    <xf numFmtId="0" fontId="25" fillId="23" borderId="59" xfId="36" applyFont="1" applyFill="1" applyBorder="1" applyAlignment="1" applyProtection="1">
      <alignment horizontal="right" vertical="center" wrapText="1"/>
      <protection locked="0"/>
    </xf>
    <xf numFmtId="0" fontId="41" fillId="21" borderId="132" xfId="36" applyFont="1" applyFill="1" applyBorder="1" applyAlignment="1" applyProtection="1">
      <alignment horizontal="right" vertical="center" wrapText="1"/>
      <protection locked="0"/>
    </xf>
    <xf numFmtId="0" fontId="41" fillId="21" borderId="86" xfId="36" applyFont="1" applyFill="1" applyBorder="1" applyAlignment="1" applyProtection="1">
      <alignment horizontal="right" vertical="center" wrapText="1"/>
      <protection locked="0"/>
    </xf>
    <xf numFmtId="0" fontId="63" fillId="21" borderId="132" xfId="36" applyFont="1" applyFill="1" applyBorder="1" applyAlignment="1" applyProtection="1">
      <alignment horizontal="right" vertical="center" wrapText="1"/>
      <protection locked="0"/>
    </xf>
    <xf numFmtId="0" fontId="63" fillId="21" borderId="86" xfId="36" applyFont="1" applyFill="1" applyBorder="1" applyAlignment="1" applyProtection="1">
      <alignment horizontal="right" vertical="center" wrapText="1"/>
      <protection locked="0"/>
    </xf>
    <xf numFmtId="0" fontId="63" fillId="21" borderId="131" xfId="36" applyFont="1" applyFill="1" applyBorder="1" applyAlignment="1" applyProtection="1">
      <alignment horizontal="right" vertical="center" wrapText="1"/>
      <protection locked="0"/>
    </xf>
    <xf numFmtId="0" fontId="63" fillId="21" borderId="59" xfId="36" applyFont="1" applyFill="1" applyBorder="1" applyAlignment="1" applyProtection="1">
      <alignment horizontal="right" vertical="center" wrapText="1"/>
      <protection locked="0"/>
    </xf>
    <xf numFmtId="0" fontId="17" fillId="29" borderId="79" xfId="0" applyFont="1" applyFill="1" applyBorder="1" applyAlignment="1">
      <alignment horizontal="center" vertical="center" wrapText="1"/>
    </xf>
    <xf numFmtId="0" fontId="17" fillId="29" borderId="59" xfId="0" applyFont="1" applyFill="1" applyBorder="1" applyAlignment="1">
      <alignment horizontal="center" vertical="center" wrapText="1"/>
    </xf>
    <xf numFmtId="0" fontId="8" fillId="26" borderId="79" xfId="0" applyFont="1" applyFill="1" applyBorder="1" applyAlignment="1">
      <alignment horizontal="left" vertical="center" wrapText="1"/>
    </xf>
    <xf numFmtId="0" fontId="8" fillId="26" borderId="59" xfId="0" applyFont="1" applyFill="1" applyBorder="1" applyAlignment="1">
      <alignment horizontal="left" vertical="center" wrapText="1"/>
    </xf>
    <xf numFmtId="0" fontId="17" fillId="30" borderId="79" xfId="0" applyFont="1" applyFill="1" applyBorder="1" applyAlignment="1">
      <alignment horizontal="center" vertical="center" wrapText="1"/>
    </xf>
    <xf numFmtId="0" fontId="17" fillId="30" borderId="59" xfId="0" applyFont="1" applyFill="1" applyBorder="1" applyAlignment="1">
      <alignment horizontal="center" vertical="center" wrapText="1"/>
    </xf>
    <xf numFmtId="0" fontId="9" fillId="29" borderId="79" xfId="0" applyFont="1" applyFill="1" applyBorder="1" applyAlignment="1">
      <alignment horizontal="center" vertical="center" wrapText="1"/>
    </xf>
    <xf numFmtId="0" fontId="9" fillId="29" borderId="59" xfId="0" applyFont="1" applyFill="1" applyBorder="1" applyAlignment="1">
      <alignment horizontal="center" vertical="center" wrapText="1"/>
    </xf>
    <xf numFmtId="0" fontId="51" fillId="24" borderId="133" xfId="0" applyFont="1" applyFill="1" applyBorder="1" applyAlignment="1">
      <alignment horizontal="center" vertical="center" wrapText="1"/>
    </xf>
    <xf numFmtId="0" fontId="51" fillId="24" borderId="93" xfId="0" applyFont="1" applyFill="1" applyBorder="1" applyAlignment="1">
      <alignment horizontal="center" vertical="center" wrapText="1"/>
    </xf>
    <xf numFmtId="0" fontId="57" fillId="24" borderId="93" xfId="0" applyFont="1" applyFill="1" applyBorder="1" applyAlignment="1">
      <alignment horizontal="center" vertical="center" wrapText="1"/>
    </xf>
    <xf numFmtId="0" fontId="18" fillId="26" borderId="134" xfId="0" applyFont="1" applyFill="1" applyBorder="1" applyAlignment="1">
      <alignment horizontal="center" vertical="center" wrapText="1"/>
    </xf>
    <xf numFmtId="0" fontId="18" fillId="26" borderId="135" xfId="0" applyFont="1" applyFill="1" applyBorder="1" applyAlignment="1">
      <alignment horizontal="center" vertical="center" wrapText="1"/>
    </xf>
    <xf numFmtId="0" fontId="18" fillId="26" borderId="82" xfId="0" applyFont="1" applyFill="1" applyBorder="1" applyAlignment="1">
      <alignment horizontal="center" vertical="center" wrapText="1"/>
    </xf>
    <xf numFmtId="0" fontId="18" fillId="26" borderId="83" xfId="0" applyFont="1" applyFill="1" applyBorder="1" applyAlignment="1">
      <alignment horizontal="center" vertical="center" wrapText="1"/>
    </xf>
    <xf numFmtId="0" fontId="58" fillId="26" borderId="116" xfId="0" applyFont="1" applyFill="1" applyBorder="1" applyAlignment="1">
      <alignment horizontal="center" vertical="center" wrapText="1"/>
    </xf>
    <xf numFmtId="0" fontId="58" fillId="26" borderId="91" xfId="0" applyFont="1" applyFill="1" applyBorder="1" applyAlignment="1">
      <alignment horizontal="center" vertical="center" wrapText="1"/>
    </xf>
    <xf numFmtId="0" fontId="104" fillId="0" borderId="9" xfId="36" applyFont="1" applyBorder="1" applyAlignment="1">
      <alignment horizontal="centerContinuous" vertical="center"/>
    </xf>
    <xf numFmtId="0" fontId="105" fillId="0" borderId="76" xfId="36" applyFont="1" applyBorder="1" applyAlignment="1">
      <alignment horizontal="centerContinuous" vertical="center"/>
    </xf>
  </cellXfs>
  <cellStyles count="5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Euro" xfId="29" xr:uid="{00000000-0005-0000-0000-00001C000000}"/>
    <cellStyle name="Insatisfaisant" xfId="30" builtinId="27" customBuiltin="1"/>
    <cellStyle name="Lien hypertexte" xfId="31" builtinId="8"/>
    <cellStyle name="Lien hypertexte_festival_2009_GEMRCN1" xfId="32" xr:uid="{00000000-0005-0000-0000-00001F000000}"/>
    <cellStyle name="Lien hypertexte_PG Positionnement 2009" xfId="33" xr:uid="{00000000-0005-0000-0000-000020000000}"/>
    <cellStyle name="Neutre" xfId="34" builtinId="28" customBuiltin="1"/>
    <cellStyle name="Non d‚fini" xfId="35" xr:uid="{00000000-0005-0000-0000-000022000000}"/>
    <cellStyle name="Normal" xfId="0" builtinId="0"/>
    <cellStyle name="Normal_Bons de commande livraison" xfId="36" xr:uid="{00000000-0005-0000-0000-000024000000}"/>
    <cellStyle name="Normal_Conditionnement 18 décembre" xfId="37" xr:uid="{00000000-0005-0000-0000-000025000000}"/>
    <cellStyle name="Normal_Cuissons Températures portait17-11-2006" xfId="38" xr:uid="{00000000-0005-0000-0000-000026000000}"/>
    <cellStyle name="Normal_DEVIS" xfId="39" xr:uid="{00000000-0005-0000-0000-000027000000}"/>
    <cellStyle name="Normal_Forum Marais 15 09 2001" xfId="40" xr:uid="{00000000-0005-0000-0000-000028000000}"/>
    <cellStyle name="Normal_Gantt 27 janvier" xfId="41" xr:uid="{00000000-0005-0000-0000-000029000000}"/>
    <cellStyle name="Normal_space" xfId="42" xr:uid="{00000000-0005-0000-0000-00002A000000}"/>
    <cellStyle name="Normal_Tir Arc15 09 2001" xfId="43" xr:uid="{00000000-0005-0000-0000-00002B000000}"/>
    <cellStyle name="Satisfaisant" xfId="44" builtinId="26" customBuiltin="1"/>
    <cellStyle name="Sortie" xfId="45" builtinId="21" customBuiltin="1"/>
    <cellStyle name="Texte explicatif" xfId="46" builtinId="53" customBuiltin="1"/>
    <cellStyle name="Titre" xfId="47" builtinId="15" customBuiltin="1"/>
    <cellStyle name="Titre 1" xfId="48" builtinId="16" customBuiltin="1"/>
    <cellStyle name="Titre 2" xfId="49" builtinId="17" customBuiltin="1"/>
    <cellStyle name="Titre 3" xfId="50" builtinId="18" customBuiltin="1"/>
    <cellStyle name="Titre 4" xfId="51" builtinId="19" customBuiltin="1"/>
    <cellStyle name="Total" xfId="52" builtinId="25" customBuiltin="1"/>
    <cellStyle name="Vérification" xfId="5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28575</xdr:colOff>
      <xdr:row>2</xdr:row>
      <xdr:rowOff>85725</xdr:rowOff>
    </xdr:to>
    <xdr:pic>
      <xdr:nvPicPr>
        <xdr:cNvPr id="33795" name="Picture 1">
          <a:extLst>
            <a:ext uri="{FF2B5EF4-FFF2-40B4-BE49-F238E27FC236}">
              <a16:creationId xmlns:a16="http://schemas.microsoft.com/office/drawing/2014/main" id="{BDEBAF8C-156C-4930-B093-669CC6486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14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EBOUCHER/Mes%20documents/Planning%20mensu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%20ROUZIC/Mes%20documents/1%20SAUVEGARDE%20A%20en%20cours%20et%20fonctionnement/1%20Diagrammes%20de%20Gantt/Diagr%202%20aide%20ok/spa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Mois"/>
      <sheetName val="Renseignements"/>
    </sheetNames>
    <sheetDataSet>
      <sheetData sheetId="0"/>
      <sheetData sheetId="1"/>
      <sheetData sheetId="2">
        <row r="3">
          <cell r="B3">
            <v>40544</v>
          </cell>
        </row>
        <row r="4">
          <cell r="B4">
            <v>40657</v>
          </cell>
        </row>
        <row r="5">
          <cell r="B5">
            <v>40658</v>
          </cell>
        </row>
        <row r="6">
          <cell r="B6">
            <v>40664</v>
          </cell>
        </row>
        <row r="7">
          <cell r="B7">
            <v>40671</v>
          </cell>
        </row>
        <row r="8">
          <cell r="B8">
            <v>40696</v>
          </cell>
        </row>
        <row r="9">
          <cell r="B9">
            <v>40706</v>
          </cell>
        </row>
        <row r="10">
          <cell r="B10">
            <v>40707</v>
          </cell>
        </row>
        <row r="11">
          <cell r="B11">
            <v>40738</v>
          </cell>
        </row>
        <row r="12">
          <cell r="B12">
            <v>40770</v>
          </cell>
        </row>
        <row r="13">
          <cell r="B13">
            <v>40848</v>
          </cell>
        </row>
        <row r="14">
          <cell r="B14">
            <v>40858</v>
          </cell>
        </row>
        <row r="15">
          <cell r="B15">
            <v>40902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d'activité"/>
      <sheetName val="Archive"/>
      <sheetName val="Données roadmap"/>
      <sheetName val="Rapport d'activité"/>
      <sheetName val="Roadmap"/>
      <sheetName val="Feuil1"/>
      <sheetName val="Aide"/>
    </sheetNames>
    <sheetDataSet>
      <sheetData sheetId="0">
        <row r="15">
          <cell r="D15" t="str">
            <v>Suivi d'activité</v>
          </cell>
        </row>
        <row r="20">
          <cell r="E20" t="str">
            <v>M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eboucher.joel@wanadoo.fr" TargetMode="External"/><Relationship Id="rId2" Type="http://schemas.openxmlformats.org/officeDocument/2006/relationships/hyperlink" Target="http://www.excel-downloads.com/remository/Download/Professionnels/Planification-et-gestion-de-projets/SPACE.html" TargetMode="External"/><Relationship Id="rId1" Type="http://schemas.openxmlformats.org/officeDocument/2006/relationships/hyperlink" Target="http://www.excel-downloads.com/forum/111720-space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ieber.ch/fr/grosskueche/prospektanforderung/media/gn-behaelter_fra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inefe.gouv.fr/directions_services/daj/guide/gpem/nutrition/nutritio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2:T90"/>
  <sheetViews>
    <sheetView showGridLines="0" showZeros="0" tabSelected="1" zoomScaleNormal="100" workbookViewId="0">
      <selection activeCell="Y13" sqref="Y13"/>
    </sheetView>
  </sheetViews>
  <sheetFormatPr baseColWidth="10" defaultColWidth="10.28515625" defaultRowHeight="15.75"/>
  <cols>
    <col min="1" max="1" width="2.5703125" style="349" customWidth="1"/>
    <col min="2" max="2" width="10.28515625" style="400" customWidth="1"/>
    <col min="3" max="3" width="10" style="349" customWidth="1"/>
    <col min="4" max="4" width="8.42578125" style="349" customWidth="1"/>
    <col min="5" max="5" width="10.28515625" style="349" customWidth="1"/>
    <col min="6" max="6" width="16.42578125" style="349" customWidth="1"/>
    <col min="7" max="7" width="10.28515625" style="349" customWidth="1"/>
    <col min="8" max="8" width="5.140625" style="349" customWidth="1"/>
    <col min="9" max="9" width="10.42578125" style="349" customWidth="1"/>
    <col min="10" max="10" width="7.28515625" style="349" customWidth="1"/>
    <col min="11" max="11" width="6.28515625" style="349" customWidth="1"/>
    <col min="12" max="12" width="10" style="349" customWidth="1"/>
    <col min="13" max="13" width="11.5703125" style="349" customWidth="1"/>
    <col min="14" max="14" width="9.28515625" style="349" customWidth="1"/>
    <col min="15" max="15" width="6.28515625" style="349" customWidth="1"/>
    <col min="16" max="16" width="8.28515625" style="349" customWidth="1"/>
    <col min="17" max="17" width="7.42578125" style="349" customWidth="1"/>
    <col min="18" max="18" width="4.140625" style="349" customWidth="1"/>
    <col min="19" max="19" width="2.5703125" style="349" customWidth="1"/>
    <col min="20" max="20" width="3.42578125" style="349" customWidth="1"/>
    <col min="21" max="21" width="2.42578125" style="349" customWidth="1"/>
    <col min="22" max="16384" width="10.28515625" style="349"/>
  </cols>
  <sheetData>
    <row r="2" spans="1:20" ht="31.5" customHeight="1">
      <c r="A2" s="428" t="s">
        <v>334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</row>
    <row r="3" spans="1:20" ht="33.75" customHeight="1">
      <c r="B3" s="350" t="str">
        <f ca="1">CELL("nomfichier")</f>
        <v>C:\Users\Joël Leboucher\Desktop\UPRT a faire\[Domergues.HO.Cuidités.xlsx]Ressources documentaires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</row>
    <row r="4" spans="1:20">
      <c r="B4" s="352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4"/>
    </row>
    <row r="5" spans="1:20" ht="9.75" customHeight="1">
      <c r="B5" s="355"/>
      <c r="C5" s="356"/>
      <c r="D5" s="356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8"/>
    </row>
    <row r="6" spans="1:20" ht="36" customHeight="1">
      <c r="B6" s="355" t="s">
        <v>298</v>
      </c>
      <c r="C6" s="356"/>
      <c r="D6" s="356"/>
      <c r="E6" s="429" t="s">
        <v>335</v>
      </c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01"/>
      <c r="S6" s="401"/>
      <c r="T6" s="358"/>
    </row>
    <row r="7" spans="1:20" ht="18.75" customHeight="1">
      <c r="B7" s="355"/>
      <c r="C7" s="356"/>
      <c r="D7" s="356"/>
      <c r="E7" s="359"/>
      <c r="F7" s="402" t="s">
        <v>337</v>
      </c>
      <c r="G7" s="360"/>
      <c r="H7" s="361"/>
      <c r="I7" s="357"/>
      <c r="J7" s="357"/>
      <c r="K7" s="357"/>
      <c r="L7" s="357"/>
      <c r="M7" s="357"/>
      <c r="N7" s="357"/>
      <c r="O7" s="357"/>
      <c r="P7" s="357"/>
      <c r="Q7" s="357"/>
      <c r="R7" s="357"/>
      <c r="S7" s="357"/>
      <c r="T7" s="358"/>
    </row>
    <row r="8" spans="1:20" ht="18.75" customHeight="1">
      <c r="B8" s="355"/>
      <c r="C8" s="356"/>
      <c r="D8" s="356"/>
      <c r="E8" s="421" t="s">
        <v>360</v>
      </c>
      <c r="F8" s="420"/>
      <c r="G8" s="419"/>
      <c r="H8" s="420" t="s">
        <v>359</v>
      </c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8" t="s">
        <v>362</v>
      </c>
    </row>
    <row r="9" spans="1:20" ht="13.5" customHeight="1">
      <c r="B9" s="355"/>
      <c r="C9" s="356"/>
      <c r="D9" s="356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58"/>
    </row>
    <row r="10" spans="1:20" ht="15.75" customHeight="1">
      <c r="B10" s="355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6"/>
      <c r="S10" s="356"/>
      <c r="T10" s="358"/>
    </row>
    <row r="11" spans="1:20" ht="50.25" customHeight="1">
      <c r="B11" s="432" t="s">
        <v>340</v>
      </c>
      <c r="C11" s="433"/>
      <c r="D11" s="433"/>
      <c r="E11" s="443" t="s">
        <v>341</v>
      </c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358"/>
    </row>
    <row r="12" spans="1:20" ht="15.75" customHeight="1">
      <c r="B12" s="355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8"/>
    </row>
    <row r="13" spans="1:20" ht="50.25" customHeight="1">
      <c r="B13" s="355" t="s">
        <v>336</v>
      </c>
      <c r="C13" s="356"/>
      <c r="D13" s="356"/>
      <c r="E13" s="444" t="s">
        <v>343</v>
      </c>
      <c r="F13" s="444"/>
      <c r="G13" s="444"/>
      <c r="H13" s="444"/>
      <c r="I13" s="444"/>
      <c r="J13" s="444"/>
      <c r="K13" s="444"/>
      <c r="L13" s="444"/>
      <c r="M13" s="444"/>
      <c r="N13" s="444"/>
      <c r="O13" s="444"/>
      <c r="P13" s="444"/>
      <c r="Q13" s="444"/>
      <c r="R13" s="444"/>
      <c r="S13" s="444"/>
      <c r="T13" s="358"/>
    </row>
    <row r="14" spans="1:20" ht="38.25" customHeight="1">
      <c r="B14" s="355"/>
      <c r="C14" s="356"/>
      <c r="D14" s="356"/>
      <c r="E14" s="430" t="s">
        <v>338</v>
      </c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358"/>
    </row>
    <row r="15" spans="1:20" ht="23.25" customHeight="1">
      <c r="B15" s="355"/>
      <c r="C15" s="356"/>
      <c r="D15" s="356"/>
      <c r="E15" s="444" t="s">
        <v>339</v>
      </c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4"/>
      <c r="R15" s="444"/>
      <c r="S15" s="444"/>
      <c r="T15" s="358"/>
    </row>
    <row r="16" spans="1:20" ht="15.75" customHeight="1">
      <c r="B16" s="355"/>
      <c r="C16" s="356"/>
      <c r="D16" s="356"/>
      <c r="E16" s="356"/>
      <c r="F16" s="356"/>
      <c r="G16" s="356"/>
      <c r="H16" s="356"/>
      <c r="I16" s="356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8"/>
    </row>
    <row r="17" spans="2:20" ht="35.25" customHeight="1">
      <c r="B17" s="460" t="s">
        <v>350</v>
      </c>
      <c r="C17" s="461"/>
      <c r="D17" s="461"/>
      <c r="E17" s="403"/>
      <c r="F17" s="403"/>
      <c r="G17" s="403"/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358"/>
    </row>
    <row r="18" spans="2:20" ht="18" customHeight="1">
      <c r="B18" s="460"/>
      <c r="C18" s="461"/>
      <c r="D18" s="461"/>
      <c r="E18" s="403"/>
      <c r="F18" s="462" t="s">
        <v>297</v>
      </c>
      <c r="G18" s="462"/>
      <c r="H18" s="462"/>
      <c r="I18" s="462"/>
      <c r="J18" s="462"/>
      <c r="K18" s="462"/>
      <c r="L18" s="462"/>
      <c r="M18" s="462"/>
      <c r="N18" s="462"/>
      <c r="O18" s="462"/>
      <c r="P18" s="462"/>
      <c r="Q18" s="403"/>
      <c r="R18" s="403"/>
      <c r="S18" s="403"/>
      <c r="T18" s="358"/>
    </row>
    <row r="19" spans="2:20" ht="9.75" customHeight="1">
      <c r="B19" s="355"/>
      <c r="C19" s="356"/>
      <c r="D19" s="356"/>
      <c r="E19" s="363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58"/>
    </row>
    <row r="20" spans="2:20" ht="27" customHeight="1">
      <c r="B20" s="367"/>
      <c r="C20" s="368"/>
      <c r="D20" s="368"/>
      <c r="E20" s="403"/>
      <c r="F20" s="447" t="s">
        <v>297</v>
      </c>
      <c r="G20" s="437" t="s">
        <v>285</v>
      </c>
      <c r="H20" s="438"/>
      <c r="I20" s="438"/>
      <c r="J20" s="449" t="s">
        <v>10</v>
      </c>
      <c r="K20" s="450"/>
      <c r="L20" s="450"/>
      <c r="M20" s="450"/>
      <c r="N20" s="450"/>
      <c r="O20" s="414"/>
      <c r="P20" s="415"/>
      <c r="Q20" s="403"/>
      <c r="R20" s="403"/>
      <c r="S20" s="403"/>
      <c r="T20" s="358"/>
    </row>
    <row r="21" spans="2:20" ht="39.75" customHeight="1">
      <c r="B21" s="367"/>
      <c r="C21" s="368"/>
      <c r="D21" s="368"/>
      <c r="E21" s="403"/>
      <c r="F21" s="448"/>
      <c r="G21" s="457" t="s">
        <v>12</v>
      </c>
      <c r="H21" s="458"/>
      <c r="I21" s="407" t="s">
        <v>49</v>
      </c>
      <c r="J21" s="445" t="s">
        <v>48</v>
      </c>
      <c r="K21" s="446"/>
      <c r="L21" s="454" t="s">
        <v>50</v>
      </c>
      <c r="M21" s="455"/>
      <c r="N21" s="408" t="s">
        <v>94</v>
      </c>
      <c r="O21" s="439" t="s">
        <v>291</v>
      </c>
      <c r="P21" s="440"/>
      <c r="Q21" s="403"/>
      <c r="R21" s="403"/>
      <c r="S21" s="403"/>
      <c r="T21" s="358"/>
    </row>
    <row r="22" spans="2:20" ht="33" customHeight="1">
      <c r="B22" s="367"/>
      <c r="C22" s="368"/>
      <c r="D22" s="368"/>
      <c r="E22" s="403"/>
      <c r="F22" s="416" t="s">
        <v>56</v>
      </c>
      <c r="G22" s="417">
        <v>0.13</v>
      </c>
      <c r="H22" s="409"/>
      <c r="I22" s="410" t="s">
        <v>78</v>
      </c>
      <c r="J22" s="456">
        <v>3</v>
      </c>
      <c r="K22" s="456"/>
      <c r="L22" s="453">
        <v>258</v>
      </c>
      <c r="M22" s="453"/>
      <c r="N22" s="411">
        <v>8</v>
      </c>
      <c r="O22" s="412">
        <f>G22*N22</f>
        <v>1.04</v>
      </c>
      <c r="P22" s="413" t="str">
        <f>IF(O22&gt;0,I22,0)</f>
        <v>Kg</v>
      </c>
      <c r="Q22" s="403"/>
      <c r="R22" s="403"/>
      <c r="S22" s="403"/>
      <c r="T22" s="358"/>
    </row>
    <row r="23" spans="2:20" ht="23.25" customHeight="1">
      <c r="B23" s="355"/>
      <c r="C23" s="356"/>
      <c r="D23" s="356"/>
      <c r="E23" s="363"/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403"/>
      <c r="T23" s="358"/>
    </row>
    <row r="24" spans="2:20" ht="15.75" customHeight="1">
      <c r="B24" s="355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  <c r="O24" s="356"/>
      <c r="P24" s="356"/>
      <c r="Q24" s="356"/>
      <c r="R24" s="356"/>
      <c r="S24" s="356"/>
      <c r="T24" s="358"/>
    </row>
    <row r="25" spans="2:20" ht="15.75" customHeight="1">
      <c r="B25" s="355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  <c r="P25" s="356"/>
      <c r="Q25" s="356"/>
      <c r="R25" s="356"/>
      <c r="S25" s="356"/>
      <c r="T25" s="358"/>
    </row>
    <row r="26" spans="2:20" ht="50.25" customHeight="1">
      <c r="B26" s="432" t="s">
        <v>344</v>
      </c>
      <c r="C26" s="433"/>
      <c r="D26" s="433"/>
      <c r="E26" s="403"/>
      <c r="F26" s="459" t="s">
        <v>96</v>
      </c>
      <c r="G26" s="459"/>
      <c r="H26" s="459"/>
      <c r="I26" s="459"/>
      <c r="J26" s="459"/>
      <c r="K26" s="459"/>
      <c r="L26" s="459"/>
      <c r="M26" s="459"/>
      <c r="N26" s="459"/>
      <c r="O26" s="459"/>
      <c r="P26" s="459"/>
      <c r="Q26" s="403"/>
      <c r="R26" s="403"/>
      <c r="S26" s="403"/>
      <c r="T26" s="358"/>
    </row>
    <row r="27" spans="2:20" ht="27" customHeight="1">
      <c r="B27" s="432" t="s">
        <v>352</v>
      </c>
      <c r="C27" s="433"/>
      <c r="D27" s="433"/>
      <c r="E27" s="403"/>
      <c r="F27" s="303">
        <v>258</v>
      </c>
      <c r="G27" s="304">
        <v>32</v>
      </c>
      <c r="H27" s="305" t="s">
        <v>345</v>
      </c>
      <c r="I27" s="306">
        <v>8</v>
      </c>
      <c r="J27" s="307">
        <v>2</v>
      </c>
      <c r="K27" s="308" t="s">
        <v>346</v>
      </c>
      <c r="L27" s="304">
        <v>33</v>
      </c>
      <c r="M27" s="305" t="s">
        <v>345</v>
      </c>
      <c r="N27" s="306">
        <v>8</v>
      </c>
      <c r="O27" s="307">
        <v>-6</v>
      </c>
      <c r="P27" s="309" t="s">
        <v>346</v>
      </c>
      <c r="Q27" s="403"/>
      <c r="R27" s="403"/>
      <c r="S27" s="403"/>
      <c r="T27" s="358"/>
    </row>
    <row r="28" spans="2:20" ht="23.25" customHeight="1">
      <c r="B28" s="432"/>
      <c r="C28" s="433"/>
      <c r="D28" s="433"/>
      <c r="E28" s="363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58"/>
    </row>
    <row r="29" spans="2:20" ht="15.75" customHeight="1">
      <c r="B29" s="355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8"/>
    </row>
    <row r="30" spans="2:20" ht="37.5" customHeight="1">
      <c r="B30" s="432" t="s">
        <v>347</v>
      </c>
      <c r="C30" s="433"/>
      <c r="D30" s="433"/>
      <c r="E30" s="404"/>
      <c r="F30" s="459" t="s">
        <v>349</v>
      </c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04"/>
      <c r="R30" s="404"/>
      <c r="S30" s="404"/>
      <c r="T30" s="358"/>
    </row>
    <row r="31" spans="2:20" ht="23.25" customHeight="1">
      <c r="B31" s="355"/>
      <c r="C31" s="356"/>
      <c r="D31" s="356"/>
      <c r="E31" s="363"/>
      <c r="F31" s="303">
        <v>258</v>
      </c>
      <c r="G31" s="304">
        <v>32</v>
      </c>
      <c r="H31" s="305" t="s">
        <v>345</v>
      </c>
      <c r="I31" s="332">
        <v>1.04</v>
      </c>
      <c r="J31" s="333" t="s">
        <v>78</v>
      </c>
      <c r="K31" s="307">
        <v>0.25999999999999801</v>
      </c>
      <c r="L31" s="308" t="s">
        <v>78</v>
      </c>
      <c r="M31" s="304">
        <v>33</v>
      </c>
      <c r="N31" s="305" t="s">
        <v>345</v>
      </c>
      <c r="O31" s="332">
        <v>1.04</v>
      </c>
      <c r="P31" s="308" t="s">
        <v>78</v>
      </c>
      <c r="Q31" s="307">
        <v>-0.78000000000000114</v>
      </c>
      <c r="R31" s="308" t="s">
        <v>78</v>
      </c>
      <c r="S31" s="403"/>
      <c r="T31" s="358"/>
    </row>
    <row r="32" spans="2:20" ht="23.25" customHeight="1">
      <c r="B32" s="355"/>
      <c r="C32" s="356"/>
      <c r="D32" s="356"/>
      <c r="E32" s="363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4"/>
      <c r="R32" s="364"/>
      <c r="S32" s="403"/>
      <c r="T32" s="358"/>
    </row>
    <row r="33" spans="2:20" ht="15.75" customHeight="1">
      <c r="B33" s="355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  <c r="P33" s="356"/>
      <c r="Q33" s="356"/>
      <c r="R33" s="356"/>
      <c r="S33" s="356"/>
      <c r="T33" s="358"/>
    </row>
    <row r="34" spans="2:20" ht="23.25" customHeight="1">
      <c r="B34" s="460" t="s">
        <v>353</v>
      </c>
      <c r="C34" s="461"/>
      <c r="D34" s="461"/>
      <c r="E34" s="363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P34" s="364"/>
      <c r="Q34" s="364"/>
      <c r="R34" s="364"/>
      <c r="S34" s="364"/>
      <c r="T34" s="358"/>
    </row>
    <row r="35" spans="2:20" ht="40.5" customHeight="1">
      <c r="B35" s="460"/>
      <c r="C35" s="461"/>
      <c r="D35" s="461"/>
      <c r="E35" s="431" t="s">
        <v>354</v>
      </c>
      <c r="F35" s="431"/>
      <c r="G35" s="431"/>
      <c r="H35" s="431"/>
      <c r="I35" s="431"/>
      <c r="J35" s="431"/>
      <c r="K35" s="431"/>
      <c r="L35" s="431"/>
      <c r="M35" s="431"/>
      <c r="N35" s="431"/>
      <c r="O35" s="431"/>
      <c r="P35" s="431"/>
      <c r="Q35" s="431"/>
      <c r="R35" s="431"/>
      <c r="S35" s="431"/>
      <c r="T35" s="358"/>
    </row>
    <row r="36" spans="2:20" ht="12.75" customHeight="1">
      <c r="B36" s="355"/>
      <c r="C36" s="356"/>
      <c r="D36" s="356"/>
      <c r="E36" s="363"/>
      <c r="F36" s="364"/>
      <c r="G36" s="364"/>
      <c r="H36" s="364"/>
      <c r="I36" s="364"/>
      <c r="J36" s="364"/>
      <c r="K36" s="364"/>
      <c r="L36" s="364"/>
      <c r="M36" s="364"/>
      <c r="N36" s="364"/>
      <c r="O36" s="364"/>
      <c r="P36" s="364"/>
      <c r="Q36" s="364"/>
      <c r="R36" s="364"/>
      <c r="S36" s="364"/>
      <c r="T36" s="358"/>
    </row>
    <row r="37" spans="2:20" ht="36.75" customHeight="1">
      <c r="B37" s="355"/>
      <c r="C37" s="356"/>
      <c r="D37" s="356"/>
      <c r="E37" s="363"/>
      <c r="F37" s="434" t="s">
        <v>268</v>
      </c>
      <c r="G37" s="436"/>
      <c r="H37" s="364"/>
      <c r="I37" s="434" t="s">
        <v>267</v>
      </c>
      <c r="J37" s="436"/>
      <c r="K37" s="364"/>
      <c r="L37" s="434" t="s">
        <v>269</v>
      </c>
      <c r="M37" s="436"/>
      <c r="N37" s="364"/>
      <c r="O37" s="451" t="s">
        <v>270</v>
      </c>
      <c r="P37" s="452"/>
      <c r="Q37" s="452"/>
      <c r="R37" s="364"/>
      <c r="S37" s="364"/>
      <c r="T37" s="358"/>
    </row>
    <row r="38" spans="2:20" ht="11.25" customHeight="1">
      <c r="B38" s="355"/>
      <c r="C38" s="356"/>
      <c r="D38" s="356"/>
      <c r="E38" s="363"/>
      <c r="F38" s="364"/>
      <c r="G38" s="364"/>
      <c r="H38" s="364"/>
      <c r="I38" s="364"/>
      <c r="J38" s="364"/>
      <c r="K38" s="364"/>
      <c r="L38" s="364"/>
      <c r="M38" s="364"/>
      <c r="N38" s="364"/>
      <c r="O38" s="364"/>
      <c r="P38" s="364"/>
      <c r="Q38" s="364"/>
      <c r="R38" s="364"/>
      <c r="S38" s="364"/>
      <c r="T38" s="358"/>
    </row>
    <row r="39" spans="2:20" ht="44.25" customHeight="1">
      <c r="B39" s="355"/>
      <c r="C39" s="356"/>
      <c r="D39" s="356"/>
      <c r="E39" s="363"/>
      <c r="F39" s="434" t="s">
        <v>264</v>
      </c>
      <c r="G39" s="435"/>
      <c r="H39" s="364"/>
      <c r="I39" s="434" t="s">
        <v>265</v>
      </c>
      <c r="J39" s="436"/>
      <c r="K39" s="364"/>
      <c r="L39" s="434" t="s">
        <v>266</v>
      </c>
      <c r="M39" s="436"/>
      <c r="N39" s="364"/>
      <c r="O39" s="441" t="s">
        <v>355</v>
      </c>
      <c r="P39" s="442"/>
      <c r="Q39" s="442"/>
      <c r="R39" s="364"/>
      <c r="S39" s="364"/>
      <c r="T39" s="358"/>
    </row>
    <row r="40" spans="2:20" ht="23.25" customHeight="1">
      <c r="B40" s="355"/>
      <c r="C40" s="356"/>
      <c r="D40" s="356"/>
      <c r="E40" s="363"/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58"/>
    </row>
    <row r="41" spans="2:20" ht="15.75" customHeight="1">
      <c r="B41" s="355"/>
      <c r="C41" s="356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6"/>
      <c r="O41" s="356"/>
      <c r="P41" s="356"/>
      <c r="Q41" s="356"/>
      <c r="R41" s="356"/>
      <c r="S41" s="356"/>
      <c r="T41" s="358"/>
    </row>
    <row r="42" spans="2:20" ht="33" customHeight="1">
      <c r="B42" s="432" t="s">
        <v>299</v>
      </c>
      <c r="C42" s="433"/>
      <c r="D42" s="433"/>
      <c r="E42" s="422" t="s">
        <v>331</v>
      </c>
      <c r="F42" s="422"/>
      <c r="G42" s="422"/>
      <c r="H42" s="422"/>
      <c r="I42" s="422"/>
      <c r="J42" s="422"/>
      <c r="K42" s="422"/>
      <c r="L42" s="422"/>
      <c r="M42" s="422"/>
      <c r="N42" s="422"/>
      <c r="O42" s="422"/>
      <c r="P42" s="422"/>
      <c r="Q42" s="422"/>
      <c r="R42" s="357"/>
      <c r="S42" s="357"/>
      <c r="T42" s="358"/>
    </row>
    <row r="43" spans="2:20" ht="15" customHeight="1">
      <c r="B43" s="432"/>
      <c r="C43" s="433"/>
      <c r="D43" s="433"/>
      <c r="E43" s="363"/>
      <c r="F43" s="363"/>
      <c r="G43" s="363"/>
      <c r="H43" s="363"/>
      <c r="I43" s="363"/>
      <c r="J43" s="363"/>
      <c r="K43" s="363"/>
      <c r="L43" s="363"/>
      <c r="M43" s="363"/>
      <c r="N43" s="363"/>
      <c r="O43" s="363"/>
      <c r="P43" s="363"/>
      <c r="Q43" s="363"/>
      <c r="R43" s="363"/>
      <c r="S43" s="363"/>
      <c r="T43" s="358"/>
    </row>
    <row r="44" spans="2:20" ht="15" customHeight="1">
      <c r="B44" s="355"/>
      <c r="C44" s="356"/>
      <c r="D44" s="356"/>
      <c r="E44" s="356"/>
      <c r="F44" s="356"/>
      <c r="G44" s="356"/>
      <c r="H44" s="356"/>
      <c r="I44" s="356"/>
      <c r="J44" s="356"/>
      <c r="K44" s="356"/>
      <c r="L44" s="356"/>
      <c r="M44" s="356"/>
      <c r="N44" s="356"/>
      <c r="O44" s="356"/>
      <c r="P44" s="356"/>
      <c r="Q44" s="356"/>
      <c r="R44" s="356"/>
      <c r="S44" s="356"/>
      <c r="T44" s="358"/>
    </row>
    <row r="45" spans="2:20" ht="15" customHeight="1">
      <c r="B45" s="355"/>
      <c r="C45" s="356"/>
      <c r="D45" s="356"/>
      <c r="E45" s="356"/>
      <c r="F45" s="356"/>
      <c r="G45" s="356"/>
      <c r="H45" s="356"/>
      <c r="I45" s="356"/>
      <c r="J45" s="356"/>
      <c r="K45" s="356"/>
      <c r="L45" s="356"/>
      <c r="M45" s="356"/>
      <c r="N45" s="356"/>
      <c r="O45" s="356"/>
      <c r="P45" s="356"/>
      <c r="Q45" s="356"/>
      <c r="R45" s="356"/>
      <c r="S45" s="356"/>
      <c r="T45" s="358"/>
    </row>
    <row r="46" spans="2:20" ht="43.5" customHeight="1">
      <c r="B46" s="432" t="s">
        <v>356</v>
      </c>
      <c r="C46" s="433"/>
      <c r="D46" s="433"/>
      <c r="E46" s="424" t="s">
        <v>300</v>
      </c>
      <c r="F46" s="425"/>
      <c r="G46" s="425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370"/>
      <c r="S46" s="370"/>
      <c r="T46" s="358"/>
    </row>
    <row r="47" spans="2:20" ht="26.25" customHeight="1">
      <c r="B47" s="367"/>
      <c r="C47" s="368"/>
      <c r="D47" s="368"/>
      <c r="E47" s="426" t="s">
        <v>301</v>
      </c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26"/>
      <c r="S47" s="426"/>
      <c r="T47" s="358"/>
    </row>
    <row r="48" spans="2:20" ht="34.5" customHeight="1">
      <c r="B48" s="367"/>
      <c r="C48" s="368"/>
      <c r="D48" s="368"/>
      <c r="E48" s="426" t="s">
        <v>358</v>
      </c>
      <c r="F48" s="426"/>
      <c r="G48" s="426"/>
      <c r="H48" s="426"/>
      <c r="I48" s="426"/>
      <c r="J48" s="426"/>
      <c r="K48" s="426"/>
      <c r="L48" s="426"/>
      <c r="M48" s="426"/>
      <c r="N48" s="426"/>
      <c r="O48" s="426"/>
      <c r="P48" s="426"/>
      <c r="Q48" s="426"/>
      <c r="R48" s="426"/>
      <c r="S48" s="426"/>
      <c r="T48" s="358"/>
    </row>
    <row r="49" spans="2:20" ht="15.75" customHeight="1">
      <c r="B49" s="355"/>
      <c r="C49" s="356"/>
      <c r="D49" s="356"/>
      <c r="E49" s="430" t="s">
        <v>304</v>
      </c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430"/>
      <c r="R49" s="430"/>
      <c r="S49" s="418"/>
      <c r="T49" s="358"/>
    </row>
    <row r="50" spans="2:20" ht="15.75" customHeight="1">
      <c r="B50" s="355"/>
      <c r="C50" s="356"/>
      <c r="D50" s="356"/>
      <c r="E50" s="430" t="s">
        <v>305</v>
      </c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430"/>
      <c r="R50" s="430"/>
      <c r="S50" s="418"/>
      <c r="T50" s="358"/>
    </row>
    <row r="51" spans="2:20" ht="15.75" customHeight="1">
      <c r="B51" s="355"/>
      <c r="C51" s="356"/>
      <c r="D51" s="356"/>
      <c r="E51" s="430" t="s">
        <v>306</v>
      </c>
      <c r="F51" s="430"/>
      <c r="G51" s="430"/>
      <c r="H51" s="430"/>
      <c r="I51" s="430"/>
      <c r="J51" s="430"/>
      <c r="K51" s="430"/>
      <c r="L51" s="430"/>
      <c r="M51" s="430"/>
      <c r="N51" s="430"/>
      <c r="O51" s="430"/>
      <c r="P51" s="430"/>
      <c r="Q51" s="430"/>
      <c r="R51" s="430"/>
      <c r="S51" s="418"/>
      <c r="T51" s="358"/>
    </row>
    <row r="52" spans="2:20" ht="25.5" customHeight="1">
      <c r="B52" s="367"/>
      <c r="C52" s="368"/>
      <c r="D52" s="368"/>
      <c r="E52" s="426" t="s">
        <v>302</v>
      </c>
      <c r="F52" s="426"/>
      <c r="G52" s="426"/>
      <c r="H52" s="426"/>
      <c r="I52" s="426"/>
      <c r="J52" s="426"/>
      <c r="K52" s="426"/>
      <c r="L52" s="426"/>
      <c r="M52" s="426"/>
      <c r="N52" s="426"/>
      <c r="O52" s="426"/>
      <c r="P52" s="426"/>
      <c r="Q52" s="426"/>
      <c r="R52" s="426"/>
      <c r="S52" s="426"/>
      <c r="T52" s="358"/>
    </row>
    <row r="53" spans="2:20" ht="20.25" customHeight="1">
      <c r="B53" s="355"/>
      <c r="C53" s="356"/>
      <c r="D53" s="356"/>
      <c r="E53" s="426" t="s">
        <v>357</v>
      </c>
      <c r="F53" s="426"/>
      <c r="G53" s="426"/>
      <c r="H53" s="426"/>
      <c r="I53" s="426"/>
      <c r="J53" s="426"/>
      <c r="K53" s="426"/>
      <c r="L53" s="426"/>
      <c r="M53" s="426"/>
      <c r="N53" s="426"/>
      <c r="O53" s="426"/>
      <c r="P53" s="426"/>
      <c r="Q53" s="426"/>
      <c r="R53" s="426"/>
      <c r="S53" s="418"/>
      <c r="T53" s="358"/>
    </row>
    <row r="54" spans="2:20" ht="33.75" customHeight="1">
      <c r="B54" s="355"/>
      <c r="C54" s="356"/>
      <c r="D54" s="356"/>
      <c r="E54" s="430" t="s">
        <v>303</v>
      </c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358"/>
    </row>
    <row r="55" spans="2:20">
      <c r="B55" s="355"/>
      <c r="C55" s="356"/>
      <c r="D55" s="356"/>
      <c r="E55" s="418"/>
      <c r="F55" s="418"/>
      <c r="G55" s="418"/>
      <c r="H55" s="418"/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  <c r="T55" s="358"/>
    </row>
    <row r="56" spans="2:20">
      <c r="B56" s="355"/>
      <c r="C56" s="356"/>
      <c r="D56" s="356"/>
      <c r="E56" s="356"/>
      <c r="F56" s="356"/>
      <c r="G56" s="356"/>
      <c r="H56" s="356"/>
      <c r="I56" s="356"/>
      <c r="J56" s="356"/>
      <c r="K56" s="356"/>
      <c r="L56" s="356"/>
      <c r="M56" s="356"/>
      <c r="N56" s="356"/>
      <c r="O56" s="356"/>
      <c r="P56" s="356"/>
      <c r="Q56" s="356"/>
      <c r="R56" s="356"/>
      <c r="S56" s="356"/>
      <c r="T56" s="358"/>
    </row>
    <row r="57" spans="2:20" ht="15.75" customHeight="1">
      <c r="B57" s="355" t="s">
        <v>307</v>
      </c>
      <c r="C57" s="356"/>
      <c r="D57" s="356"/>
      <c r="E57" s="426" t="s">
        <v>308</v>
      </c>
      <c r="F57" s="426"/>
      <c r="G57" s="426"/>
      <c r="H57" s="426"/>
      <c r="I57" s="426"/>
      <c r="J57" s="426"/>
      <c r="K57" s="426"/>
      <c r="L57" s="426"/>
      <c r="M57" s="426"/>
      <c r="N57" s="426"/>
      <c r="O57" s="426"/>
      <c r="P57" s="426"/>
      <c r="Q57" s="426"/>
      <c r="R57" s="426"/>
      <c r="S57" s="426"/>
      <c r="T57" s="358"/>
    </row>
    <row r="58" spans="2:20" ht="28.5" customHeight="1">
      <c r="B58" s="355"/>
      <c r="C58" s="356"/>
      <c r="D58" s="356"/>
      <c r="E58" s="426" t="s">
        <v>309</v>
      </c>
      <c r="F58" s="426"/>
      <c r="G58" s="426"/>
      <c r="H58" s="426"/>
      <c r="I58" s="426"/>
      <c r="J58" s="426"/>
      <c r="K58" s="426"/>
      <c r="L58" s="426"/>
      <c r="M58" s="426"/>
      <c r="N58" s="426"/>
      <c r="O58" s="426"/>
      <c r="P58" s="426"/>
      <c r="Q58" s="426"/>
      <c r="R58" s="426"/>
      <c r="S58" s="426"/>
      <c r="T58" s="358"/>
    </row>
    <row r="59" spans="2:20" ht="39.75" customHeight="1">
      <c r="B59" s="355"/>
      <c r="C59" s="356"/>
      <c r="D59" s="356"/>
      <c r="E59" s="426" t="s">
        <v>310</v>
      </c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6"/>
      <c r="Q59" s="426"/>
      <c r="R59" s="426"/>
      <c r="S59" s="426"/>
      <c r="T59" s="358"/>
    </row>
    <row r="60" spans="2:20" ht="29.25" customHeight="1">
      <c r="B60" s="355"/>
      <c r="C60" s="356"/>
      <c r="D60" s="356"/>
      <c r="E60" s="426" t="s">
        <v>311</v>
      </c>
      <c r="F60" s="426"/>
      <c r="G60" s="426"/>
      <c r="H60" s="426"/>
      <c r="I60" s="426"/>
      <c r="J60" s="426"/>
      <c r="K60" s="426"/>
      <c r="L60" s="426"/>
      <c r="M60" s="426"/>
      <c r="N60" s="426"/>
      <c r="O60" s="426"/>
      <c r="P60" s="426"/>
      <c r="Q60" s="426"/>
      <c r="R60" s="426"/>
      <c r="S60" s="426"/>
      <c r="T60" s="358"/>
    </row>
    <row r="61" spans="2:20" ht="19.5" customHeight="1">
      <c r="B61" s="355"/>
      <c r="C61" s="356"/>
      <c r="D61" s="356"/>
      <c r="E61" s="426" t="s">
        <v>312</v>
      </c>
      <c r="F61" s="426"/>
      <c r="G61" s="426"/>
      <c r="H61" s="426"/>
      <c r="I61" s="426"/>
      <c r="J61" s="426"/>
      <c r="K61" s="426"/>
      <c r="L61" s="426"/>
      <c r="M61" s="426"/>
      <c r="N61" s="426"/>
      <c r="O61" s="426"/>
      <c r="P61" s="426"/>
      <c r="Q61" s="426"/>
      <c r="R61" s="426"/>
      <c r="S61" s="363"/>
      <c r="T61" s="358"/>
    </row>
    <row r="62" spans="2:20" ht="33" customHeight="1">
      <c r="B62" s="355"/>
      <c r="C62" s="356"/>
      <c r="D62" s="356"/>
      <c r="E62" s="426" t="s">
        <v>313</v>
      </c>
      <c r="F62" s="426"/>
      <c r="G62" s="426"/>
      <c r="H62" s="426"/>
      <c r="I62" s="426"/>
      <c r="J62" s="426"/>
      <c r="K62" s="426"/>
      <c r="L62" s="426"/>
      <c r="M62" s="426"/>
      <c r="N62" s="426"/>
      <c r="O62" s="426"/>
      <c r="P62" s="426"/>
      <c r="Q62" s="426"/>
      <c r="R62" s="426"/>
      <c r="S62" s="426"/>
      <c r="T62" s="358"/>
    </row>
    <row r="63" spans="2:20" ht="27" customHeight="1">
      <c r="B63" s="355"/>
      <c r="C63" s="356"/>
      <c r="D63" s="356"/>
      <c r="E63" s="426" t="s">
        <v>314</v>
      </c>
      <c r="F63" s="426"/>
      <c r="G63" s="426"/>
      <c r="H63" s="426"/>
      <c r="I63" s="426"/>
      <c r="J63" s="426"/>
      <c r="K63" s="426"/>
      <c r="L63" s="426"/>
      <c r="M63" s="426"/>
      <c r="N63" s="426"/>
      <c r="O63" s="426"/>
      <c r="P63" s="426"/>
      <c r="Q63" s="426"/>
      <c r="R63" s="426"/>
      <c r="S63" s="426"/>
      <c r="T63" s="358"/>
    </row>
    <row r="64" spans="2:20" ht="15" customHeight="1">
      <c r="B64" s="355"/>
      <c r="C64" s="356"/>
      <c r="D64" s="356"/>
      <c r="E64" s="418"/>
      <c r="F64" s="418"/>
      <c r="G64" s="418"/>
      <c r="H64" s="418"/>
      <c r="I64" s="418"/>
      <c r="J64" s="418"/>
      <c r="K64" s="418"/>
      <c r="L64" s="418"/>
      <c r="M64" s="418"/>
      <c r="N64" s="418"/>
      <c r="O64" s="418"/>
      <c r="P64" s="418"/>
      <c r="Q64" s="418"/>
      <c r="R64" s="363"/>
      <c r="S64" s="363"/>
      <c r="T64" s="358"/>
    </row>
    <row r="65" spans="2:20">
      <c r="B65" s="355"/>
      <c r="C65" s="356"/>
      <c r="D65" s="356"/>
      <c r="E65" s="356"/>
      <c r="F65" s="356"/>
      <c r="G65" s="356"/>
      <c r="H65" s="356"/>
      <c r="I65" s="356"/>
      <c r="J65" s="356"/>
      <c r="K65" s="356"/>
      <c r="L65" s="356"/>
      <c r="M65" s="356"/>
      <c r="N65" s="356"/>
      <c r="O65" s="356"/>
      <c r="P65" s="356"/>
      <c r="Q65" s="356"/>
      <c r="R65" s="356"/>
      <c r="S65" s="356"/>
      <c r="T65" s="358"/>
    </row>
    <row r="66" spans="2:20">
      <c r="B66" s="355"/>
      <c r="C66" s="356"/>
      <c r="D66" s="356"/>
      <c r="E66" s="356"/>
      <c r="F66" s="356"/>
      <c r="G66" s="356"/>
      <c r="H66" s="356"/>
      <c r="I66" s="356"/>
      <c r="J66" s="356"/>
      <c r="K66" s="356"/>
      <c r="L66" s="356"/>
      <c r="M66" s="356"/>
      <c r="N66" s="356"/>
      <c r="O66" s="356"/>
      <c r="P66" s="356"/>
      <c r="Q66" s="356"/>
      <c r="R66" s="356"/>
      <c r="S66" s="356"/>
      <c r="T66" s="358"/>
    </row>
    <row r="67" spans="2:20" ht="19.5" customHeight="1">
      <c r="B67" s="355" t="s">
        <v>315</v>
      </c>
      <c r="C67" s="356"/>
      <c r="D67" s="356"/>
      <c r="E67" s="422" t="s">
        <v>316</v>
      </c>
      <c r="F67" s="422"/>
      <c r="G67" s="422"/>
      <c r="H67" s="422"/>
      <c r="I67" s="422"/>
      <c r="J67" s="422"/>
      <c r="K67" s="422"/>
      <c r="L67" s="422"/>
      <c r="M67" s="422"/>
      <c r="N67" s="422"/>
      <c r="O67" s="422"/>
      <c r="P67" s="422"/>
      <c r="Q67" s="422"/>
      <c r="R67" s="357"/>
      <c r="S67" s="357"/>
      <c r="T67" s="358"/>
    </row>
    <row r="68" spans="2:20" ht="31.5" customHeight="1">
      <c r="B68" s="355"/>
      <c r="C68" s="356"/>
      <c r="D68" s="356"/>
      <c r="E68" s="423" t="s">
        <v>317</v>
      </c>
      <c r="F68" s="423"/>
      <c r="G68" s="423"/>
      <c r="H68" s="423"/>
      <c r="I68" s="423"/>
      <c r="J68" s="423"/>
      <c r="K68" s="423"/>
      <c r="L68" s="423"/>
      <c r="M68" s="423"/>
      <c r="N68" s="423"/>
      <c r="O68" s="423"/>
      <c r="P68" s="423"/>
      <c r="Q68" s="423"/>
      <c r="R68" s="363"/>
      <c r="S68" s="363"/>
      <c r="T68" s="358"/>
    </row>
    <row r="69" spans="2:20" ht="22.5" customHeight="1">
      <c r="B69" s="355"/>
      <c r="C69" s="356"/>
      <c r="D69" s="356"/>
      <c r="E69" s="422" t="s">
        <v>318</v>
      </c>
      <c r="F69" s="422"/>
      <c r="G69" s="422"/>
      <c r="H69" s="422"/>
      <c r="I69" s="422"/>
      <c r="J69" s="422"/>
      <c r="K69" s="422"/>
      <c r="L69" s="422"/>
      <c r="M69" s="422"/>
      <c r="N69" s="422"/>
      <c r="O69" s="422"/>
      <c r="P69" s="422"/>
      <c r="Q69" s="422"/>
      <c r="R69" s="357"/>
      <c r="S69" s="357"/>
      <c r="T69" s="358"/>
    </row>
    <row r="70" spans="2:20" ht="15" customHeight="1" thickBot="1">
      <c r="B70" s="355"/>
      <c r="C70" s="356"/>
      <c r="D70" s="356"/>
      <c r="E70" s="363"/>
      <c r="F70" s="371" t="s">
        <v>333</v>
      </c>
      <c r="G70" s="372">
        <f>LEN(F70)</f>
        <v>398</v>
      </c>
      <c r="H70" s="373" t="s">
        <v>319</v>
      </c>
      <c r="I70" s="373" t="str">
        <f>IF(LEN(F70)&gt;255," STOP 255 caractères maxi "&amp;(LEN(F70)-255)&amp;" caractères de trop.","")</f>
        <v xml:space="preserve"> STOP 255 caractères maxi 143 caractères de trop.</v>
      </c>
      <c r="J70" s="374"/>
      <c r="K70" s="363"/>
      <c r="L70" s="375"/>
      <c r="M70" s="375"/>
      <c r="N70" s="375"/>
      <c r="O70" s="375"/>
      <c r="P70" s="363"/>
      <c r="Q70" s="363"/>
      <c r="R70" s="363"/>
      <c r="S70" s="363"/>
      <c r="T70" s="358"/>
    </row>
    <row r="71" spans="2:20" ht="15" customHeight="1">
      <c r="B71" s="355"/>
      <c r="C71" s="356"/>
      <c r="D71" s="356"/>
      <c r="E71" s="376"/>
      <c r="F71" s="377"/>
      <c r="G71" s="378"/>
      <c r="H71" s="372" t="str">
        <f>IF(G70&lt;255,"","répartissez votre texte sur")</f>
        <v>répartissez votre texte sur</v>
      </c>
      <c r="I71" s="379">
        <f>IF(G70&lt;255,"OK moins de 255",G70/255)</f>
        <v>1.5607843137254902</v>
      </c>
      <c r="J71" s="373"/>
      <c r="K71" s="373" t="str">
        <f>IF(G70&lt;255,"","lignes différentes")</f>
        <v>lignes différentes</v>
      </c>
      <c r="L71" s="375"/>
      <c r="M71" s="375"/>
      <c r="N71" s="375"/>
      <c r="O71" s="375"/>
      <c r="P71" s="363"/>
      <c r="Q71" s="363"/>
      <c r="R71" s="363"/>
      <c r="S71" s="363"/>
      <c r="T71" s="358"/>
    </row>
    <row r="72" spans="2:20" ht="15" customHeight="1">
      <c r="B72" s="355"/>
      <c r="C72" s="356"/>
      <c r="D72" s="356"/>
      <c r="E72" s="363"/>
      <c r="F72" s="363"/>
      <c r="G72" s="363"/>
      <c r="H72" s="363"/>
      <c r="I72" s="363"/>
      <c r="J72" s="363"/>
      <c r="K72" s="363"/>
      <c r="L72" s="363"/>
      <c r="M72" s="363"/>
      <c r="N72" s="363"/>
      <c r="O72" s="363"/>
      <c r="P72" s="363"/>
      <c r="Q72" s="363"/>
      <c r="R72" s="363"/>
      <c r="S72" s="363"/>
      <c r="T72" s="358"/>
    </row>
    <row r="73" spans="2:20" ht="15" customHeight="1">
      <c r="B73" s="355"/>
      <c r="C73" s="356"/>
      <c r="D73" s="356"/>
      <c r="E73" s="422" t="s">
        <v>320</v>
      </c>
      <c r="F73" s="422"/>
      <c r="G73" s="422"/>
      <c r="H73" s="422"/>
      <c r="I73" s="422"/>
      <c r="J73" s="422"/>
      <c r="K73" s="422"/>
      <c r="L73" s="422"/>
      <c r="M73" s="422"/>
      <c r="N73" s="422"/>
      <c r="O73" s="422"/>
      <c r="P73" s="422"/>
      <c r="Q73" s="422"/>
      <c r="R73" s="357"/>
      <c r="S73" s="357"/>
      <c r="T73" s="358"/>
    </row>
    <row r="74" spans="2:20" ht="15" customHeight="1" thickBot="1">
      <c r="B74" s="355"/>
      <c r="C74" s="356"/>
      <c r="D74" s="356"/>
      <c r="E74" s="363"/>
      <c r="F74" s="371" t="s">
        <v>321</v>
      </c>
      <c r="G74" s="372">
        <f>LEN(F74)</f>
        <v>251</v>
      </c>
      <c r="H74" s="373" t="s">
        <v>319</v>
      </c>
      <c r="I74" s="373" t="str">
        <f>IF(LEN(F74)&gt;255," STOP 255 caractères maxi "&amp;(LEN(F74)-255)&amp;" caractères de trop.","")</f>
        <v/>
      </c>
      <c r="J74" s="374"/>
      <c r="K74" s="363"/>
      <c r="L74" s="375"/>
      <c r="M74" s="375"/>
      <c r="N74" s="375"/>
      <c r="O74" s="375"/>
      <c r="P74" s="363"/>
      <c r="Q74" s="363"/>
      <c r="R74" s="363"/>
      <c r="S74" s="363"/>
      <c r="T74" s="358"/>
    </row>
    <row r="75" spans="2:20" ht="15" customHeight="1">
      <c r="B75" s="355"/>
      <c r="C75" s="356"/>
      <c r="D75" s="356"/>
      <c r="E75" s="376"/>
      <c r="F75" s="377"/>
      <c r="G75" s="378"/>
      <c r="H75" s="372" t="str">
        <f>IF(G74&lt;255,"","répartissez votre texte sur")</f>
        <v/>
      </c>
      <c r="I75" s="379" t="str">
        <f>IF(G74&lt;255,"OK moins de 255",G74/255)</f>
        <v>OK moins de 255</v>
      </c>
      <c r="J75" s="373"/>
      <c r="K75" s="373" t="str">
        <f>IF(G74&lt;255,"","lignes différentes")</f>
        <v/>
      </c>
      <c r="L75" s="375"/>
      <c r="M75" s="375"/>
      <c r="N75" s="375"/>
      <c r="O75" s="375"/>
      <c r="P75" s="363"/>
      <c r="Q75" s="363"/>
      <c r="R75" s="363"/>
      <c r="S75" s="363"/>
      <c r="T75" s="358"/>
    </row>
    <row r="76" spans="2:20" ht="15" customHeight="1">
      <c r="B76" s="355"/>
      <c r="C76" s="356"/>
      <c r="D76" s="356"/>
      <c r="E76" s="363"/>
      <c r="F76" s="363"/>
      <c r="G76" s="363"/>
      <c r="H76" s="363"/>
      <c r="I76" s="363"/>
      <c r="J76" s="363"/>
      <c r="K76" s="363"/>
      <c r="L76" s="363"/>
      <c r="M76" s="363"/>
      <c r="N76" s="363"/>
      <c r="O76" s="363"/>
      <c r="P76" s="363"/>
      <c r="Q76" s="363"/>
      <c r="R76" s="363"/>
      <c r="S76" s="363"/>
      <c r="T76" s="358"/>
    </row>
    <row r="77" spans="2:20" ht="15.75" customHeight="1">
      <c r="B77" s="355"/>
      <c r="C77" s="356"/>
      <c r="D77" s="356"/>
      <c r="E77" s="356"/>
      <c r="F77" s="356"/>
      <c r="G77" s="356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8"/>
    </row>
    <row r="78" spans="2:20" ht="19.5" customHeight="1">
      <c r="B78" s="355" t="s">
        <v>322</v>
      </c>
      <c r="C78" s="356"/>
      <c r="D78" s="356"/>
      <c r="E78" s="423" t="s">
        <v>323</v>
      </c>
      <c r="F78" s="423"/>
      <c r="G78" s="423"/>
      <c r="H78" s="423"/>
      <c r="I78" s="423"/>
      <c r="J78" s="423"/>
      <c r="K78" s="423"/>
      <c r="L78" s="423"/>
      <c r="M78" s="423"/>
      <c r="N78" s="423"/>
      <c r="O78" s="423"/>
      <c r="P78" s="423"/>
      <c r="Q78" s="423"/>
      <c r="R78" s="363"/>
      <c r="S78" s="363"/>
      <c r="T78" s="358"/>
    </row>
    <row r="79" spans="2:20" ht="17.25" customHeight="1">
      <c r="B79" s="355"/>
      <c r="C79" s="356"/>
      <c r="D79" s="356"/>
      <c r="E79" s="423" t="s">
        <v>324</v>
      </c>
      <c r="F79" s="423"/>
      <c r="G79" s="423"/>
      <c r="H79" s="423"/>
      <c r="I79" s="423"/>
      <c r="J79" s="423"/>
      <c r="K79" s="423"/>
      <c r="L79" s="423"/>
      <c r="M79" s="423"/>
      <c r="N79" s="423"/>
      <c r="O79" s="423"/>
      <c r="P79" s="423"/>
      <c r="Q79" s="423"/>
      <c r="R79" s="363"/>
      <c r="S79" s="363"/>
      <c r="T79" s="358"/>
    </row>
    <row r="80" spans="2:20" ht="21.75" customHeight="1">
      <c r="B80" s="355"/>
      <c r="C80" s="356"/>
      <c r="D80" s="356"/>
      <c r="E80" s="380" t="s">
        <v>325</v>
      </c>
      <c r="F80" s="381"/>
      <c r="G80" s="381"/>
      <c r="H80" s="381"/>
      <c r="I80" s="365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58"/>
    </row>
    <row r="81" spans="2:20" ht="9.75" customHeight="1">
      <c r="B81" s="355"/>
      <c r="C81" s="356"/>
      <c r="D81" s="356"/>
      <c r="E81" s="366"/>
      <c r="F81" s="365"/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58"/>
    </row>
    <row r="82" spans="2:20" ht="15.75" customHeight="1">
      <c r="B82" s="355"/>
      <c r="C82" s="356"/>
      <c r="D82" s="356"/>
      <c r="E82" s="356"/>
      <c r="F82" s="356"/>
      <c r="G82" s="356"/>
      <c r="H82" s="356"/>
      <c r="I82" s="356"/>
      <c r="J82" s="356"/>
      <c r="K82" s="356"/>
      <c r="L82" s="356"/>
      <c r="M82" s="356"/>
      <c r="N82" s="356"/>
      <c r="O82" s="356"/>
      <c r="P82" s="356"/>
      <c r="Q82" s="356"/>
      <c r="R82" s="356"/>
      <c r="S82" s="356"/>
      <c r="T82" s="358"/>
    </row>
    <row r="83" spans="2:20" ht="35.25" customHeight="1">
      <c r="B83" s="355" t="s">
        <v>326</v>
      </c>
      <c r="C83" s="356"/>
      <c r="D83" s="356"/>
      <c r="E83" s="431" t="s">
        <v>327</v>
      </c>
      <c r="F83" s="431"/>
      <c r="G83" s="431"/>
      <c r="H83" s="431"/>
      <c r="I83" s="431"/>
      <c r="J83" s="431"/>
      <c r="K83" s="431"/>
      <c r="L83" s="431"/>
      <c r="M83" s="431"/>
      <c r="N83" s="431"/>
      <c r="O83" s="431"/>
      <c r="P83" s="431"/>
      <c r="Q83" s="431"/>
      <c r="R83" s="369"/>
      <c r="S83" s="369"/>
      <c r="T83" s="358"/>
    </row>
    <row r="84" spans="2:20" s="386" customFormat="1" ht="21.75" customHeight="1">
      <c r="B84" s="355"/>
      <c r="C84" s="356"/>
      <c r="D84" s="356"/>
      <c r="E84" s="382" t="s">
        <v>328</v>
      </c>
      <c r="F84" s="383"/>
      <c r="G84" s="383"/>
      <c r="H84" s="383"/>
      <c r="I84" s="383"/>
      <c r="J84" s="383"/>
      <c r="K84" s="384"/>
      <c r="L84" s="384"/>
      <c r="M84" s="384"/>
      <c r="N84" s="384"/>
      <c r="O84" s="384"/>
      <c r="P84" s="384"/>
      <c r="Q84" s="384"/>
      <c r="R84" s="384"/>
      <c r="S84" s="384"/>
      <c r="T84" s="385"/>
    </row>
    <row r="85" spans="2:20" s="386" customFormat="1" ht="35.25" customHeight="1">
      <c r="B85" s="355"/>
      <c r="C85" s="356"/>
      <c r="D85" s="356"/>
      <c r="E85" s="427" t="s">
        <v>332</v>
      </c>
      <c r="F85" s="427"/>
      <c r="G85" s="427"/>
      <c r="H85" s="427"/>
      <c r="I85" s="427"/>
      <c r="J85" s="427"/>
      <c r="K85" s="427"/>
      <c r="L85" s="427"/>
      <c r="M85" s="427"/>
      <c r="N85" s="427"/>
      <c r="O85" s="427"/>
      <c r="P85" s="427"/>
      <c r="Q85" s="427"/>
      <c r="R85" s="387"/>
      <c r="S85" s="387"/>
      <c r="T85" s="385"/>
    </row>
    <row r="86" spans="2:20" s="386" customFormat="1" ht="15.75" customHeight="1">
      <c r="B86" s="355"/>
      <c r="C86" s="356"/>
      <c r="D86" s="356"/>
      <c r="E86" s="388"/>
      <c r="F86" s="389" t="s">
        <v>329</v>
      </c>
      <c r="G86" s="388"/>
      <c r="H86" s="388"/>
      <c r="I86" s="388"/>
      <c r="J86" s="390"/>
      <c r="K86" s="391"/>
      <c r="L86" s="391"/>
      <c r="M86" s="391"/>
      <c r="N86" s="391"/>
      <c r="O86" s="391"/>
      <c r="P86" s="391"/>
      <c r="Q86" s="391"/>
      <c r="R86" s="391"/>
      <c r="S86" s="391"/>
      <c r="T86" s="385"/>
    </row>
    <row r="87" spans="2:20" s="386" customFormat="1" ht="6.75" customHeight="1">
      <c r="B87" s="355"/>
      <c r="C87" s="356"/>
      <c r="D87" s="356"/>
      <c r="E87" s="390"/>
      <c r="F87" s="392"/>
      <c r="G87" s="390"/>
      <c r="H87" s="390"/>
      <c r="I87" s="390"/>
      <c r="J87" s="390"/>
      <c r="K87" s="391"/>
      <c r="L87" s="391"/>
      <c r="M87" s="391"/>
      <c r="N87" s="391"/>
      <c r="O87" s="391"/>
      <c r="P87" s="391"/>
      <c r="Q87" s="391"/>
      <c r="R87" s="391"/>
      <c r="S87" s="391"/>
      <c r="T87" s="385"/>
    </row>
    <row r="88" spans="2:20" ht="21.75" customHeight="1">
      <c r="B88" s="355"/>
      <c r="C88" s="356"/>
      <c r="D88" s="356"/>
      <c r="E88" s="393" t="s">
        <v>330</v>
      </c>
      <c r="F88" s="388"/>
      <c r="G88" s="394"/>
      <c r="H88" s="394"/>
      <c r="I88" s="394"/>
      <c r="J88" s="394"/>
      <c r="K88" s="394"/>
      <c r="L88" s="394"/>
      <c r="M88" s="394"/>
      <c r="N88" s="394"/>
      <c r="O88" s="394"/>
      <c r="P88" s="394"/>
      <c r="Q88" s="394"/>
      <c r="R88" s="394"/>
      <c r="S88" s="394"/>
      <c r="T88" s="358"/>
    </row>
    <row r="89" spans="2:20" ht="9" customHeight="1">
      <c r="B89" s="355"/>
      <c r="C89" s="356"/>
      <c r="D89" s="356"/>
      <c r="E89" s="395"/>
      <c r="F89" s="390"/>
      <c r="G89" s="396"/>
      <c r="H89" s="396"/>
      <c r="I89" s="396"/>
      <c r="J89" s="396"/>
      <c r="K89" s="396"/>
      <c r="L89" s="396"/>
      <c r="M89" s="396"/>
      <c r="N89" s="396"/>
      <c r="O89" s="396"/>
      <c r="P89" s="396"/>
      <c r="Q89" s="396"/>
      <c r="R89" s="396"/>
      <c r="S89" s="396"/>
      <c r="T89" s="358"/>
    </row>
    <row r="90" spans="2:20" ht="15.75" customHeight="1">
      <c r="B90" s="397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9"/>
    </row>
  </sheetData>
  <mergeCells count="60">
    <mergeCell ref="O21:P21"/>
    <mergeCell ref="O39:Q39"/>
    <mergeCell ref="E11:S11"/>
    <mergeCell ref="E13:S13"/>
    <mergeCell ref="E14:S14"/>
    <mergeCell ref="E15:S15"/>
    <mergeCell ref="J21:K21"/>
    <mergeCell ref="F20:F21"/>
    <mergeCell ref="J20:N20"/>
    <mergeCell ref="F37:G37"/>
    <mergeCell ref="E35:S35"/>
    <mergeCell ref="I37:J37"/>
    <mergeCell ref="L37:M37"/>
    <mergeCell ref="O37:Q37"/>
    <mergeCell ref="L22:M22"/>
    <mergeCell ref="L21:M21"/>
    <mergeCell ref="B46:D46"/>
    <mergeCell ref="B11:D11"/>
    <mergeCell ref="F39:G39"/>
    <mergeCell ref="I39:J39"/>
    <mergeCell ref="L39:M39"/>
    <mergeCell ref="G20:I20"/>
    <mergeCell ref="J22:K22"/>
    <mergeCell ref="G21:H21"/>
    <mergeCell ref="F30:P30"/>
    <mergeCell ref="B17:D18"/>
    <mergeCell ref="B27:D28"/>
    <mergeCell ref="B34:D35"/>
    <mergeCell ref="F18:P18"/>
    <mergeCell ref="F26:P26"/>
    <mergeCell ref="B30:D30"/>
    <mergeCell ref="B26:D26"/>
    <mergeCell ref="E85:Q85"/>
    <mergeCell ref="E78:Q78"/>
    <mergeCell ref="A2:T2"/>
    <mergeCell ref="E6:Q6"/>
    <mergeCell ref="E50:R50"/>
    <mergeCell ref="E51:R51"/>
    <mergeCell ref="E52:S52"/>
    <mergeCell ref="E42:Q42"/>
    <mergeCell ref="E53:R53"/>
    <mergeCell ref="E61:R61"/>
    <mergeCell ref="E79:Q79"/>
    <mergeCell ref="E69:Q69"/>
    <mergeCell ref="E73:Q73"/>
    <mergeCell ref="E83:Q83"/>
    <mergeCell ref="B42:D43"/>
    <mergeCell ref="E47:S47"/>
    <mergeCell ref="E67:Q67"/>
    <mergeCell ref="E68:Q68"/>
    <mergeCell ref="E46:Q46"/>
    <mergeCell ref="E62:S62"/>
    <mergeCell ref="E63:S63"/>
    <mergeCell ref="E57:S57"/>
    <mergeCell ref="E58:S58"/>
    <mergeCell ref="E59:S59"/>
    <mergeCell ref="E48:S48"/>
    <mergeCell ref="E49:R49"/>
    <mergeCell ref="E60:S60"/>
    <mergeCell ref="E54:S54"/>
  </mergeCells>
  <phoneticPr fontId="23" type="noConversion"/>
  <hyperlinks>
    <hyperlink ref="F86" r:id="rId1" display="http://www.excel-downloads.com/forum/111720-space.html" xr:uid="{00000000-0004-0000-0000-000000000000}"/>
    <hyperlink ref="E88" r:id="rId2" xr:uid="{00000000-0004-0000-0000-000001000000}"/>
    <hyperlink ref="E80" r:id="rId3" xr:uid="{00000000-0004-0000-0000-000002000000}"/>
    <hyperlink ref="H8" r:id="rId4" xr:uid="{00000000-0004-0000-0000-000003000000}"/>
  </hyperlinks>
  <printOptions horizontalCentered="1"/>
  <pageMargins left="0.59055118110236227" right="0.39370078740157483" top="0.39370078740157483" bottom="0.39370078740157483" header="0" footer="0"/>
  <pageSetup paperSize="9" scale="86" orientation="landscape" horizontalDpi="4294967293" r:id="rId5"/>
  <headerFooter alignWithMargins="0"/>
  <rowBreaks count="3" manualBreakCount="3">
    <brk id="24" max="20" man="1"/>
    <brk id="44" max="20" man="1"/>
    <brk id="65" max="20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109"/>
  <sheetViews>
    <sheetView showZeros="0" zoomScale="75" zoomScaleNormal="75" workbookViewId="0">
      <selection activeCell="O8" sqref="O8"/>
    </sheetView>
  </sheetViews>
  <sheetFormatPr baseColWidth="10" defaultColWidth="12.5703125" defaultRowHeight="15"/>
  <cols>
    <col min="1" max="1" width="2.28515625" style="2" customWidth="1"/>
    <col min="2" max="2" width="6.28515625" style="2" customWidth="1"/>
    <col min="3" max="3" width="31.5703125" style="2" customWidth="1"/>
    <col min="4" max="7" width="12.5703125" style="2"/>
    <col min="8" max="8" width="8.7109375" style="2" customWidth="1"/>
    <col min="9" max="9" width="15.42578125" style="2" customWidth="1"/>
    <col min="10" max="10" width="13.140625" style="2" bestFit="1" customWidth="1"/>
    <col min="11" max="11" width="8.28515625" style="2" customWidth="1"/>
    <col min="12" max="12" width="10.42578125" style="2" customWidth="1"/>
    <col min="13" max="13" width="13.140625" style="2" bestFit="1" customWidth="1"/>
    <col min="14" max="14" width="6.85546875" style="2" customWidth="1"/>
    <col min="15" max="15" width="10.85546875" style="2" customWidth="1"/>
    <col min="16" max="16" width="2.5703125" style="2" customWidth="1"/>
    <col min="17" max="16384" width="12.5703125" style="2"/>
  </cols>
  <sheetData>
    <row r="1" spans="1:106" s="6" customFormat="1" ht="20.25">
      <c r="A1" s="2"/>
      <c r="B1" s="545" t="s">
        <v>361</v>
      </c>
      <c r="C1" s="3"/>
      <c r="D1" s="3"/>
      <c r="E1" s="3"/>
      <c r="F1" s="3"/>
      <c r="G1" s="3"/>
      <c r="H1" s="3"/>
      <c r="I1" s="3"/>
      <c r="J1" s="4"/>
      <c r="K1" s="3"/>
      <c r="L1" s="4"/>
      <c r="M1" s="4"/>
      <c r="N1" s="4"/>
      <c r="O1" s="5"/>
    </row>
    <row r="2" spans="1:106" s="6" customFormat="1" ht="9.9499999999999993" customHeight="1">
      <c r="A2" s="2"/>
      <c r="B2" s="482" t="s">
        <v>0</v>
      </c>
      <c r="C2" s="483"/>
      <c r="D2" s="484" t="str">
        <f ca="1">CELL("nomfichier")</f>
        <v>C:\Users\Joël Leboucher\Desktop\UPRT a faire\[Domergues.HO.Cuidités.xlsx]Ressources documentaires</v>
      </c>
      <c r="E2" s="484"/>
      <c r="F2" s="484"/>
      <c r="G2" s="485"/>
      <c r="H2" s="488" t="s">
        <v>34</v>
      </c>
      <c r="I2" s="483"/>
      <c r="J2" s="489" t="s">
        <v>13</v>
      </c>
      <c r="K2" s="489"/>
      <c r="L2" s="489"/>
      <c r="M2" s="489"/>
      <c r="N2" s="489"/>
      <c r="O2" s="490"/>
    </row>
    <row r="3" spans="1:106" s="6" customFormat="1" ht="9.9499999999999993" customHeight="1">
      <c r="A3" s="2"/>
      <c r="B3" s="475"/>
      <c r="C3" s="468"/>
      <c r="D3" s="486"/>
      <c r="E3" s="486"/>
      <c r="F3" s="486"/>
      <c r="G3" s="487"/>
      <c r="H3" s="467" t="s">
        <v>35</v>
      </c>
      <c r="I3" s="468"/>
      <c r="J3" s="469"/>
      <c r="K3" s="469"/>
      <c r="L3" s="469"/>
      <c r="M3" s="469"/>
      <c r="N3" s="469"/>
      <c r="O3" s="470"/>
    </row>
    <row r="4" spans="1:106" s="6" customFormat="1" ht="9.9499999999999993" customHeight="1">
      <c r="A4" s="2"/>
      <c r="B4" s="475" t="s">
        <v>1</v>
      </c>
      <c r="C4" s="468"/>
      <c r="D4" s="463" t="s">
        <v>2</v>
      </c>
      <c r="E4" s="463"/>
      <c r="F4" s="463"/>
      <c r="G4" s="464"/>
      <c r="H4" s="467" t="s">
        <v>3</v>
      </c>
      <c r="I4" s="468"/>
      <c r="J4" s="469" t="s">
        <v>4</v>
      </c>
      <c r="K4" s="469"/>
      <c r="L4" s="469"/>
      <c r="M4" s="469"/>
      <c r="N4" s="469"/>
      <c r="O4" s="470"/>
    </row>
    <row r="5" spans="1:106" s="6" customFormat="1" ht="9.9499999999999993" customHeight="1">
      <c r="A5" s="2"/>
      <c r="B5" s="475"/>
      <c r="C5" s="468"/>
      <c r="D5" s="463"/>
      <c r="E5" s="463"/>
      <c r="F5" s="463"/>
      <c r="G5" s="464"/>
      <c r="H5" s="467" t="s">
        <v>5</v>
      </c>
      <c r="I5" s="468"/>
      <c r="J5" s="469"/>
      <c r="K5" s="469"/>
      <c r="L5" s="469"/>
      <c r="M5" s="469"/>
      <c r="N5" s="469"/>
      <c r="O5" s="470"/>
    </row>
    <row r="6" spans="1:106" s="6" customFormat="1" ht="9.9499999999999993" customHeight="1">
      <c r="A6" s="2"/>
      <c r="B6" s="475" t="s">
        <v>6</v>
      </c>
      <c r="C6" s="468"/>
      <c r="D6" s="463"/>
      <c r="E6" s="463"/>
      <c r="F6" s="463"/>
      <c r="G6" s="464"/>
      <c r="H6" s="467" t="s">
        <v>7</v>
      </c>
      <c r="I6" s="468"/>
      <c r="J6" s="469" t="s">
        <v>8</v>
      </c>
      <c r="K6" s="469"/>
      <c r="L6" s="469"/>
      <c r="M6" s="469"/>
      <c r="N6" s="469"/>
      <c r="O6" s="470"/>
    </row>
    <row r="7" spans="1:106" s="6" customFormat="1" ht="9.9499999999999993" customHeight="1">
      <c r="A7" s="1"/>
      <c r="B7" s="498"/>
      <c r="C7" s="474"/>
      <c r="D7" s="465"/>
      <c r="E7" s="465"/>
      <c r="F7" s="465"/>
      <c r="G7" s="466"/>
      <c r="H7" s="473" t="s">
        <v>36</v>
      </c>
      <c r="I7" s="474"/>
      <c r="J7" s="471"/>
      <c r="K7" s="471"/>
      <c r="L7" s="471"/>
      <c r="M7" s="471"/>
      <c r="N7" s="471"/>
      <c r="O7" s="472"/>
    </row>
    <row r="8" spans="1:106" s="7" customFormat="1" ht="36.75" customHeight="1">
      <c r="A8" s="1"/>
      <c r="B8" s="85" t="s">
        <v>9</v>
      </c>
      <c r="C8" s="86"/>
      <c r="D8" s="86"/>
      <c r="E8" s="87"/>
      <c r="F8" s="87"/>
      <c r="G8" s="87"/>
      <c r="H8" s="88"/>
      <c r="I8" s="89"/>
      <c r="J8" s="89"/>
      <c r="K8" s="89"/>
      <c r="L8" s="89"/>
      <c r="M8" s="89"/>
      <c r="N8" s="89"/>
      <c r="O8" s="90" t="s">
        <v>37</v>
      </c>
    </row>
    <row r="9" spans="1:106" s="6" customFormat="1" ht="6.75" customHeight="1">
      <c r="A9" s="1"/>
      <c r="J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</row>
    <row r="10" spans="1:106" s="14" customFormat="1" ht="20.25" customHeight="1">
      <c r="A10" s="1"/>
      <c r="B10" s="8" t="s">
        <v>38</v>
      </c>
      <c r="C10" s="9"/>
      <c r="D10" s="9"/>
      <c r="E10" s="10"/>
      <c r="F10" s="10"/>
      <c r="G10" s="10"/>
      <c r="H10" s="10"/>
      <c r="I10" s="10"/>
      <c r="J10" s="11"/>
      <c r="K10" s="12" t="s">
        <v>71</v>
      </c>
      <c r="L10" s="11"/>
      <c r="M10" s="11"/>
      <c r="N10" s="11"/>
      <c r="O10" s="13"/>
    </row>
    <row r="11" spans="1:106" s="1" customFormat="1" ht="36" customHeight="1">
      <c r="B11" s="495"/>
      <c r="C11" s="496"/>
      <c r="D11" s="496"/>
      <c r="E11" s="496"/>
      <c r="F11" s="496"/>
      <c r="G11" s="496"/>
      <c r="H11" s="496"/>
      <c r="I11" s="496"/>
      <c r="J11" s="497"/>
      <c r="K11" s="15" t="s">
        <v>39</v>
      </c>
      <c r="L11" s="16"/>
      <c r="M11" s="16"/>
      <c r="N11" s="16" t="s">
        <v>40</v>
      </c>
      <c r="O11" s="17"/>
    </row>
    <row r="12" spans="1:106" s="1" customFormat="1" ht="21" customHeight="1">
      <c r="B12" s="18"/>
      <c r="C12" s="19" t="s">
        <v>41</v>
      </c>
      <c r="D12" s="19"/>
      <c r="E12" s="20" t="s">
        <v>42</v>
      </c>
      <c r="F12" s="21"/>
      <c r="G12" s="21"/>
      <c r="H12" s="21"/>
      <c r="I12" s="21"/>
      <c r="J12" s="21"/>
      <c r="K12" s="21"/>
      <c r="L12" s="21"/>
      <c r="M12" s="21"/>
      <c r="N12" s="21"/>
      <c r="O12" s="22"/>
    </row>
    <row r="13" spans="1:106" s="1" customFormat="1" ht="30" customHeight="1">
      <c r="B13" s="23"/>
      <c r="C13" s="24" t="s">
        <v>43</v>
      </c>
      <c r="D13" s="491" t="s">
        <v>84</v>
      </c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2"/>
    </row>
    <row r="14" spans="1:106" s="1" customFormat="1" ht="8.25" customHeight="1">
      <c r="B14" s="18"/>
      <c r="C14" s="25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2"/>
    </row>
    <row r="15" spans="1:106" s="1" customFormat="1" ht="30" customHeight="1">
      <c r="B15" s="23"/>
      <c r="C15" s="24" t="s">
        <v>44</v>
      </c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2"/>
    </row>
    <row r="16" spans="1:106" s="1" customFormat="1" ht="8.25" customHeight="1">
      <c r="B16" s="18"/>
      <c r="C16" s="25"/>
      <c r="D16" s="491"/>
      <c r="E16" s="491"/>
      <c r="F16" s="491"/>
      <c r="G16" s="491"/>
      <c r="H16" s="491"/>
      <c r="I16" s="491"/>
      <c r="J16" s="491"/>
      <c r="K16" s="491"/>
      <c r="L16" s="491"/>
      <c r="M16" s="491"/>
      <c r="N16" s="491"/>
      <c r="O16" s="492"/>
    </row>
    <row r="17" spans="1:106" s="1" customFormat="1" ht="30" customHeight="1">
      <c r="B17" s="23"/>
      <c r="C17" s="24" t="s">
        <v>45</v>
      </c>
      <c r="D17" s="491"/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2"/>
    </row>
    <row r="18" spans="1:106" s="1" customFormat="1" ht="8.25" customHeight="1">
      <c r="B18" s="18"/>
      <c r="C18" s="25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2"/>
    </row>
    <row r="19" spans="1:106" s="1" customFormat="1" ht="30" customHeight="1">
      <c r="B19" s="23"/>
      <c r="C19" s="24" t="s">
        <v>46</v>
      </c>
      <c r="D19" s="493"/>
      <c r="E19" s="493"/>
      <c r="F19" s="493"/>
      <c r="G19" s="493"/>
      <c r="H19" s="493"/>
      <c r="I19" s="493"/>
      <c r="J19" s="493"/>
      <c r="K19" s="493"/>
      <c r="L19" s="493"/>
      <c r="M19" s="493"/>
      <c r="N19" s="493"/>
      <c r="O19" s="494"/>
    </row>
    <row r="20" spans="1:106" s="1" customFormat="1" ht="9" customHeight="1">
      <c r="B20" s="26"/>
      <c r="C20" s="27"/>
      <c r="D20" s="28"/>
      <c r="E20" s="28"/>
      <c r="F20" s="28"/>
      <c r="G20" s="28"/>
      <c r="H20" s="28"/>
      <c r="I20" s="28"/>
      <c r="J20" s="29"/>
      <c r="K20" s="28"/>
      <c r="L20" s="29"/>
      <c r="M20" s="29"/>
      <c r="N20" s="30"/>
      <c r="O20" s="31"/>
    </row>
    <row r="21" spans="1:106" s="14" customFormat="1" ht="26.25" customHeight="1">
      <c r="B21" s="32" t="s">
        <v>72</v>
      </c>
      <c r="C21" s="33"/>
      <c r="D21" s="33"/>
      <c r="E21" s="34"/>
      <c r="F21" s="34"/>
      <c r="G21" s="34"/>
      <c r="H21" s="34"/>
      <c r="I21" s="34"/>
      <c r="J21" s="34"/>
      <c r="K21" s="34" t="s">
        <v>47</v>
      </c>
      <c r="L21" s="35">
        <f ca="1">NOW()</f>
        <v>44135.796664583337</v>
      </c>
      <c r="M21" s="36"/>
      <c r="N21" s="35"/>
      <c r="O21" s="37"/>
    </row>
    <row r="22" spans="1:106" s="6" customFormat="1" ht="6.75" customHeight="1">
      <c r="A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</row>
    <row r="23" spans="1:106" s="38" customFormat="1" ht="42.75" customHeight="1">
      <c r="B23" s="39" t="s">
        <v>73</v>
      </c>
      <c r="C23" s="40"/>
      <c r="D23" s="40"/>
      <c r="E23" s="41"/>
      <c r="F23" s="41"/>
      <c r="G23" s="41"/>
      <c r="H23" s="41"/>
      <c r="I23" s="41"/>
      <c r="J23" s="41"/>
      <c r="K23" s="42"/>
      <c r="L23" s="43"/>
      <c r="M23" s="41"/>
      <c r="N23" s="42"/>
      <c r="O23" s="43"/>
    </row>
    <row r="24" spans="1:106" s="6" customFormat="1" ht="21.75" customHeight="1">
      <c r="A24" s="38"/>
      <c r="B24" s="476" t="s">
        <v>10</v>
      </c>
      <c r="C24" s="477"/>
      <c r="D24" s="477"/>
      <c r="E24" s="477"/>
      <c r="F24" s="477"/>
      <c r="G24" s="478"/>
      <c r="H24" s="479" t="s">
        <v>11</v>
      </c>
      <c r="I24" s="480"/>
      <c r="J24" s="480"/>
      <c r="K24" s="480"/>
      <c r="L24" s="480"/>
      <c r="M24" s="480"/>
      <c r="N24" s="480"/>
      <c r="O24" s="481"/>
    </row>
    <row r="25" spans="1:106" s="38" customFormat="1" ht="37.5" customHeight="1">
      <c r="B25" s="91" t="s">
        <v>77</v>
      </c>
      <c r="C25" s="92"/>
      <c r="D25" s="93" t="s">
        <v>12</v>
      </c>
      <c r="E25" s="93" t="s">
        <v>48</v>
      </c>
      <c r="F25" s="94" t="s">
        <v>49</v>
      </c>
      <c r="G25" s="95" t="s">
        <v>50</v>
      </c>
      <c r="H25" s="44" t="s">
        <v>51</v>
      </c>
      <c r="I25" s="45"/>
      <c r="J25" s="46" t="s">
        <v>52</v>
      </c>
      <c r="K25" s="47"/>
      <c r="L25" s="47"/>
      <c r="M25" s="48"/>
      <c r="N25" s="49"/>
      <c r="O25" s="50"/>
    </row>
    <row r="26" spans="1:106" s="38" customFormat="1" ht="30" customHeight="1">
      <c r="B26" s="96"/>
      <c r="C26" s="97"/>
      <c r="D26" s="98"/>
      <c r="E26" s="99"/>
      <c r="F26" s="100"/>
      <c r="G26" s="101"/>
      <c r="H26" s="51">
        <f t="shared" ref="H26:H38" si="0">D26*G26</f>
        <v>0</v>
      </c>
      <c r="I26" s="52">
        <f t="shared" ref="I26:I38" si="1">F26</f>
        <v>0</v>
      </c>
      <c r="J26" s="53">
        <f t="shared" ref="J26:J72" si="2">IF(H26=0,0,INT(H26/E26))</f>
        <v>0</v>
      </c>
      <c r="K26" s="102">
        <f t="shared" ref="K26:K38" si="3">H26-(J26*E26)</f>
        <v>0</v>
      </c>
      <c r="L26" s="54">
        <f t="shared" ref="L26:L38" si="4">IF(K26=0,0,F26)</f>
        <v>0</v>
      </c>
      <c r="M26" s="53">
        <f t="shared" ref="M26:M38" si="5">IF(K26=0,0,J26+1)</f>
        <v>0</v>
      </c>
      <c r="N26" s="102">
        <f t="shared" ref="N26:N38" si="6">IF(K26=0,0,H26-(M26*E26))</f>
        <v>0</v>
      </c>
      <c r="O26" s="55">
        <f t="shared" ref="O26:O38" si="7">IF(N26=0,0,F26)</f>
        <v>0</v>
      </c>
    </row>
    <row r="27" spans="1:106" s="38" customFormat="1" ht="30" customHeight="1">
      <c r="B27" s="96"/>
      <c r="C27" s="97" t="s">
        <v>53</v>
      </c>
      <c r="D27" s="98">
        <v>1</v>
      </c>
      <c r="E27" s="103">
        <v>24</v>
      </c>
      <c r="F27" s="104" t="s">
        <v>54</v>
      </c>
      <c r="G27" s="101">
        <v>100</v>
      </c>
      <c r="H27" s="51">
        <f t="shared" si="0"/>
        <v>100</v>
      </c>
      <c r="I27" s="52" t="str">
        <f t="shared" si="1"/>
        <v>Cuisses</v>
      </c>
      <c r="J27" s="53">
        <f t="shared" si="2"/>
        <v>4</v>
      </c>
      <c r="K27" s="102">
        <f t="shared" si="3"/>
        <v>4</v>
      </c>
      <c r="L27" s="54" t="str">
        <f t="shared" si="4"/>
        <v>Cuisses</v>
      </c>
      <c r="M27" s="53">
        <f t="shared" si="5"/>
        <v>5</v>
      </c>
      <c r="N27" s="102">
        <f t="shared" si="6"/>
        <v>-20</v>
      </c>
      <c r="O27" s="55" t="str">
        <f t="shared" si="7"/>
        <v>Cuisses</v>
      </c>
    </row>
    <row r="28" spans="1:106" s="38" customFormat="1" ht="30" customHeight="1">
      <c r="B28" s="96"/>
      <c r="C28" s="97" t="s">
        <v>55</v>
      </c>
      <c r="D28" s="98">
        <v>1</v>
      </c>
      <c r="E28" s="103">
        <v>20</v>
      </c>
      <c r="F28" s="104" t="s">
        <v>54</v>
      </c>
      <c r="G28" s="101">
        <v>100</v>
      </c>
      <c r="H28" s="51">
        <f t="shared" si="0"/>
        <v>100</v>
      </c>
      <c r="I28" s="52" t="str">
        <f t="shared" si="1"/>
        <v>Cuisses</v>
      </c>
      <c r="J28" s="53">
        <f t="shared" si="2"/>
        <v>5</v>
      </c>
      <c r="K28" s="102">
        <f t="shared" si="3"/>
        <v>0</v>
      </c>
      <c r="L28" s="54">
        <f t="shared" si="4"/>
        <v>0</v>
      </c>
      <c r="M28" s="53">
        <f t="shared" si="5"/>
        <v>0</v>
      </c>
      <c r="N28" s="102">
        <f t="shared" si="6"/>
        <v>0</v>
      </c>
      <c r="O28" s="55">
        <f t="shared" si="7"/>
        <v>0</v>
      </c>
    </row>
    <row r="29" spans="1:106" s="38" customFormat="1" ht="30" customHeight="1">
      <c r="B29" s="96"/>
      <c r="C29" s="97" t="s">
        <v>56</v>
      </c>
      <c r="D29" s="105">
        <v>0.13</v>
      </c>
      <c r="E29" s="103">
        <v>3</v>
      </c>
      <c r="F29" s="104" t="s">
        <v>78</v>
      </c>
      <c r="G29" s="101">
        <v>100</v>
      </c>
      <c r="H29" s="51">
        <f t="shared" si="0"/>
        <v>13</v>
      </c>
      <c r="I29" s="52" t="str">
        <f t="shared" si="1"/>
        <v>Kg</v>
      </c>
      <c r="J29" s="53">
        <f t="shared" si="2"/>
        <v>4</v>
      </c>
      <c r="K29" s="102">
        <f t="shared" si="3"/>
        <v>1</v>
      </c>
      <c r="L29" s="54" t="str">
        <f t="shared" si="4"/>
        <v>Kg</v>
      </c>
      <c r="M29" s="53">
        <f t="shared" si="5"/>
        <v>5</v>
      </c>
      <c r="N29" s="102">
        <f t="shared" si="6"/>
        <v>-2</v>
      </c>
      <c r="O29" s="55" t="str">
        <f t="shared" si="7"/>
        <v>Kg</v>
      </c>
    </row>
    <row r="30" spans="1:106" s="38" customFormat="1" ht="30" customHeight="1">
      <c r="B30" s="96"/>
      <c r="C30" s="97" t="s">
        <v>57</v>
      </c>
      <c r="D30" s="98">
        <v>2</v>
      </c>
      <c r="E30" s="103">
        <v>60</v>
      </c>
      <c r="F30" s="104" t="s">
        <v>58</v>
      </c>
      <c r="G30" s="101">
        <v>100</v>
      </c>
      <c r="H30" s="51">
        <f t="shared" si="0"/>
        <v>200</v>
      </c>
      <c r="I30" s="52" t="str">
        <f t="shared" si="1"/>
        <v>tranches</v>
      </c>
      <c r="J30" s="53">
        <f t="shared" si="2"/>
        <v>3</v>
      </c>
      <c r="K30" s="102">
        <f t="shared" si="3"/>
        <v>20</v>
      </c>
      <c r="L30" s="54" t="str">
        <f t="shared" si="4"/>
        <v>tranches</v>
      </c>
      <c r="M30" s="53">
        <f t="shared" si="5"/>
        <v>4</v>
      </c>
      <c r="N30" s="102">
        <f t="shared" si="6"/>
        <v>-40</v>
      </c>
      <c r="O30" s="55" t="str">
        <f t="shared" si="7"/>
        <v>tranches</v>
      </c>
    </row>
    <row r="31" spans="1:106" s="38" customFormat="1" ht="30" customHeight="1">
      <c r="B31" s="96"/>
      <c r="C31" s="97" t="s">
        <v>59</v>
      </c>
      <c r="D31" s="105">
        <v>0.4</v>
      </c>
      <c r="E31" s="103">
        <v>4</v>
      </c>
      <c r="F31" s="104" t="s">
        <v>78</v>
      </c>
      <c r="G31" s="101">
        <v>100</v>
      </c>
      <c r="H31" s="51">
        <f t="shared" si="0"/>
        <v>40</v>
      </c>
      <c r="I31" s="52" t="str">
        <f t="shared" si="1"/>
        <v>Kg</v>
      </c>
      <c r="J31" s="53">
        <f t="shared" si="2"/>
        <v>10</v>
      </c>
      <c r="K31" s="102">
        <f t="shared" si="3"/>
        <v>0</v>
      </c>
      <c r="L31" s="54">
        <f t="shared" si="4"/>
        <v>0</v>
      </c>
      <c r="M31" s="53">
        <f t="shared" si="5"/>
        <v>0</v>
      </c>
      <c r="N31" s="102">
        <f t="shared" si="6"/>
        <v>0</v>
      </c>
      <c r="O31" s="55">
        <f t="shared" si="7"/>
        <v>0</v>
      </c>
    </row>
    <row r="32" spans="1:106" s="38" customFormat="1" ht="30" customHeight="1">
      <c r="B32" s="96"/>
      <c r="C32" s="97" t="s">
        <v>60</v>
      </c>
      <c r="D32" s="105">
        <v>0.3</v>
      </c>
      <c r="E32" s="103">
        <v>4.5</v>
      </c>
      <c r="F32" s="104" t="s">
        <v>78</v>
      </c>
      <c r="G32" s="101">
        <v>100</v>
      </c>
      <c r="H32" s="51">
        <f t="shared" si="0"/>
        <v>30</v>
      </c>
      <c r="I32" s="52" t="str">
        <f t="shared" si="1"/>
        <v>Kg</v>
      </c>
      <c r="J32" s="53">
        <f t="shared" si="2"/>
        <v>6</v>
      </c>
      <c r="K32" s="102">
        <f t="shared" si="3"/>
        <v>3</v>
      </c>
      <c r="L32" s="54" t="str">
        <f t="shared" si="4"/>
        <v>Kg</v>
      </c>
      <c r="M32" s="53">
        <f t="shared" si="5"/>
        <v>7</v>
      </c>
      <c r="N32" s="102">
        <f t="shared" si="6"/>
        <v>-1.5</v>
      </c>
      <c r="O32" s="55" t="str">
        <f t="shared" si="7"/>
        <v>Kg</v>
      </c>
    </row>
    <row r="33" spans="2:15" s="38" customFormat="1" ht="30" customHeight="1">
      <c r="B33" s="96"/>
      <c r="C33" s="97" t="s">
        <v>61</v>
      </c>
      <c r="D33" s="105">
        <v>0.2</v>
      </c>
      <c r="E33" s="103">
        <v>3</v>
      </c>
      <c r="F33" s="104" t="s">
        <v>78</v>
      </c>
      <c r="G33" s="101">
        <v>100</v>
      </c>
      <c r="H33" s="51">
        <f t="shared" si="0"/>
        <v>20</v>
      </c>
      <c r="I33" s="52" t="str">
        <f t="shared" si="1"/>
        <v>Kg</v>
      </c>
      <c r="J33" s="53">
        <f t="shared" si="2"/>
        <v>6</v>
      </c>
      <c r="K33" s="102">
        <f t="shared" si="3"/>
        <v>2</v>
      </c>
      <c r="L33" s="54" t="str">
        <f t="shared" si="4"/>
        <v>Kg</v>
      </c>
      <c r="M33" s="53">
        <f t="shared" si="5"/>
        <v>7</v>
      </c>
      <c r="N33" s="102">
        <f t="shared" si="6"/>
        <v>-1</v>
      </c>
      <c r="O33" s="55" t="str">
        <f t="shared" si="7"/>
        <v>Kg</v>
      </c>
    </row>
    <row r="34" spans="2:15" s="38" customFormat="1" ht="30" customHeight="1">
      <c r="B34" s="96"/>
      <c r="C34" s="97" t="s">
        <v>62</v>
      </c>
      <c r="D34" s="98">
        <v>2</v>
      </c>
      <c r="E34" s="103">
        <v>20</v>
      </c>
      <c r="F34" s="104" t="s">
        <v>63</v>
      </c>
      <c r="G34" s="101">
        <v>100</v>
      </c>
      <c r="H34" s="51">
        <f t="shared" si="0"/>
        <v>200</v>
      </c>
      <c r="I34" s="52" t="str">
        <f t="shared" si="1"/>
        <v>tomates</v>
      </c>
      <c r="J34" s="53">
        <f t="shared" si="2"/>
        <v>10</v>
      </c>
      <c r="K34" s="102">
        <f t="shared" si="3"/>
        <v>0</v>
      </c>
      <c r="L34" s="54">
        <f t="shared" si="4"/>
        <v>0</v>
      </c>
      <c r="M34" s="53">
        <f t="shared" si="5"/>
        <v>0</v>
      </c>
      <c r="N34" s="102">
        <f t="shared" si="6"/>
        <v>0</v>
      </c>
      <c r="O34" s="55">
        <f t="shared" si="7"/>
        <v>0</v>
      </c>
    </row>
    <row r="35" spans="2:15" s="38" customFormat="1" ht="30" customHeight="1">
      <c r="B35" s="96"/>
      <c r="C35" s="97" t="s">
        <v>64</v>
      </c>
      <c r="D35" s="105">
        <v>0.2</v>
      </c>
      <c r="E35" s="103">
        <v>3</v>
      </c>
      <c r="F35" s="104" t="s">
        <v>78</v>
      </c>
      <c r="G35" s="101">
        <v>100</v>
      </c>
      <c r="H35" s="51">
        <f t="shared" si="0"/>
        <v>20</v>
      </c>
      <c r="I35" s="52" t="str">
        <f t="shared" si="1"/>
        <v>Kg</v>
      </c>
      <c r="J35" s="53">
        <f t="shared" si="2"/>
        <v>6</v>
      </c>
      <c r="K35" s="102">
        <f t="shared" si="3"/>
        <v>2</v>
      </c>
      <c r="L35" s="54" t="str">
        <f t="shared" si="4"/>
        <v>Kg</v>
      </c>
      <c r="M35" s="53">
        <f t="shared" si="5"/>
        <v>7</v>
      </c>
      <c r="N35" s="102">
        <f t="shared" si="6"/>
        <v>-1</v>
      </c>
      <c r="O35" s="55" t="str">
        <f t="shared" si="7"/>
        <v>Kg</v>
      </c>
    </row>
    <row r="36" spans="2:15" s="38" customFormat="1" ht="30" customHeight="1">
      <c r="B36" s="96"/>
      <c r="C36" s="97"/>
      <c r="D36" s="98"/>
      <c r="E36" s="103"/>
      <c r="F36" s="104"/>
      <c r="G36" s="101"/>
      <c r="H36" s="51">
        <f t="shared" si="0"/>
        <v>0</v>
      </c>
      <c r="I36" s="52">
        <f t="shared" si="1"/>
        <v>0</v>
      </c>
      <c r="J36" s="53">
        <f t="shared" si="2"/>
        <v>0</v>
      </c>
      <c r="K36" s="102">
        <f t="shared" si="3"/>
        <v>0</v>
      </c>
      <c r="L36" s="54">
        <f t="shared" si="4"/>
        <v>0</v>
      </c>
      <c r="M36" s="53">
        <f t="shared" si="5"/>
        <v>0</v>
      </c>
      <c r="N36" s="102">
        <f t="shared" si="6"/>
        <v>0</v>
      </c>
      <c r="O36" s="55">
        <f t="shared" si="7"/>
        <v>0</v>
      </c>
    </row>
    <row r="37" spans="2:15" s="38" customFormat="1" ht="30" customHeight="1">
      <c r="B37" s="96"/>
      <c r="C37" s="97"/>
      <c r="D37" s="98"/>
      <c r="E37" s="103"/>
      <c r="F37" s="104"/>
      <c r="G37" s="101"/>
      <c r="H37" s="51">
        <f t="shared" si="0"/>
        <v>0</v>
      </c>
      <c r="I37" s="52">
        <f t="shared" si="1"/>
        <v>0</v>
      </c>
      <c r="J37" s="53">
        <f t="shared" si="2"/>
        <v>0</v>
      </c>
      <c r="K37" s="102">
        <f t="shared" si="3"/>
        <v>0</v>
      </c>
      <c r="L37" s="54">
        <f t="shared" si="4"/>
        <v>0</v>
      </c>
      <c r="M37" s="53">
        <f t="shared" si="5"/>
        <v>0</v>
      </c>
      <c r="N37" s="102">
        <f t="shared" si="6"/>
        <v>0</v>
      </c>
      <c r="O37" s="55">
        <f t="shared" si="7"/>
        <v>0</v>
      </c>
    </row>
    <row r="38" spans="2:15" s="38" customFormat="1" ht="30" customHeight="1">
      <c r="B38" s="96"/>
      <c r="C38" s="97"/>
      <c r="D38" s="98"/>
      <c r="E38" s="103"/>
      <c r="F38" s="104"/>
      <c r="G38" s="101"/>
      <c r="H38" s="51">
        <f t="shared" si="0"/>
        <v>0</v>
      </c>
      <c r="I38" s="52">
        <f t="shared" si="1"/>
        <v>0</v>
      </c>
      <c r="J38" s="53">
        <f t="shared" si="2"/>
        <v>0</v>
      </c>
      <c r="K38" s="102">
        <f t="shared" si="3"/>
        <v>0</v>
      </c>
      <c r="L38" s="54">
        <f t="shared" si="4"/>
        <v>0</v>
      </c>
      <c r="M38" s="53">
        <f t="shared" si="5"/>
        <v>0</v>
      </c>
      <c r="N38" s="102">
        <f t="shared" si="6"/>
        <v>0</v>
      </c>
      <c r="O38" s="55">
        <f t="shared" si="7"/>
        <v>0</v>
      </c>
    </row>
    <row r="39" spans="2:15" s="38" customFormat="1" ht="30" customHeight="1">
      <c r="B39" s="106"/>
      <c r="C39" s="107" t="s">
        <v>65</v>
      </c>
      <c r="D39" s="108"/>
      <c r="E39" s="108"/>
      <c r="F39" s="109"/>
      <c r="G39" s="101"/>
      <c r="H39" s="51"/>
      <c r="I39" s="56"/>
      <c r="J39" s="53">
        <f t="shared" si="2"/>
        <v>0</v>
      </c>
      <c r="K39" s="111"/>
      <c r="L39" s="57"/>
      <c r="M39" s="58"/>
      <c r="N39" s="111"/>
      <c r="O39" s="59"/>
    </row>
    <row r="40" spans="2:15" s="38" customFormat="1" ht="30" customHeight="1">
      <c r="B40" s="96"/>
      <c r="C40" s="97" t="s">
        <v>80</v>
      </c>
      <c r="D40" s="105">
        <v>0.1</v>
      </c>
      <c r="E40" s="103">
        <v>2</v>
      </c>
      <c r="F40" s="104" t="s">
        <v>78</v>
      </c>
      <c r="G40" s="101">
        <v>100</v>
      </c>
      <c r="H40" s="51">
        <f t="shared" ref="H40:H72" si="8">D40*G40</f>
        <v>10</v>
      </c>
      <c r="I40" s="52" t="str">
        <f t="shared" ref="I40:I72" si="9">F40</f>
        <v>Kg</v>
      </c>
      <c r="J40" s="53">
        <f t="shared" si="2"/>
        <v>5</v>
      </c>
      <c r="K40" s="102">
        <f t="shared" ref="K40:K72" si="10">H40-(J40*E40)</f>
        <v>0</v>
      </c>
      <c r="L40" s="54">
        <f t="shared" ref="L40:L72" si="11">IF(K40=0,0,F40)</f>
        <v>0</v>
      </c>
      <c r="M40" s="53">
        <f t="shared" ref="M40:M72" si="12">IF(K40=0,0,J40+1)</f>
        <v>0</v>
      </c>
      <c r="N40" s="102">
        <f t="shared" ref="N40:N72" si="13">IF(K40=0,0,H40-(M40*E40))</f>
        <v>0</v>
      </c>
      <c r="O40" s="55">
        <f t="shared" ref="O40:O72" si="14">IF(N40=0,0,F40)</f>
        <v>0</v>
      </c>
    </row>
    <row r="41" spans="2:15" s="38" customFormat="1" ht="30" customHeight="1">
      <c r="B41" s="96"/>
      <c r="C41" s="97" t="s">
        <v>66</v>
      </c>
      <c r="D41" s="112">
        <v>1</v>
      </c>
      <c r="E41" s="103">
        <v>50</v>
      </c>
      <c r="F41" s="104" t="s">
        <v>67</v>
      </c>
      <c r="G41" s="101">
        <v>100</v>
      </c>
      <c r="H41" s="51">
        <f t="shared" si="8"/>
        <v>100</v>
      </c>
      <c r="I41" s="52" t="str">
        <f t="shared" si="9"/>
        <v>merguez</v>
      </c>
      <c r="J41" s="53">
        <f t="shared" si="2"/>
        <v>2</v>
      </c>
      <c r="K41" s="102">
        <f t="shared" si="10"/>
        <v>0</v>
      </c>
      <c r="L41" s="54">
        <f t="shared" si="11"/>
        <v>0</v>
      </c>
      <c r="M41" s="53">
        <f t="shared" si="12"/>
        <v>0</v>
      </c>
      <c r="N41" s="102">
        <f t="shared" si="13"/>
        <v>0</v>
      </c>
      <c r="O41" s="55">
        <f t="shared" si="14"/>
        <v>0</v>
      </c>
    </row>
    <row r="42" spans="2:15" s="38" customFormat="1" ht="30" customHeight="1">
      <c r="B42" s="96"/>
      <c r="C42" s="97" t="s">
        <v>68</v>
      </c>
      <c r="D42" s="105">
        <v>0.1</v>
      </c>
      <c r="E42" s="103">
        <v>3</v>
      </c>
      <c r="F42" s="104" t="s">
        <v>78</v>
      </c>
      <c r="G42" s="101">
        <v>100</v>
      </c>
      <c r="H42" s="51">
        <f t="shared" si="8"/>
        <v>10</v>
      </c>
      <c r="I42" s="52" t="str">
        <f t="shared" si="9"/>
        <v>Kg</v>
      </c>
      <c r="J42" s="53">
        <f t="shared" si="2"/>
        <v>3</v>
      </c>
      <c r="K42" s="102">
        <f t="shared" si="10"/>
        <v>1</v>
      </c>
      <c r="L42" s="54" t="str">
        <f t="shared" si="11"/>
        <v>Kg</v>
      </c>
      <c r="M42" s="53">
        <f t="shared" si="12"/>
        <v>4</v>
      </c>
      <c r="N42" s="102">
        <f t="shared" si="13"/>
        <v>-2</v>
      </c>
      <c r="O42" s="55" t="str">
        <f t="shared" si="14"/>
        <v>Kg</v>
      </c>
    </row>
    <row r="43" spans="2:15" s="38" customFormat="1" ht="30" customHeight="1">
      <c r="B43" s="131"/>
      <c r="C43" s="132" t="s">
        <v>83</v>
      </c>
      <c r="D43" s="98"/>
      <c r="E43" s="103"/>
      <c r="F43" s="104"/>
      <c r="G43" s="101"/>
      <c r="H43" s="51">
        <f t="shared" si="8"/>
        <v>0</v>
      </c>
      <c r="I43" s="52">
        <f t="shared" si="9"/>
        <v>0</v>
      </c>
      <c r="J43" s="53">
        <f t="shared" si="2"/>
        <v>0</v>
      </c>
      <c r="K43" s="102">
        <f t="shared" si="10"/>
        <v>0</v>
      </c>
      <c r="L43" s="54">
        <f t="shared" si="11"/>
        <v>0</v>
      </c>
      <c r="M43" s="53">
        <f t="shared" si="12"/>
        <v>0</v>
      </c>
      <c r="N43" s="102">
        <f t="shared" si="13"/>
        <v>0</v>
      </c>
      <c r="O43" s="55">
        <f t="shared" si="14"/>
        <v>0</v>
      </c>
    </row>
    <row r="44" spans="2:15" s="38" customFormat="1" ht="30" customHeight="1">
      <c r="B44" s="96"/>
      <c r="C44" s="97" t="s">
        <v>14</v>
      </c>
      <c r="D44" s="98"/>
      <c r="E44" s="103">
        <v>6.3</v>
      </c>
      <c r="F44" s="104" t="s">
        <v>79</v>
      </c>
      <c r="G44" s="101"/>
      <c r="H44" s="51">
        <f t="shared" si="8"/>
        <v>0</v>
      </c>
      <c r="I44" s="52" t="str">
        <f t="shared" si="9"/>
        <v>L</v>
      </c>
      <c r="J44" s="53">
        <f t="shared" si="2"/>
        <v>0</v>
      </c>
      <c r="K44" s="102">
        <f t="shared" si="10"/>
        <v>0</v>
      </c>
      <c r="L44" s="54">
        <f t="shared" si="11"/>
        <v>0</v>
      </c>
      <c r="M44" s="53">
        <f t="shared" si="12"/>
        <v>0</v>
      </c>
      <c r="N44" s="102">
        <f t="shared" si="13"/>
        <v>0</v>
      </c>
      <c r="O44" s="55">
        <f t="shared" si="14"/>
        <v>0</v>
      </c>
    </row>
    <row r="45" spans="2:15" s="38" customFormat="1" ht="30" customHeight="1">
      <c r="B45" s="96"/>
      <c r="C45" s="97" t="s">
        <v>15</v>
      </c>
      <c r="D45" s="98"/>
      <c r="E45" s="103">
        <v>11.7</v>
      </c>
      <c r="F45" s="104" t="s">
        <v>79</v>
      </c>
      <c r="G45" s="101"/>
      <c r="H45" s="51">
        <f t="shared" si="8"/>
        <v>0</v>
      </c>
      <c r="I45" s="52" t="str">
        <f t="shared" si="9"/>
        <v>L</v>
      </c>
      <c r="J45" s="53">
        <f t="shared" si="2"/>
        <v>0</v>
      </c>
      <c r="K45" s="102">
        <f t="shared" si="10"/>
        <v>0</v>
      </c>
      <c r="L45" s="54">
        <f t="shared" si="11"/>
        <v>0</v>
      </c>
      <c r="M45" s="53">
        <f t="shared" si="12"/>
        <v>0</v>
      </c>
      <c r="N45" s="102">
        <f t="shared" si="13"/>
        <v>0</v>
      </c>
      <c r="O45" s="55">
        <f t="shared" si="14"/>
        <v>0</v>
      </c>
    </row>
    <row r="46" spans="2:15" s="38" customFormat="1" ht="30" customHeight="1">
      <c r="B46" s="96"/>
      <c r="C46" s="97" t="s">
        <v>16</v>
      </c>
      <c r="D46" s="98"/>
      <c r="E46" s="103">
        <v>19</v>
      </c>
      <c r="F46" s="104" t="s">
        <v>79</v>
      </c>
      <c r="G46" s="101"/>
      <c r="H46" s="51">
        <f t="shared" si="8"/>
        <v>0</v>
      </c>
      <c r="I46" s="52" t="str">
        <f t="shared" si="9"/>
        <v>L</v>
      </c>
      <c r="J46" s="53">
        <f t="shared" si="2"/>
        <v>0</v>
      </c>
      <c r="K46" s="102">
        <f t="shared" si="10"/>
        <v>0</v>
      </c>
      <c r="L46" s="54">
        <f t="shared" si="11"/>
        <v>0</v>
      </c>
      <c r="M46" s="53">
        <f t="shared" si="12"/>
        <v>0</v>
      </c>
      <c r="N46" s="102">
        <f t="shared" si="13"/>
        <v>0</v>
      </c>
      <c r="O46" s="55">
        <f t="shared" si="14"/>
        <v>0</v>
      </c>
    </row>
    <row r="47" spans="2:15" s="38" customFormat="1" ht="30" customHeight="1">
      <c r="B47" s="96"/>
      <c r="C47" s="97" t="s">
        <v>17</v>
      </c>
      <c r="D47" s="98"/>
      <c r="E47" s="103">
        <v>23.2</v>
      </c>
      <c r="F47" s="104" t="s">
        <v>79</v>
      </c>
      <c r="G47" s="101"/>
      <c r="H47" s="51">
        <f t="shared" si="8"/>
        <v>0</v>
      </c>
      <c r="I47" s="52" t="str">
        <f t="shared" si="9"/>
        <v>L</v>
      </c>
      <c r="J47" s="53">
        <f t="shared" si="2"/>
        <v>0</v>
      </c>
      <c r="K47" s="102">
        <f t="shared" si="10"/>
        <v>0</v>
      </c>
      <c r="L47" s="54">
        <f t="shared" si="11"/>
        <v>0</v>
      </c>
      <c r="M47" s="53">
        <f t="shared" si="12"/>
        <v>0</v>
      </c>
      <c r="N47" s="102">
        <f t="shared" si="13"/>
        <v>0</v>
      </c>
      <c r="O47" s="55">
        <f t="shared" si="14"/>
        <v>0</v>
      </c>
    </row>
    <row r="48" spans="2:15" s="38" customFormat="1" ht="30" customHeight="1">
      <c r="B48" s="96"/>
      <c r="C48" s="97" t="s">
        <v>18</v>
      </c>
      <c r="D48" s="98"/>
      <c r="E48" s="103">
        <v>2.8</v>
      </c>
      <c r="F48" s="104" t="s">
        <v>79</v>
      </c>
      <c r="G48" s="101"/>
      <c r="H48" s="51">
        <f t="shared" si="8"/>
        <v>0</v>
      </c>
      <c r="I48" s="52" t="str">
        <f t="shared" si="9"/>
        <v>L</v>
      </c>
      <c r="J48" s="53">
        <f t="shared" si="2"/>
        <v>0</v>
      </c>
      <c r="K48" s="102">
        <f t="shared" si="10"/>
        <v>0</v>
      </c>
      <c r="L48" s="54">
        <f t="shared" si="11"/>
        <v>0</v>
      </c>
      <c r="M48" s="53">
        <f t="shared" si="12"/>
        <v>0</v>
      </c>
      <c r="N48" s="102">
        <f t="shared" si="13"/>
        <v>0</v>
      </c>
      <c r="O48" s="55">
        <f t="shared" si="14"/>
        <v>0</v>
      </c>
    </row>
    <row r="49" spans="2:15" s="38" customFormat="1" ht="30" customHeight="1">
      <c r="B49" s="96"/>
      <c r="C49" s="97" t="s">
        <v>19</v>
      </c>
      <c r="D49" s="98"/>
      <c r="E49" s="103">
        <v>5</v>
      </c>
      <c r="F49" s="104" t="s">
        <v>79</v>
      </c>
      <c r="G49" s="101"/>
      <c r="H49" s="51">
        <f t="shared" si="8"/>
        <v>0</v>
      </c>
      <c r="I49" s="52" t="str">
        <f t="shared" si="9"/>
        <v>L</v>
      </c>
      <c r="J49" s="53">
        <f t="shared" si="2"/>
        <v>0</v>
      </c>
      <c r="K49" s="102">
        <f t="shared" si="10"/>
        <v>0</v>
      </c>
      <c r="L49" s="54">
        <f t="shared" si="11"/>
        <v>0</v>
      </c>
      <c r="M49" s="53">
        <f t="shared" si="12"/>
        <v>0</v>
      </c>
      <c r="N49" s="102">
        <f t="shared" si="13"/>
        <v>0</v>
      </c>
      <c r="O49" s="55">
        <f t="shared" si="14"/>
        <v>0</v>
      </c>
    </row>
    <row r="50" spans="2:15" s="38" customFormat="1" ht="30" customHeight="1">
      <c r="B50" s="96"/>
      <c r="C50" s="97" t="s">
        <v>20</v>
      </c>
      <c r="D50" s="98"/>
      <c r="E50" s="103">
        <v>2.8</v>
      </c>
      <c r="F50" s="104" t="s">
        <v>79</v>
      </c>
      <c r="G50" s="101"/>
      <c r="H50" s="51">
        <f t="shared" si="8"/>
        <v>0</v>
      </c>
      <c r="I50" s="52" t="str">
        <f t="shared" si="9"/>
        <v>L</v>
      </c>
      <c r="J50" s="53">
        <f t="shared" si="2"/>
        <v>0</v>
      </c>
      <c r="K50" s="102">
        <f t="shared" si="10"/>
        <v>0</v>
      </c>
      <c r="L50" s="54">
        <f t="shared" si="11"/>
        <v>0</v>
      </c>
      <c r="M50" s="53">
        <f t="shared" si="12"/>
        <v>0</v>
      </c>
      <c r="N50" s="102">
        <f t="shared" si="13"/>
        <v>0</v>
      </c>
      <c r="O50" s="55">
        <f t="shared" si="14"/>
        <v>0</v>
      </c>
    </row>
    <row r="51" spans="2:15" s="38" customFormat="1" ht="30" customHeight="1">
      <c r="B51" s="96"/>
      <c r="C51" s="97" t="s">
        <v>21</v>
      </c>
      <c r="D51" s="98"/>
      <c r="E51" s="103">
        <v>5</v>
      </c>
      <c r="F51" s="104" t="s">
        <v>79</v>
      </c>
      <c r="G51" s="101"/>
      <c r="H51" s="51">
        <f t="shared" si="8"/>
        <v>0</v>
      </c>
      <c r="I51" s="52" t="str">
        <f t="shared" si="9"/>
        <v>L</v>
      </c>
      <c r="J51" s="53">
        <f t="shared" si="2"/>
        <v>0</v>
      </c>
      <c r="K51" s="102">
        <f t="shared" si="10"/>
        <v>0</v>
      </c>
      <c r="L51" s="54">
        <f t="shared" si="11"/>
        <v>0</v>
      </c>
      <c r="M51" s="53">
        <f t="shared" si="12"/>
        <v>0</v>
      </c>
      <c r="N51" s="102">
        <f t="shared" si="13"/>
        <v>0</v>
      </c>
      <c r="O51" s="55">
        <f t="shared" si="14"/>
        <v>0</v>
      </c>
    </row>
    <row r="52" spans="2:15" s="38" customFormat="1" ht="30" customHeight="1">
      <c r="B52" s="96"/>
      <c r="C52" s="97" t="s">
        <v>22</v>
      </c>
      <c r="D52" s="98"/>
      <c r="E52" s="103">
        <v>8.1999999999999993</v>
      </c>
      <c r="F52" s="104" t="s">
        <v>79</v>
      </c>
      <c r="G52" s="101"/>
      <c r="H52" s="51">
        <f t="shared" si="8"/>
        <v>0</v>
      </c>
      <c r="I52" s="52" t="str">
        <f t="shared" si="9"/>
        <v>L</v>
      </c>
      <c r="J52" s="53">
        <f t="shared" si="2"/>
        <v>0</v>
      </c>
      <c r="K52" s="102">
        <f t="shared" si="10"/>
        <v>0</v>
      </c>
      <c r="L52" s="54">
        <f t="shared" si="11"/>
        <v>0</v>
      </c>
      <c r="M52" s="53">
        <f t="shared" si="12"/>
        <v>0</v>
      </c>
      <c r="N52" s="102">
        <f t="shared" si="13"/>
        <v>0</v>
      </c>
      <c r="O52" s="55">
        <f t="shared" si="14"/>
        <v>0</v>
      </c>
    </row>
    <row r="53" spans="2:15" s="38" customFormat="1" ht="30" customHeight="1">
      <c r="B53" s="96"/>
      <c r="C53" s="97" t="s">
        <v>23</v>
      </c>
      <c r="D53" s="98"/>
      <c r="E53" s="103">
        <v>10.9</v>
      </c>
      <c r="F53" s="104" t="s">
        <v>79</v>
      </c>
      <c r="G53" s="101"/>
      <c r="H53" s="51">
        <f t="shared" si="8"/>
        <v>0</v>
      </c>
      <c r="I53" s="52" t="str">
        <f t="shared" si="9"/>
        <v>L</v>
      </c>
      <c r="J53" s="53">
        <f t="shared" si="2"/>
        <v>0</v>
      </c>
      <c r="K53" s="102">
        <f t="shared" si="10"/>
        <v>0</v>
      </c>
      <c r="L53" s="54">
        <f t="shared" si="11"/>
        <v>0</v>
      </c>
      <c r="M53" s="53">
        <f t="shared" si="12"/>
        <v>0</v>
      </c>
      <c r="N53" s="102">
        <f t="shared" si="13"/>
        <v>0</v>
      </c>
      <c r="O53" s="55">
        <f t="shared" si="14"/>
        <v>0</v>
      </c>
    </row>
    <row r="54" spans="2:15" s="38" customFormat="1" ht="30" customHeight="1">
      <c r="B54" s="96"/>
      <c r="C54" s="97" t="s">
        <v>24</v>
      </c>
      <c r="D54" s="98"/>
      <c r="E54" s="103">
        <v>2.2000000000000002</v>
      </c>
      <c r="F54" s="104" t="s">
        <v>79</v>
      </c>
      <c r="G54" s="101"/>
      <c r="H54" s="51">
        <f t="shared" si="8"/>
        <v>0</v>
      </c>
      <c r="I54" s="52" t="str">
        <f t="shared" si="9"/>
        <v>L</v>
      </c>
      <c r="J54" s="53">
        <f t="shared" si="2"/>
        <v>0</v>
      </c>
      <c r="K54" s="102">
        <f t="shared" si="10"/>
        <v>0</v>
      </c>
      <c r="L54" s="54">
        <f t="shared" si="11"/>
        <v>0</v>
      </c>
      <c r="M54" s="53">
        <f t="shared" si="12"/>
        <v>0</v>
      </c>
      <c r="N54" s="102">
        <f t="shared" si="13"/>
        <v>0</v>
      </c>
      <c r="O54" s="55">
        <f t="shared" si="14"/>
        <v>0</v>
      </c>
    </row>
    <row r="55" spans="2:15" s="38" customFormat="1" ht="30" customHeight="1">
      <c r="B55" s="96"/>
      <c r="C55" s="97" t="s">
        <v>25</v>
      </c>
      <c r="D55" s="98"/>
      <c r="E55" s="103">
        <v>3.7</v>
      </c>
      <c r="F55" s="104" t="s">
        <v>79</v>
      </c>
      <c r="G55" s="101"/>
      <c r="H55" s="51">
        <f t="shared" si="8"/>
        <v>0</v>
      </c>
      <c r="I55" s="52" t="str">
        <f t="shared" si="9"/>
        <v>L</v>
      </c>
      <c r="J55" s="53">
        <f t="shared" si="2"/>
        <v>0</v>
      </c>
      <c r="K55" s="102">
        <f t="shared" si="10"/>
        <v>0</v>
      </c>
      <c r="L55" s="54">
        <f t="shared" si="11"/>
        <v>0</v>
      </c>
      <c r="M55" s="53">
        <f t="shared" si="12"/>
        <v>0</v>
      </c>
      <c r="N55" s="102">
        <f t="shared" si="13"/>
        <v>0</v>
      </c>
      <c r="O55" s="55">
        <f t="shared" si="14"/>
        <v>0</v>
      </c>
    </row>
    <row r="56" spans="2:15" s="38" customFormat="1" ht="30" customHeight="1">
      <c r="B56" s="96"/>
      <c r="C56" s="97" t="s">
        <v>26</v>
      </c>
      <c r="D56" s="98"/>
      <c r="E56" s="103">
        <v>5.7</v>
      </c>
      <c r="F56" s="104" t="s">
        <v>79</v>
      </c>
      <c r="G56" s="101"/>
      <c r="H56" s="51">
        <f t="shared" si="8"/>
        <v>0</v>
      </c>
      <c r="I56" s="52" t="str">
        <f t="shared" si="9"/>
        <v>L</v>
      </c>
      <c r="J56" s="53">
        <f t="shared" si="2"/>
        <v>0</v>
      </c>
      <c r="K56" s="102">
        <f t="shared" si="10"/>
        <v>0</v>
      </c>
      <c r="L56" s="54">
        <f t="shared" si="11"/>
        <v>0</v>
      </c>
      <c r="M56" s="53">
        <f t="shared" si="12"/>
        <v>0</v>
      </c>
      <c r="N56" s="102">
        <f t="shared" si="13"/>
        <v>0</v>
      </c>
      <c r="O56" s="55">
        <f t="shared" si="14"/>
        <v>0</v>
      </c>
    </row>
    <row r="57" spans="2:15" s="38" customFormat="1" ht="30" customHeight="1">
      <c r="B57" s="96"/>
      <c r="C57" s="97" t="s">
        <v>27</v>
      </c>
      <c r="D57" s="98"/>
      <c r="E57" s="103">
        <v>1.5</v>
      </c>
      <c r="F57" s="104" t="s">
        <v>79</v>
      </c>
      <c r="G57" s="101"/>
      <c r="H57" s="51">
        <f t="shared" si="8"/>
        <v>0</v>
      </c>
      <c r="I57" s="52" t="str">
        <f t="shared" si="9"/>
        <v>L</v>
      </c>
      <c r="J57" s="53">
        <f t="shared" si="2"/>
        <v>0</v>
      </c>
      <c r="K57" s="102">
        <f t="shared" si="10"/>
        <v>0</v>
      </c>
      <c r="L57" s="54">
        <f t="shared" si="11"/>
        <v>0</v>
      </c>
      <c r="M57" s="53">
        <f t="shared" si="12"/>
        <v>0</v>
      </c>
      <c r="N57" s="102">
        <f t="shared" si="13"/>
        <v>0</v>
      </c>
      <c r="O57" s="55">
        <f t="shared" si="14"/>
        <v>0</v>
      </c>
    </row>
    <row r="58" spans="2:15" s="38" customFormat="1" ht="30" customHeight="1">
      <c r="B58" s="96"/>
      <c r="C58" s="97" t="s">
        <v>28</v>
      </c>
      <c r="D58" s="98"/>
      <c r="E58" s="103">
        <v>2.5</v>
      </c>
      <c r="F58" s="104" t="s">
        <v>79</v>
      </c>
      <c r="G58" s="101"/>
      <c r="H58" s="51">
        <f t="shared" si="8"/>
        <v>0</v>
      </c>
      <c r="I58" s="52" t="str">
        <f t="shared" si="9"/>
        <v>L</v>
      </c>
      <c r="J58" s="53">
        <f t="shared" si="2"/>
        <v>0</v>
      </c>
      <c r="K58" s="102">
        <f t="shared" si="10"/>
        <v>0</v>
      </c>
      <c r="L58" s="54">
        <f t="shared" si="11"/>
        <v>0</v>
      </c>
      <c r="M58" s="53">
        <f t="shared" si="12"/>
        <v>0</v>
      </c>
      <c r="N58" s="102">
        <f t="shared" si="13"/>
        <v>0</v>
      </c>
      <c r="O58" s="55">
        <f t="shared" si="14"/>
        <v>0</v>
      </c>
    </row>
    <row r="59" spans="2:15" s="38" customFormat="1" ht="30" customHeight="1">
      <c r="B59" s="96"/>
      <c r="C59" s="97" t="s">
        <v>29</v>
      </c>
      <c r="D59" s="98"/>
      <c r="E59" s="103">
        <v>3.8</v>
      </c>
      <c r="F59" s="104" t="s">
        <v>79</v>
      </c>
      <c r="G59" s="101"/>
      <c r="H59" s="51">
        <f t="shared" si="8"/>
        <v>0</v>
      </c>
      <c r="I59" s="52" t="str">
        <f t="shared" si="9"/>
        <v>L</v>
      </c>
      <c r="J59" s="53">
        <f t="shared" si="2"/>
        <v>0</v>
      </c>
      <c r="K59" s="102">
        <f t="shared" si="10"/>
        <v>0</v>
      </c>
      <c r="L59" s="54">
        <f t="shared" si="11"/>
        <v>0</v>
      </c>
      <c r="M59" s="53">
        <f t="shared" si="12"/>
        <v>0</v>
      </c>
      <c r="N59" s="102">
        <f t="shared" si="13"/>
        <v>0</v>
      </c>
      <c r="O59" s="55">
        <f t="shared" si="14"/>
        <v>0</v>
      </c>
    </row>
    <row r="60" spans="2:15" s="38" customFormat="1" ht="30" customHeight="1">
      <c r="B60" s="96"/>
      <c r="C60" s="97"/>
      <c r="D60" s="98"/>
      <c r="E60" s="103"/>
      <c r="F60" s="104"/>
      <c r="G60" s="101"/>
      <c r="H60" s="51">
        <f t="shared" si="8"/>
        <v>0</v>
      </c>
      <c r="I60" s="52">
        <f t="shared" si="9"/>
        <v>0</v>
      </c>
      <c r="J60" s="53">
        <f t="shared" si="2"/>
        <v>0</v>
      </c>
      <c r="K60" s="102">
        <f t="shared" si="10"/>
        <v>0</v>
      </c>
      <c r="L60" s="54">
        <f t="shared" si="11"/>
        <v>0</v>
      </c>
      <c r="M60" s="53">
        <f t="shared" si="12"/>
        <v>0</v>
      </c>
      <c r="N60" s="102">
        <f t="shared" si="13"/>
        <v>0</v>
      </c>
      <c r="O60" s="55">
        <f t="shared" si="14"/>
        <v>0</v>
      </c>
    </row>
    <row r="61" spans="2:15" s="38" customFormat="1" ht="30" customHeight="1">
      <c r="B61" s="96"/>
      <c r="C61" s="97"/>
      <c r="D61" s="98"/>
      <c r="E61" s="103"/>
      <c r="F61" s="104"/>
      <c r="G61" s="101"/>
      <c r="H61" s="51">
        <f t="shared" si="8"/>
        <v>0</v>
      </c>
      <c r="I61" s="52">
        <f t="shared" si="9"/>
        <v>0</v>
      </c>
      <c r="J61" s="53">
        <f t="shared" si="2"/>
        <v>0</v>
      </c>
      <c r="K61" s="102">
        <f t="shared" si="10"/>
        <v>0</v>
      </c>
      <c r="L61" s="54">
        <f t="shared" si="11"/>
        <v>0</v>
      </c>
      <c r="M61" s="53">
        <f t="shared" si="12"/>
        <v>0</v>
      </c>
      <c r="N61" s="102">
        <f t="shared" si="13"/>
        <v>0</v>
      </c>
      <c r="O61" s="55">
        <f t="shared" si="14"/>
        <v>0</v>
      </c>
    </row>
    <row r="62" spans="2:15" s="38" customFormat="1" ht="30" customHeight="1">
      <c r="B62" s="96"/>
      <c r="C62" s="97"/>
      <c r="D62" s="98"/>
      <c r="E62" s="103"/>
      <c r="F62" s="104"/>
      <c r="G62" s="101"/>
      <c r="H62" s="51">
        <f t="shared" si="8"/>
        <v>0</v>
      </c>
      <c r="I62" s="52">
        <f t="shared" si="9"/>
        <v>0</v>
      </c>
      <c r="J62" s="53">
        <f t="shared" si="2"/>
        <v>0</v>
      </c>
      <c r="K62" s="102">
        <f t="shared" si="10"/>
        <v>0</v>
      </c>
      <c r="L62" s="54">
        <f t="shared" si="11"/>
        <v>0</v>
      </c>
      <c r="M62" s="53">
        <f t="shared" si="12"/>
        <v>0</v>
      </c>
      <c r="N62" s="102">
        <f t="shared" si="13"/>
        <v>0</v>
      </c>
      <c r="O62" s="55">
        <f t="shared" si="14"/>
        <v>0</v>
      </c>
    </row>
    <row r="63" spans="2:15" s="38" customFormat="1" ht="30" customHeight="1">
      <c r="B63" s="96"/>
      <c r="C63" s="97"/>
      <c r="D63" s="98"/>
      <c r="E63" s="103"/>
      <c r="F63" s="104"/>
      <c r="G63" s="101"/>
      <c r="H63" s="51">
        <f t="shared" si="8"/>
        <v>0</v>
      </c>
      <c r="I63" s="52">
        <f t="shared" si="9"/>
        <v>0</v>
      </c>
      <c r="J63" s="53">
        <f t="shared" si="2"/>
        <v>0</v>
      </c>
      <c r="K63" s="102">
        <f t="shared" si="10"/>
        <v>0</v>
      </c>
      <c r="L63" s="54">
        <f t="shared" si="11"/>
        <v>0</v>
      </c>
      <c r="M63" s="53">
        <f t="shared" si="12"/>
        <v>0</v>
      </c>
      <c r="N63" s="102">
        <f t="shared" si="13"/>
        <v>0</v>
      </c>
      <c r="O63" s="55">
        <f t="shared" si="14"/>
        <v>0</v>
      </c>
    </row>
    <row r="64" spans="2:15" s="38" customFormat="1" ht="30" customHeight="1">
      <c r="B64" s="96"/>
      <c r="C64" s="97"/>
      <c r="D64" s="98"/>
      <c r="E64" s="103"/>
      <c r="F64" s="104"/>
      <c r="G64" s="101"/>
      <c r="H64" s="51">
        <f t="shared" si="8"/>
        <v>0</v>
      </c>
      <c r="I64" s="52">
        <f t="shared" si="9"/>
        <v>0</v>
      </c>
      <c r="J64" s="53">
        <f t="shared" si="2"/>
        <v>0</v>
      </c>
      <c r="K64" s="102">
        <f t="shared" si="10"/>
        <v>0</v>
      </c>
      <c r="L64" s="54">
        <f t="shared" si="11"/>
        <v>0</v>
      </c>
      <c r="M64" s="53">
        <f t="shared" si="12"/>
        <v>0</v>
      </c>
      <c r="N64" s="102">
        <f t="shared" si="13"/>
        <v>0</v>
      </c>
      <c r="O64" s="55">
        <f t="shared" si="14"/>
        <v>0</v>
      </c>
    </row>
    <row r="65" spans="1:16" s="38" customFormat="1" ht="30" customHeight="1">
      <c r="B65" s="96"/>
      <c r="C65" s="97"/>
      <c r="D65" s="98"/>
      <c r="E65" s="103"/>
      <c r="F65" s="104"/>
      <c r="G65" s="101"/>
      <c r="H65" s="51">
        <f t="shared" si="8"/>
        <v>0</v>
      </c>
      <c r="I65" s="52">
        <f t="shared" si="9"/>
        <v>0</v>
      </c>
      <c r="J65" s="53">
        <f t="shared" si="2"/>
        <v>0</v>
      </c>
      <c r="K65" s="102">
        <f t="shared" si="10"/>
        <v>0</v>
      </c>
      <c r="L65" s="54">
        <f t="shared" si="11"/>
        <v>0</v>
      </c>
      <c r="M65" s="53">
        <f t="shared" si="12"/>
        <v>0</v>
      </c>
      <c r="N65" s="102">
        <f t="shared" si="13"/>
        <v>0</v>
      </c>
      <c r="O65" s="55">
        <f t="shared" si="14"/>
        <v>0</v>
      </c>
    </row>
    <row r="66" spans="1:16" s="38" customFormat="1" ht="30" customHeight="1">
      <c r="B66" s="96"/>
      <c r="C66" s="97"/>
      <c r="D66" s="98"/>
      <c r="E66" s="103"/>
      <c r="F66" s="104"/>
      <c r="G66" s="101"/>
      <c r="H66" s="51">
        <f t="shared" si="8"/>
        <v>0</v>
      </c>
      <c r="I66" s="52">
        <f t="shared" si="9"/>
        <v>0</v>
      </c>
      <c r="J66" s="53">
        <f t="shared" si="2"/>
        <v>0</v>
      </c>
      <c r="K66" s="102">
        <f t="shared" si="10"/>
        <v>0</v>
      </c>
      <c r="L66" s="54">
        <f t="shared" si="11"/>
        <v>0</v>
      </c>
      <c r="M66" s="53">
        <f t="shared" si="12"/>
        <v>0</v>
      </c>
      <c r="N66" s="102">
        <f t="shared" si="13"/>
        <v>0</v>
      </c>
      <c r="O66" s="55">
        <f t="shared" si="14"/>
        <v>0</v>
      </c>
    </row>
    <row r="67" spans="1:16" s="38" customFormat="1" ht="30" customHeight="1">
      <c r="B67" s="96"/>
      <c r="C67" s="97"/>
      <c r="D67" s="98"/>
      <c r="E67" s="103"/>
      <c r="F67" s="104"/>
      <c r="G67" s="101"/>
      <c r="H67" s="51">
        <f t="shared" si="8"/>
        <v>0</v>
      </c>
      <c r="I67" s="52">
        <f t="shared" si="9"/>
        <v>0</v>
      </c>
      <c r="J67" s="53">
        <f t="shared" si="2"/>
        <v>0</v>
      </c>
      <c r="K67" s="102">
        <f t="shared" si="10"/>
        <v>0</v>
      </c>
      <c r="L67" s="54">
        <f t="shared" si="11"/>
        <v>0</v>
      </c>
      <c r="M67" s="53">
        <f t="shared" si="12"/>
        <v>0</v>
      </c>
      <c r="N67" s="102">
        <f t="shared" si="13"/>
        <v>0</v>
      </c>
      <c r="O67" s="55">
        <f t="shared" si="14"/>
        <v>0</v>
      </c>
    </row>
    <row r="68" spans="1:16" s="38" customFormat="1" ht="30" customHeight="1">
      <c r="B68" s="96"/>
      <c r="C68" s="97"/>
      <c r="D68" s="98"/>
      <c r="E68" s="103"/>
      <c r="F68" s="104"/>
      <c r="G68" s="101"/>
      <c r="H68" s="51">
        <f t="shared" si="8"/>
        <v>0</v>
      </c>
      <c r="I68" s="52">
        <f t="shared" si="9"/>
        <v>0</v>
      </c>
      <c r="J68" s="53">
        <f t="shared" si="2"/>
        <v>0</v>
      </c>
      <c r="K68" s="102">
        <f t="shared" si="10"/>
        <v>0</v>
      </c>
      <c r="L68" s="54">
        <f t="shared" si="11"/>
        <v>0</v>
      </c>
      <c r="M68" s="53">
        <f t="shared" si="12"/>
        <v>0</v>
      </c>
      <c r="N68" s="102">
        <f t="shared" si="13"/>
        <v>0</v>
      </c>
      <c r="O68" s="55">
        <f t="shared" si="14"/>
        <v>0</v>
      </c>
    </row>
    <row r="69" spans="1:16" s="38" customFormat="1" ht="30" customHeight="1">
      <c r="B69" s="96"/>
      <c r="C69" s="97"/>
      <c r="D69" s="98"/>
      <c r="E69" s="103"/>
      <c r="F69" s="104"/>
      <c r="G69" s="101"/>
      <c r="H69" s="51">
        <f t="shared" si="8"/>
        <v>0</v>
      </c>
      <c r="I69" s="52">
        <f t="shared" si="9"/>
        <v>0</v>
      </c>
      <c r="J69" s="53">
        <f t="shared" si="2"/>
        <v>0</v>
      </c>
      <c r="K69" s="102">
        <f t="shared" si="10"/>
        <v>0</v>
      </c>
      <c r="L69" s="54">
        <f t="shared" si="11"/>
        <v>0</v>
      </c>
      <c r="M69" s="53">
        <f t="shared" si="12"/>
        <v>0</v>
      </c>
      <c r="N69" s="102">
        <f t="shared" si="13"/>
        <v>0</v>
      </c>
      <c r="O69" s="55">
        <f t="shared" si="14"/>
        <v>0</v>
      </c>
    </row>
    <row r="70" spans="1:16" s="38" customFormat="1" ht="30" customHeight="1">
      <c r="B70" s="96"/>
      <c r="C70" s="97"/>
      <c r="D70" s="98"/>
      <c r="E70" s="103"/>
      <c r="F70" s="104"/>
      <c r="G70" s="101"/>
      <c r="H70" s="51">
        <f t="shared" si="8"/>
        <v>0</v>
      </c>
      <c r="I70" s="52">
        <f t="shared" si="9"/>
        <v>0</v>
      </c>
      <c r="J70" s="53">
        <f t="shared" si="2"/>
        <v>0</v>
      </c>
      <c r="K70" s="102">
        <f t="shared" si="10"/>
        <v>0</v>
      </c>
      <c r="L70" s="54">
        <f t="shared" si="11"/>
        <v>0</v>
      </c>
      <c r="M70" s="53">
        <f t="shared" si="12"/>
        <v>0</v>
      </c>
      <c r="N70" s="102">
        <f t="shared" si="13"/>
        <v>0</v>
      </c>
      <c r="O70" s="55">
        <f t="shared" si="14"/>
        <v>0</v>
      </c>
    </row>
    <row r="71" spans="1:16" s="38" customFormat="1" ht="30" customHeight="1">
      <c r="B71" s="96"/>
      <c r="C71" s="97"/>
      <c r="D71" s="98"/>
      <c r="E71" s="103"/>
      <c r="F71" s="104"/>
      <c r="G71" s="101"/>
      <c r="H71" s="51">
        <f t="shared" si="8"/>
        <v>0</v>
      </c>
      <c r="I71" s="52">
        <f t="shared" si="9"/>
        <v>0</v>
      </c>
      <c r="J71" s="53">
        <f t="shared" si="2"/>
        <v>0</v>
      </c>
      <c r="K71" s="102">
        <f t="shared" si="10"/>
        <v>0</v>
      </c>
      <c r="L71" s="54">
        <f t="shared" si="11"/>
        <v>0</v>
      </c>
      <c r="M71" s="53">
        <f t="shared" si="12"/>
        <v>0</v>
      </c>
      <c r="N71" s="102">
        <f t="shared" si="13"/>
        <v>0</v>
      </c>
      <c r="O71" s="55">
        <f t="shared" si="14"/>
        <v>0</v>
      </c>
    </row>
    <row r="72" spans="1:16" s="38" customFormat="1" ht="30" customHeight="1">
      <c r="B72" s="113"/>
      <c r="C72" s="114"/>
      <c r="D72" s="115"/>
      <c r="E72" s="116"/>
      <c r="F72" s="117"/>
      <c r="G72" s="118"/>
      <c r="H72" s="60">
        <f t="shared" si="8"/>
        <v>0</v>
      </c>
      <c r="I72" s="61">
        <f t="shared" si="9"/>
        <v>0</v>
      </c>
      <c r="J72" s="62">
        <f t="shared" si="2"/>
        <v>0</v>
      </c>
      <c r="K72" s="119">
        <f t="shared" si="10"/>
        <v>0</v>
      </c>
      <c r="L72" s="63">
        <f t="shared" si="11"/>
        <v>0</v>
      </c>
      <c r="M72" s="62">
        <f t="shared" si="12"/>
        <v>0</v>
      </c>
      <c r="N72" s="119">
        <f t="shared" si="13"/>
        <v>0</v>
      </c>
      <c r="O72" s="64">
        <f t="shared" si="14"/>
        <v>0</v>
      </c>
    </row>
    <row r="73" spans="1:16" s="38" customFormat="1" ht="11.25">
      <c r="P73" s="120" t="s">
        <v>76</v>
      </c>
    </row>
    <row r="74" spans="1:16" s="38" customFormat="1" ht="11.25"/>
    <row r="75" spans="1:16" s="38" customFormat="1" ht="18.75" customHeight="1">
      <c r="B75" s="65" t="s">
        <v>69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7"/>
    </row>
    <row r="76" spans="1:16" s="38" customFormat="1" ht="20.25">
      <c r="B76" s="68" t="s">
        <v>70</v>
      </c>
      <c r="C76" s="69"/>
      <c r="D76" s="69"/>
      <c r="E76" s="70"/>
      <c r="F76" s="70"/>
      <c r="G76" s="70"/>
      <c r="H76" s="70"/>
      <c r="I76" s="70"/>
      <c r="J76" s="71"/>
      <c r="K76" s="71"/>
      <c r="L76" s="71"/>
      <c r="M76" s="71"/>
      <c r="N76" s="71"/>
      <c r="O76" s="72"/>
    </row>
    <row r="77" spans="1:16" s="38" customFormat="1" ht="20.25" customHeight="1">
      <c r="B77" s="73"/>
      <c r="C77" s="126" t="s">
        <v>32</v>
      </c>
      <c r="D77" s="126"/>
      <c r="E77" s="126"/>
      <c r="F77" s="126"/>
      <c r="G77" s="126"/>
      <c r="H77" s="126"/>
      <c r="I77" s="126"/>
      <c r="J77" s="126"/>
      <c r="K77" s="126"/>
      <c r="L77" s="126"/>
      <c r="M77" s="126"/>
      <c r="N77" s="126"/>
      <c r="O77" s="127"/>
    </row>
    <row r="78" spans="1:16" s="38" customFormat="1" ht="20.25" customHeight="1">
      <c r="A78" s="2"/>
      <c r="B78" s="73"/>
      <c r="C78" s="128" t="s">
        <v>33</v>
      </c>
      <c r="D78" s="126"/>
      <c r="E78" s="126"/>
      <c r="F78" s="126"/>
      <c r="G78" s="126"/>
      <c r="H78" s="126"/>
      <c r="I78" s="126"/>
      <c r="J78" s="126"/>
      <c r="K78" s="126"/>
      <c r="L78" s="126"/>
      <c r="M78" s="126"/>
      <c r="N78" s="126"/>
      <c r="O78" s="127"/>
    </row>
    <row r="79" spans="1:16" s="38" customFormat="1" ht="20.25" customHeight="1">
      <c r="A79" s="2"/>
      <c r="B79" s="74"/>
      <c r="C79" s="75" t="s">
        <v>74</v>
      </c>
      <c r="D79" s="75"/>
      <c r="E79" s="76"/>
      <c r="F79" s="76"/>
      <c r="G79" s="76"/>
      <c r="H79" s="75"/>
      <c r="I79" s="76"/>
      <c r="J79" s="75" t="s">
        <v>75</v>
      </c>
      <c r="K79" s="77"/>
      <c r="L79" s="77"/>
      <c r="M79" s="77"/>
      <c r="N79" s="77"/>
      <c r="O79" s="78"/>
    </row>
    <row r="80" spans="1:16" ht="15.75" thickBot="1"/>
    <row r="81" spans="1:15" s="79" customFormat="1" ht="39.75" customHeight="1">
      <c r="A81" s="2"/>
      <c r="B81" s="80" t="s">
        <v>82</v>
      </c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2"/>
    </row>
    <row r="82" spans="1:15" s="79" customFormat="1" ht="25.5" customHeight="1">
      <c r="A82" s="2"/>
      <c r="B82" s="121" t="s">
        <v>81</v>
      </c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3"/>
    </row>
    <row r="83" spans="1:15" s="79" customFormat="1" ht="25.5" customHeight="1">
      <c r="A83" s="2"/>
      <c r="B83" s="125" t="s">
        <v>30</v>
      </c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3"/>
    </row>
    <row r="84" spans="1:15" s="79" customFormat="1" ht="24.75" customHeight="1" thickBot="1">
      <c r="A84" s="2"/>
      <c r="B84" s="124" t="s">
        <v>31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4"/>
    </row>
    <row r="95" spans="1:15" s="38" customFormat="1" ht="17.25" customHeight="1"/>
    <row r="96" spans="1:15" s="38" customFormat="1" ht="18.75" customHeight="1"/>
    <row r="97" s="38" customFormat="1" ht="24.75" customHeight="1"/>
    <row r="98" s="38" customFormat="1" ht="18.75" customHeight="1"/>
    <row r="99" s="38" customFormat="1" ht="27" customHeight="1"/>
    <row r="100" s="38" customFormat="1" ht="11.25"/>
    <row r="101" s="38" customFormat="1" ht="12.75" customHeight="1"/>
    <row r="102" s="38" customFormat="1" ht="20.25" customHeight="1"/>
    <row r="103" s="38" customFormat="1" ht="20.25" customHeight="1"/>
    <row r="104" s="38" customFormat="1" ht="20.25" customHeight="1"/>
    <row r="105" s="38" customFormat="1" ht="20.25" customHeight="1"/>
    <row r="106" s="38" customFormat="1" ht="30" customHeight="1"/>
    <row r="107" s="38" customFormat="1" ht="11.25"/>
    <row r="109" s="38" customFormat="1" ht="20.25" customHeight="1"/>
  </sheetData>
  <mergeCells count="19">
    <mergeCell ref="B24:G24"/>
    <mergeCell ref="H24:O24"/>
    <mergeCell ref="B2:C3"/>
    <mergeCell ref="D2:G3"/>
    <mergeCell ref="H2:I2"/>
    <mergeCell ref="J2:O3"/>
    <mergeCell ref="H3:I3"/>
    <mergeCell ref="D13:O19"/>
    <mergeCell ref="B11:J11"/>
    <mergeCell ref="B6:C7"/>
    <mergeCell ref="D6:G7"/>
    <mergeCell ref="H6:I6"/>
    <mergeCell ref="J6:O7"/>
    <mergeCell ref="H7:I7"/>
    <mergeCell ref="B4:C5"/>
    <mergeCell ref="D4:G5"/>
    <mergeCell ref="H4:I4"/>
    <mergeCell ref="J4:O5"/>
    <mergeCell ref="H5:I5"/>
  </mergeCells>
  <phoneticPr fontId="2" type="noConversion"/>
  <printOptions horizontalCentered="1"/>
  <pageMargins left="0" right="0" top="0.19685039370078741" bottom="0.19685039370078741" header="0" footer="0"/>
  <pageSetup paperSize="9" scale="57" orientation="portrait" horizontalDpi="300" verticalDpi="300" r:id="rId1"/>
  <headerFooter alignWithMargins="0">
    <oddFooter>&amp;R&amp;D-&amp;F-&amp;A-&amp;T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P101"/>
  <sheetViews>
    <sheetView showZeros="0" zoomScale="75" zoomScaleNormal="75" workbookViewId="0">
      <selection activeCell="B1" sqref="B1"/>
    </sheetView>
  </sheetViews>
  <sheetFormatPr baseColWidth="10" defaultColWidth="12.5703125" defaultRowHeight="15"/>
  <cols>
    <col min="1" max="1" width="2.28515625" style="2" customWidth="1"/>
    <col min="2" max="2" width="6.28515625" style="2" customWidth="1"/>
    <col min="3" max="3" width="31.5703125" style="2" customWidth="1"/>
    <col min="4" max="4" width="12.5703125" style="2" customWidth="1"/>
    <col min="5" max="6" width="14.28515625" style="2" customWidth="1"/>
    <col min="7" max="7" width="12.5703125" style="2"/>
    <col min="8" max="8" width="12.140625" style="2" customWidth="1"/>
    <col min="9" max="9" width="7.28515625" style="2" customWidth="1"/>
    <col min="10" max="10" width="12.5703125" style="2"/>
    <col min="11" max="11" width="8.7109375" style="2" customWidth="1"/>
    <col min="12" max="12" width="15.42578125" style="2" customWidth="1"/>
    <col min="13" max="13" width="14.42578125" style="2" customWidth="1"/>
    <col min="14" max="14" width="8.28515625" style="2" customWidth="1"/>
    <col min="15" max="15" width="9" style="2" customWidth="1"/>
    <col min="16" max="16" width="13.5703125" style="2" customWidth="1"/>
    <col min="17" max="17" width="9.140625" style="2" customWidth="1"/>
    <col min="18" max="18" width="10.42578125" style="2" customWidth="1"/>
    <col min="19" max="19" width="13.42578125" style="2" customWidth="1"/>
    <col min="20" max="20" width="11.5703125" style="2" customWidth="1"/>
    <col min="21" max="21" width="3.7109375" style="2" customWidth="1"/>
    <col min="22" max="22" width="11.7109375" style="2" customWidth="1"/>
    <col min="23" max="23" width="8.28515625" style="2" customWidth="1"/>
    <col min="24" max="24" width="10.42578125" style="2" customWidth="1"/>
    <col min="25" max="25" width="11.7109375" style="2" customWidth="1"/>
    <col min="26" max="26" width="4" style="2" customWidth="1"/>
    <col min="27" max="27" width="13.140625" style="2" customWidth="1"/>
    <col min="28" max="28" width="6.85546875" style="2" customWidth="1"/>
    <col min="29" max="29" width="10.85546875" style="2" customWidth="1"/>
    <col min="30" max="30" width="2.85546875" style="2" customWidth="1"/>
    <col min="31" max="16384" width="12.5703125" style="2"/>
  </cols>
  <sheetData>
    <row r="1" spans="1:120" s="6" customFormat="1" ht="20.25">
      <c r="A1" s="2"/>
      <c r="B1" s="545" t="s">
        <v>361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6"/>
      <c r="U1" s="176"/>
      <c r="V1" s="176"/>
      <c r="W1" s="175"/>
      <c r="X1" s="176"/>
      <c r="Y1" s="176"/>
      <c r="Z1" s="176"/>
      <c r="AA1" s="176"/>
      <c r="AB1" s="176"/>
      <c r="AC1" s="177"/>
    </row>
    <row r="2" spans="1:120" s="6" customFormat="1" ht="12" customHeight="1">
      <c r="A2" s="2"/>
      <c r="B2" s="161" t="s">
        <v>0</v>
      </c>
      <c r="C2" s="163"/>
      <c r="D2" s="178" t="str">
        <f ca="1">CELL("nomfichier")</f>
        <v>C:\Users\Joël Leboucher\Desktop\UPRT a faire\[Domergues.HO.Cuidités.xlsx]Ressources documentaires</v>
      </c>
      <c r="E2" s="163"/>
      <c r="F2" s="178"/>
      <c r="G2" s="164"/>
      <c r="H2" s="179"/>
      <c r="I2" s="178"/>
      <c r="J2" s="178"/>
      <c r="K2" s="163"/>
      <c r="L2" s="163"/>
      <c r="M2" s="163"/>
      <c r="N2" s="163"/>
      <c r="O2" s="163"/>
      <c r="P2" s="163"/>
      <c r="Q2" s="165" t="s">
        <v>34</v>
      </c>
      <c r="R2" s="163"/>
      <c r="S2" s="163"/>
      <c r="T2" s="163" t="s">
        <v>90</v>
      </c>
      <c r="U2" s="166"/>
      <c r="V2" s="166"/>
      <c r="W2" s="166"/>
      <c r="X2" s="166"/>
      <c r="Y2" s="166"/>
      <c r="Z2" s="166"/>
      <c r="AA2" s="166"/>
      <c r="AB2" s="166"/>
      <c r="AC2" s="167"/>
    </row>
    <row r="3" spans="1:120" s="6" customFormat="1" ht="12" customHeight="1">
      <c r="A3" s="2"/>
      <c r="B3" s="161"/>
      <c r="C3" s="163"/>
      <c r="D3" s="178"/>
      <c r="E3" s="163"/>
      <c r="F3" s="178"/>
      <c r="G3" s="164"/>
      <c r="H3" s="178"/>
      <c r="I3" s="178"/>
      <c r="J3" s="178"/>
      <c r="K3" s="163"/>
      <c r="L3" s="163"/>
      <c r="M3" s="163"/>
      <c r="N3" s="163"/>
      <c r="O3" s="163"/>
      <c r="P3" s="163"/>
      <c r="Q3" s="165" t="s">
        <v>35</v>
      </c>
      <c r="R3" s="163"/>
      <c r="S3" s="163"/>
      <c r="T3" s="163"/>
      <c r="U3" s="166"/>
      <c r="V3" s="166"/>
      <c r="W3" s="166"/>
      <c r="X3" s="166"/>
      <c r="Y3" s="166"/>
      <c r="Z3" s="166"/>
      <c r="AA3" s="166"/>
      <c r="AB3" s="166"/>
      <c r="AC3" s="167"/>
    </row>
    <row r="4" spans="1:120" s="6" customFormat="1" ht="12" customHeight="1">
      <c r="A4" s="2"/>
      <c r="B4" s="161" t="s">
        <v>1</v>
      </c>
      <c r="C4" s="163"/>
      <c r="D4" s="168" t="s">
        <v>2</v>
      </c>
      <c r="E4" s="163"/>
      <c r="F4" s="168"/>
      <c r="G4" s="168"/>
      <c r="H4" s="168"/>
      <c r="I4" s="168"/>
      <c r="J4" s="168"/>
      <c r="K4" s="163"/>
      <c r="L4" s="163"/>
      <c r="M4" s="174"/>
      <c r="N4" s="163"/>
      <c r="O4" s="163"/>
      <c r="P4" s="163"/>
      <c r="Q4" s="165" t="s">
        <v>3</v>
      </c>
      <c r="R4" s="163"/>
      <c r="S4" s="163"/>
      <c r="T4" s="174" t="s">
        <v>91</v>
      </c>
      <c r="U4" s="166"/>
      <c r="V4" s="166"/>
      <c r="W4" s="166"/>
      <c r="X4" s="166"/>
      <c r="Y4" s="166"/>
      <c r="Z4" s="166"/>
      <c r="AA4" s="166"/>
      <c r="AB4" s="166"/>
      <c r="AC4" s="167"/>
    </row>
    <row r="5" spans="1:120" s="6" customFormat="1" ht="12" customHeight="1">
      <c r="A5" s="2"/>
      <c r="B5" s="161"/>
      <c r="C5" s="163"/>
      <c r="D5" s="168"/>
      <c r="E5" s="163"/>
      <c r="F5" s="168"/>
      <c r="G5" s="168"/>
      <c r="H5" s="168"/>
      <c r="I5" s="168"/>
      <c r="J5" s="168"/>
      <c r="K5" s="163"/>
      <c r="L5" s="163"/>
      <c r="M5" s="163"/>
      <c r="N5" s="163"/>
      <c r="O5" s="163"/>
      <c r="P5" s="163"/>
      <c r="Q5" s="165" t="s">
        <v>5</v>
      </c>
      <c r="R5" s="163"/>
      <c r="S5" s="163"/>
      <c r="T5" s="163" t="s">
        <v>89</v>
      </c>
      <c r="U5" s="166"/>
      <c r="V5" s="166"/>
      <c r="W5" s="166"/>
      <c r="X5" s="166"/>
      <c r="Y5" s="166"/>
      <c r="Z5" s="166"/>
      <c r="AA5" s="166"/>
      <c r="AB5" s="166"/>
      <c r="AC5" s="167"/>
    </row>
    <row r="6" spans="1:120" s="6" customFormat="1" ht="12" customHeight="1">
      <c r="A6" s="2"/>
      <c r="B6" s="161" t="s">
        <v>6</v>
      </c>
      <c r="C6" s="163"/>
      <c r="D6" s="168"/>
      <c r="E6" s="163"/>
      <c r="F6" s="168"/>
      <c r="G6" s="168"/>
      <c r="H6" s="168"/>
      <c r="I6" s="168"/>
      <c r="J6" s="168"/>
      <c r="K6" s="163"/>
      <c r="L6" s="163"/>
      <c r="M6" s="174"/>
      <c r="N6" s="163"/>
      <c r="O6" s="163"/>
      <c r="P6" s="163"/>
      <c r="Q6" s="165" t="s">
        <v>7</v>
      </c>
      <c r="R6" s="163"/>
      <c r="S6" s="163"/>
      <c r="T6" s="174" t="s">
        <v>8</v>
      </c>
      <c r="U6" s="166"/>
      <c r="V6" s="166"/>
      <c r="W6" s="166"/>
      <c r="X6" s="166"/>
      <c r="Y6" s="166"/>
      <c r="Z6" s="166"/>
      <c r="AA6" s="166"/>
      <c r="AB6" s="166"/>
      <c r="AC6" s="167"/>
    </row>
    <row r="7" spans="1:120" s="6" customFormat="1" ht="12" customHeight="1">
      <c r="A7" s="1"/>
      <c r="B7" s="162"/>
      <c r="C7" s="169"/>
      <c r="D7" s="170"/>
      <c r="E7" s="169"/>
      <c r="F7" s="170"/>
      <c r="G7" s="170"/>
      <c r="H7" s="170"/>
      <c r="I7" s="170"/>
      <c r="J7" s="170"/>
      <c r="K7" s="169"/>
      <c r="L7" s="169"/>
      <c r="M7" s="169"/>
      <c r="N7" s="169"/>
      <c r="O7" s="169"/>
      <c r="P7" s="169"/>
      <c r="Q7" s="171" t="s">
        <v>36</v>
      </c>
      <c r="R7" s="169"/>
      <c r="S7" s="169"/>
      <c r="T7" s="169"/>
      <c r="U7" s="172"/>
      <c r="V7" s="172"/>
      <c r="W7" s="172"/>
      <c r="X7" s="172"/>
      <c r="Y7" s="172"/>
      <c r="Z7" s="172"/>
      <c r="AA7" s="172"/>
      <c r="AB7" s="172"/>
      <c r="AC7" s="173"/>
    </row>
    <row r="8" spans="1:120" s="7" customFormat="1" ht="36.75" customHeight="1">
      <c r="A8" s="1"/>
      <c r="B8" s="85" t="s">
        <v>342</v>
      </c>
      <c r="C8" s="86"/>
      <c r="D8" s="86"/>
      <c r="E8" s="86"/>
      <c r="F8" s="86"/>
      <c r="G8" s="87"/>
      <c r="H8" s="87"/>
      <c r="I8" s="87"/>
      <c r="J8" s="87"/>
      <c r="K8" s="88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90" t="s">
        <v>37</v>
      </c>
    </row>
    <row r="9" spans="1:120" s="6" customFormat="1" ht="6.75" customHeight="1">
      <c r="A9" s="1"/>
      <c r="T9" s="2"/>
      <c r="U9" s="2"/>
      <c r="V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</row>
    <row r="10" spans="1:120" s="14" customFormat="1" ht="20.25" customHeight="1">
      <c r="A10" s="1"/>
      <c r="B10" s="146" t="s">
        <v>93</v>
      </c>
      <c r="C10" s="147"/>
      <c r="D10" s="147"/>
      <c r="E10" s="147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57"/>
      <c r="U10" s="157"/>
      <c r="V10" s="157"/>
      <c r="W10" s="158" t="s">
        <v>87</v>
      </c>
      <c r="X10" s="157"/>
      <c r="Y10" s="157"/>
      <c r="Z10" s="157"/>
      <c r="AA10" s="157"/>
      <c r="AB10" s="157"/>
      <c r="AC10" s="159"/>
    </row>
    <row r="11" spans="1:120" s="1" customFormat="1" ht="36" customHeight="1">
      <c r="B11" s="129"/>
      <c r="C11" s="502">
        <v>40111</v>
      </c>
      <c r="D11" s="502"/>
      <c r="E11" s="502"/>
      <c r="F11" s="502"/>
      <c r="G11" s="502"/>
      <c r="H11" s="130"/>
      <c r="I11" s="130"/>
      <c r="J11" s="130"/>
      <c r="K11" s="23"/>
      <c r="L11" s="24" t="s">
        <v>43</v>
      </c>
      <c r="M11" s="130"/>
      <c r="N11" s="23"/>
      <c r="O11" s="24" t="s">
        <v>44</v>
      </c>
      <c r="P11" s="130"/>
      <c r="Q11" s="24"/>
      <c r="R11" s="23"/>
      <c r="S11" s="24" t="s">
        <v>86</v>
      </c>
      <c r="T11" s="130"/>
      <c r="U11" s="130"/>
      <c r="V11" s="130"/>
      <c r="W11" s="23"/>
      <c r="X11" s="143" t="s">
        <v>39</v>
      </c>
      <c r="Y11" s="16"/>
      <c r="Z11" s="16"/>
      <c r="AA11" s="144" t="s">
        <v>40</v>
      </c>
      <c r="AB11" s="23"/>
      <c r="AC11" s="17"/>
    </row>
    <row r="12" spans="1:120" s="1" customFormat="1" ht="37.5" customHeight="1">
      <c r="A12" s="133"/>
      <c r="B12" s="180"/>
      <c r="C12" s="149"/>
      <c r="D12" s="149"/>
      <c r="E12" s="149"/>
      <c r="F12" s="149"/>
      <c r="G12" s="503" t="str">
        <f>D16</f>
        <v>Saisissez VOS Grammages</v>
      </c>
      <c r="H12" s="503"/>
      <c r="I12" s="503"/>
      <c r="J12" s="503"/>
      <c r="K12" s="503"/>
      <c r="L12" s="503"/>
      <c r="M12" s="503"/>
      <c r="N12" s="503"/>
      <c r="O12" s="503"/>
      <c r="P12" s="503"/>
      <c r="Q12" s="503"/>
      <c r="R12" s="503"/>
      <c r="S12" s="503"/>
      <c r="T12" s="503"/>
      <c r="U12" s="503"/>
      <c r="V12" s="503"/>
      <c r="W12" s="503"/>
      <c r="X12" s="503"/>
      <c r="Y12" s="503"/>
      <c r="Z12" s="503"/>
      <c r="AA12" s="503"/>
      <c r="AB12" s="503"/>
      <c r="AC12" s="504"/>
    </row>
    <row r="13" spans="1:120" s="14" customFormat="1" ht="26.25" customHeight="1">
      <c r="B13" s="145" t="s">
        <v>88</v>
      </c>
      <c r="C13" s="150"/>
      <c r="D13" s="150"/>
      <c r="E13" s="150"/>
      <c r="F13" s="150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2" t="s">
        <v>47</v>
      </c>
      <c r="X13" s="153">
        <f ca="1">NOW()</f>
        <v>44135.796664583337</v>
      </c>
      <c r="Y13" s="154"/>
      <c r="Z13" s="154"/>
      <c r="AA13" s="154"/>
      <c r="AB13" s="155"/>
      <c r="AC13" s="156"/>
    </row>
    <row r="14" spans="1:120" s="6" customFormat="1" ht="6.75" customHeight="1">
      <c r="A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</row>
    <row r="15" spans="1:120" s="38" customFormat="1" ht="42.75" customHeight="1">
      <c r="B15" s="476" t="s">
        <v>10</v>
      </c>
      <c r="C15" s="499"/>
      <c r="D15" s="499"/>
      <c r="E15" s="499"/>
      <c r="F15" s="499"/>
      <c r="G15" s="499"/>
      <c r="H15" s="499"/>
      <c r="I15" s="39" t="s">
        <v>73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  <c r="X15" s="43"/>
      <c r="Y15" s="41"/>
      <c r="Z15" s="41"/>
      <c r="AA15" s="41"/>
      <c r="AB15" s="42"/>
      <c r="AC15" s="43"/>
    </row>
    <row r="16" spans="1:120" s="6" customFormat="1" ht="39" customHeight="1">
      <c r="A16" s="38"/>
      <c r="B16" s="508" t="s">
        <v>297</v>
      </c>
      <c r="C16" s="509"/>
      <c r="D16" s="512" t="s">
        <v>285</v>
      </c>
      <c r="E16" s="513"/>
      <c r="F16" s="514" t="s">
        <v>10</v>
      </c>
      <c r="G16" s="515"/>
      <c r="H16" s="515"/>
      <c r="I16" s="405"/>
      <c r="J16" s="406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1"/>
    </row>
    <row r="17" spans="2:29" s="38" customFormat="1" ht="37.5" customHeight="1">
      <c r="B17" s="510"/>
      <c r="C17" s="511"/>
      <c r="D17" s="262" t="s">
        <v>12</v>
      </c>
      <c r="E17" s="264" t="s">
        <v>49</v>
      </c>
      <c r="F17" s="283" t="s">
        <v>48</v>
      </c>
      <c r="G17" s="284" t="s">
        <v>50</v>
      </c>
      <c r="H17" s="285" t="s">
        <v>94</v>
      </c>
      <c r="I17" s="516" t="s">
        <v>291</v>
      </c>
      <c r="J17" s="517"/>
      <c r="K17" s="140" t="s">
        <v>51</v>
      </c>
      <c r="L17" s="45"/>
      <c r="M17" s="46" t="s">
        <v>92</v>
      </c>
      <c r="N17" s="47"/>
      <c r="O17" s="47"/>
      <c r="P17" s="48"/>
      <c r="Q17" s="49"/>
      <c r="R17" s="50"/>
      <c r="S17" s="505" t="s">
        <v>96</v>
      </c>
      <c r="T17" s="506"/>
      <c r="U17" s="506"/>
      <c r="V17" s="506"/>
      <c r="W17" s="506"/>
      <c r="X17" s="506"/>
      <c r="Y17" s="506"/>
      <c r="Z17" s="506"/>
      <c r="AA17" s="506"/>
      <c r="AB17" s="506"/>
      <c r="AC17" s="507"/>
    </row>
    <row r="18" spans="2:29" s="38" customFormat="1" ht="30" customHeight="1">
      <c r="B18" s="96"/>
      <c r="C18" s="97"/>
      <c r="D18" s="99"/>
      <c r="E18" s="100"/>
      <c r="F18" s="239"/>
      <c r="G18" s="136"/>
      <c r="H18" s="138"/>
      <c r="I18" s="323">
        <f t="shared" ref="I18:I64" si="0">D18*H18</f>
        <v>0</v>
      </c>
      <c r="J18" s="324">
        <f t="shared" ref="J18:J64" si="1">IF(I18&gt;0,E18,0)</f>
        <v>0</v>
      </c>
      <c r="K18" s="325">
        <f t="shared" ref="K18:K30" si="2">D18*G18</f>
        <v>0</v>
      </c>
      <c r="L18" s="326">
        <f t="shared" ref="L18:L64" si="3">IF(K18&gt;0,E18,0)</f>
        <v>0</v>
      </c>
      <c r="M18" s="317">
        <f t="shared" ref="M18:M64" si="4">IF(K18=0,0,INT(K18/F18))</f>
        <v>0</v>
      </c>
      <c r="N18" s="307">
        <f t="shared" ref="N18:N30" si="5">K18-(M18*F18)</f>
        <v>0</v>
      </c>
      <c r="O18" s="308">
        <f t="shared" ref="O18:O30" si="6">IF(N18=0,0,E18)</f>
        <v>0</v>
      </c>
      <c r="P18" s="317">
        <f t="shared" ref="P18:P30" si="7">IF(N18=0,0,M18+1)</f>
        <v>0</v>
      </c>
      <c r="Q18" s="307">
        <f t="shared" ref="Q18:Q30" si="8">IF(N18=0,0,K18-(P18*F18))</f>
        <v>0</v>
      </c>
      <c r="R18" s="309">
        <f t="shared" ref="R18:R30" si="9">IF(Q18=0,0,E18)</f>
        <v>0</v>
      </c>
      <c r="S18" s="303">
        <f t="shared" ref="S18:S64" si="10">IF(K18=0,0,K18/D18)</f>
        <v>0</v>
      </c>
      <c r="T18" s="304">
        <f t="shared" ref="T18:T64" si="11">IF(H18=0,0,IF(ISBLANK(H18),0,INT(S18/H18)))</f>
        <v>0</v>
      </c>
      <c r="U18" s="305" t="str">
        <f t="shared" ref="U18:U64" si="12">IF(T18&gt;0,"de","")</f>
        <v/>
      </c>
      <c r="V18" s="306" t="str">
        <f t="shared" ref="V18:V64" si="13">IF(K18&gt;0,H18,"")</f>
        <v/>
      </c>
      <c r="W18" s="307">
        <f t="shared" ref="W18:W64" si="14">S18-(T18*H18)</f>
        <v>0</v>
      </c>
      <c r="X18" s="308" t="str">
        <f t="shared" ref="X18:X64" si="15">IF(W18&lt;&gt;0,"Parts","")</f>
        <v/>
      </c>
      <c r="Y18" s="304">
        <f t="shared" ref="Y18:Y64" si="16">IF(W18=0,0,T18+1)</f>
        <v>0</v>
      </c>
      <c r="Z18" s="305" t="str">
        <f t="shared" ref="Z18:Z64" si="17">IF(Y18&gt;0,"de","")</f>
        <v/>
      </c>
      <c r="AA18" s="306" t="str">
        <f t="shared" ref="AA18:AA64" si="18">IF(Y18&gt;0,H18,"")</f>
        <v/>
      </c>
      <c r="AB18" s="307">
        <f t="shared" ref="AB18:AB64" si="19">IF(W18=0,0,S18-(Y18*H18))</f>
        <v>0</v>
      </c>
      <c r="AC18" s="309" t="str">
        <f t="shared" ref="AC18:AC64" si="20">IF(AB18&lt;&gt;0,"Parts","")</f>
        <v/>
      </c>
    </row>
    <row r="19" spans="2:29" s="38" customFormat="1" ht="30" customHeight="1">
      <c r="B19" s="96"/>
      <c r="C19" s="97" t="s">
        <v>53</v>
      </c>
      <c r="D19" s="99">
        <v>1.5</v>
      </c>
      <c r="E19" s="104" t="s">
        <v>54</v>
      </c>
      <c r="F19" s="239">
        <v>24</v>
      </c>
      <c r="G19" s="136">
        <v>256</v>
      </c>
      <c r="H19" s="138">
        <v>4</v>
      </c>
      <c r="I19" s="323">
        <f t="shared" si="0"/>
        <v>6</v>
      </c>
      <c r="J19" s="324" t="str">
        <f t="shared" si="1"/>
        <v>Cuisses</v>
      </c>
      <c r="K19" s="325">
        <f t="shared" si="2"/>
        <v>384</v>
      </c>
      <c r="L19" s="326" t="str">
        <f t="shared" si="3"/>
        <v>Cuisses</v>
      </c>
      <c r="M19" s="317">
        <f t="shared" si="4"/>
        <v>16</v>
      </c>
      <c r="N19" s="307">
        <f t="shared" si="5"/>
        <v>0</v>
      </c>
      <c r="O19" s="308">
        <f t="shared" si="6"/>
        <v>0</v>
      </c>
      <c r="P19" s="317">
        <f t="shared" si="7"/>
        <v>0</v>
      </c>
      <c r="Q19" s="307">
        <f t="shared" si="8"/>
        <v>0</v>
      </c>
      <c r="R19" s="309">
        <f t="shared" si="9"/>
        <v>0</v>
      </c>
      <c r="S19" s="303">
        <f t="shared" si="10"/>
        <v>256</v>
      </c>
      <c r="T19" s="304">
        <f t="shared" si="11"/>
        <v>64</v>
      </c>
      <c r="U19" s="305" t="str">
        <f t="shared" si="12"/>
        <v>de</v>
      </c>
      <c r="V19" s="306">
        <f t="shared" si="13"/>
        <v>4</v>
      </c>
      <c r="W19" s="307">
        <f t="shared" si="14"/>
        <v>0</v>
      </c>
      <c r="X19" s="308" t="str">
        <f t="shared" si="15"/>
        <v/>
      </c>
      <c r="Y19" s="304">
        <f t="shared" si="16"/>
        <v>0</v>
      </c>
      <c r="Z19" s="305" t="str">
        <f t="shared" si="17"/>
        <v/>
      </c>
      <c r="AA19" s="306" t="str">
        <f t="shared" si="18"/>
        <v/>
      </c>
      <c r="AB19" s="307">
        <f t="shared" si="19"/>
        <v>0</v>
      </c>
      <c r="AC19" s="309" t="str">
        <f t="shared" si="20"/>
        <v/>
      </c>
    </row>
    <row r="20" spans="2:29" s="38" customFormat="1" ht="30" customHeight="1">
      <c r="B20" s="96"/>
      <c r="C20" s="97" t="s">
        <v>55</v>
      </c>
      <c r="D20" s="99">
        <v>1</v>
      </c>
      <c r="E20" s="104" t="s">
        <v>54</v>
      </c>
      <c r="F20" s="239">
        <v>20</v>
      </c>
      <c r="G20" s="136">
        <v>320</v>
      </c>
      <c r="H20" s="138">
        <v>5</v>
      </c>
      <c r="I20" s="323">
        <f t="shared" si="0"/>
        <v>5</v>
      </c>
      <c r="J20" s="324" t="str">
        <f t="shared" si="1"/>
        <v>Cuisses</v>
      </c>
      <c r="K20" s="325">
        <f t="shared" si="2"/>
        <v>320</v>
      </c>
      <c r="L20" s="326" t="str">
        <f t="shared" si="3"/>
        <v>Cuisses</v>
      </c>
      <c r="M20" s="317">
        <f t="shared" si="4"/>
        <v>16</v>
      </c>
      <c r="N20" s="307">
        <f t="shared" si="5"/>
        <v>0</v>
      </c>
      <c r="O20" s="308">
        <f t="shared" si="6"/>
        <v>0</v>
      </c>
      <c r="P20" s="317">
        <f t="shared" si="7"/>
        <v>0</v>
      </c>
      <c r="Q20" s="307">
        <f t="shared" si="8"/>
        <v>0</v>
      </c>
      <c r="R20" s="309">
        <f t="shared" si="9"/>
        <v>0</v>
      </c>
      <c r="S20" s="303">
        <f t="shared" si="10"/>
        <v>320</v>
      </c>
      <c r="T20" s="304">
        <f t="shared" si="11"/>
        <v>64</v>
      </c>
      <c r="U20" s="305" t="str">
        <f t="shared" si="12"/>
        <v>de</v>
      </c>
      <c r="V20" s="306">
        <f t="shared" si="13"/>
        <v>5</v>
      </c>
      <c r="W20" s="307">
        <f t="shared" si="14"/>
        <v>0</v>
      </c>
      <c r="X20" s="308" t="str">
        <f t="shared" si="15"/>
        <v/>
      </c>
      <c r="Y20" s="304">
        <f t="shared" si="16"/>
        <v>0</v>
      </c>
      <c r="Z20" s="305" t="str">
        <f t="shared" si="17"/>
        <v/>
      </c>
      <c r="AA20" s="306" t="str">
        <f t="shared" si="18"/>
        <v/>
      </c>
      <c r="AB20" s="307">
        <f t="shared" si="19"/>
        <v>0</v>
      </c>
      <c r="AC20" s="309" t="str">
        <f t="shared" si="20"/>
        <v/>
      </c>
    </row>
    <row r="21" spans="2:29" s="38" customFormat="1" ht="30" customHeight="1">
      <c r="B21" s="96"/>
      <c r="C21" s="97" t="s">
        <v>56</v>
      </c>
      <c r="D21" s="181">
        <v>0.13</v>
      </c>
      <c r="E21" s="104" t="s">
        <v>78</v>
      </c>
      <c r="F21" s="239">
        <v>3</v>
      </c>
      <c r="G21" s="136">
        <v>258</v>
      </c>
      <c r="H21" s="138">
        <v>8</v>
      </c>
      <c r="I21" s="323">
        <f t="shared" si="0"/>
        <v>1.04</v>
      </c>
      <c r="J21" s="324" t="str">
        <f t="shared" si="1"/>
        <v>Kg</v>
      </c>
      <c r="K21" s="325">
        <f t="shared" si="2"/>
        <v>33.54</v>
      </c>
      <c r="L21" s="326" t="str">
        <f t="shared" si="3"/>
        <v>Kg</v>
      </c>
      <c r="M21" s="317">
        <f t="shared" si="4"/>
        <v>11</v>
      </c>
      <c r="N21" s="307">
        <f t="shared" si="5"/>
        <v>0.53999999999999915</v>
      </c>
      <c r="O21" s="308" t="str">
        <f t="shared" si="6"/>
        <v>Kg</v>
      </c>
      <c r="P21" s="317">
        <f t="shared" si="7"/>
        <v>12</v>
      </c>
      <c r="Q21" s="307">
        <f t="shared" si="8"/>
        <v>-2.4600000000000009</v>
      </c>
      <c r="R21" s="309" t="str">
        <f t="shared" si="9"/>
        <v>Kg</v>
      </c>
      <c r="S21" s="303">
        <f t="shared" si="10"/>
        <v>258</v>
      </c>
      <c r="T21" s="304">
        <f t="shared" si="11"/>
        <v>32</v>
      </c>
      <c r="U21" s="305" t="str">
        <f t="shared" si="12"/>
        <v>de</v>
      </c>
      <c r="V21" s="306">
        <f t="shared" si="13"/>
        <v>8</v>
      </c>
      <c r="W21" s="307">
        <f t="shared" si="14"/>
        <v>2</v>
      </c>
      <c r="X21" s="308" t="str">
        <f t="shared" si="15"/>
        <v>Parts</v>
      </c>
      <c r="Y21" s="304">
        <f t="shared" si="16"/>
        <v>33</v>
      </c>
      <c r="Z21" s="305" t="str">
        <f t="shared" si="17"/>
        <v>de</v>
      </c>
      <c r="AA21" s="306">
        <f t="shared" si="18"/>
        <v>8</v>
      </c>
      <c r="AB21" s="307">
        <f t="shared" si="19"/>
        <v>-6</v>
      </c>
      <c r="AC21" s="309" t="str">
        <f t="shared" si="20"/>
        <v>Parts</v>
      </c>
    </row>
    <row r="22" spans="2:29" s="38" customFormat="1" ht="30" customHeight="1">
      <c r="B22" s="96"/>
      <c r="C22" s="97" t="s">
        <v>57</v>
      </c>
      <c r="D22" s="99">
        <v>2</v>
      </c>
      <c r="E22" s="104" t="s">
        <v>58</v>
      </c>
      <c r="F22" s="239">
        <v>60</v>
      </c>
      <c r="G22" s="136">
        <v>751</v>
      </c>
      <c r="H22" s="138">
        <v>10</v>
      </c>
      <c r="I22" s="323">
        <f t="shared" si="0"/>
        <v>20</v>
      </c>
      <c r="J22" s="324" t="str">
        <f t="shared" si="1"/>
        <v>tranches</v>
      </c>
      <c r="K22" s="325">
        <f t="shared" si="2"/>
        <v>1502</v>
      </c>
      <c r="L22" s="326" t="str">
        <f t="shared" si="3"/>
        <v>tranches</v>
      </c>
      <c r="M22" s="317">
        <f t="shared" si="4"/>
        <v>25</v>
      </c>
      <c r="N22" s="307">
        <f t="shared" si="5"/>
        <v>2</v>
      </c>
      <c r="O22" s="308" t="str">
        <f t="shared" si="6"/>
        <v>tranches</v>
      </c>
      <c r="P22" s="317">
        <f t="shared" si="7"/>
        <v>26</v>
      </c>
      <c r="Q22" s="307">
        <f t="shared" si="8"/>
        <v>-58</v>
      </c>
      <c r="R22" s="309" t="str">
        <f t="shared" si="9"/>
        <v>tranches</v>
      </c>
      <c r="S22" s="303">
        <f t="shared" si="10"/>
        <v>751</v>
      </c>
      <c r="T22" s="304">
        <f t="shared" si="11"/>
        <v>75</v>
      </c>
      <c r="U22" s="305" t="str">
        <f t="shared" si="12"/>
        <v>de</v>
      </c>
      <c r="V22" s="306">
        <f t="shared" si="13"/>
        <v>10</v>
      </c>
      <c r="W22" s="307">
        <f t="shared" si="14"/>
        <v>1</v>
      </c>
      <c r="X22" s="308" t="str">
        <f t="shared" si="15"/>
        <v>Parts</v>
      </c>
      <c r="Y22" s="304">
        <f t="shared" si="16"/>
        <v>76</v>
      </c>
      <c r="Z22" s="305" t="str">
        <f t="shared" si="17"/>
        <v>de</v>
      </c>
      <c r="AA22" s="306">
        <f t="shared" si="18"/>
        <v>10</v>
      </c>
      <c r="AB22" s="307">
        <f t="shared" si="19"/>
        <v>-9</v>
      </c>
      <c r="AC22" s="309" t="str">
        <f t="shared" si="20"/>
        <v>Parts</v>
      </c>
    </row>
    <row r="23" spans="2:29" s="38" customFormat="1" ht="30" customHeight="1">
      <c r="B23" s="96"/>
      <c r="C23" s="97" t="s">
        <v>59</v>
      </c>
      <c r="D23" s="181">
        <v>0.4</v>
      </c>
      <c r="E23" s="104" t="s">
        <v>78</v>
      </c>
      <c r="F23" s="239">
        <v>4</v>
      </c>
      <c r="G23" s="136">
        <v>1500</v>
      </c>
      <c r="H23" s="138">
        <v>4</v>
      </c>
      <c r="I23" s="323">
        <f t="shared" si="0"/>
        <v>1.6</v>
      </c>
      <c r="J23" s="324" t="str">
        <f t="shared" si="1"/>
        <v>Kg</v>
      </c>
      <c r="K23" s="325">
        <f t="shared" si="2"/>
        <v>600</v>
      </c>
      <c r="L23" s="326" t="str">
        <f t="shared" si="3"/>
        <v>Kg</v>
      </c>
      <c r="M23" s="317">
        <f t="shared" si="4"/>
        <v>150</v>
      </c>
      <c r="N23" s="307">
        <f t="shared" si="5"/>
        <v>0</v>
      </c>
      <c r="O23" s="308">
        <f t="shared" si="6"/>
        <v>0</v>
      </c>
      <c r="P23" s="317">
        <f t="shared" si="7"/>
        <v>0</v>
      </c>
      <c r="Q23" s="307">
        <f t="shared" si="8"/>
        <v>0</v>
      </c>
      <c r="R23" s="309">
        <f t="shared" si="9"/>
        <v>0</v>
      </c>
      <c r="S23" s="303">
        <f t="shared" si="10"/>
        <v>1500</v>
      </c>
      <c r="T23" s="304">
        <f t="shared" si="11"/>
        <v>375</v>
      </c>
      <c r="U23" s="305" t="str">
        <f t="shared" si="12"/>
        <v>de</v>
      </c>
      <c r="V23" s="306">
        <f t="shared" si="13"/>
        <v>4</v>
      </c>
      <c r="W23" s="307">
        <f t="shared" si="14"/>
        <v>0</v>
      </c>
      <c r="X23" s="308" t="str">
        <f t="shared" si="15"/>
        <v/>
      </c>
      <c r="Y23" s="304">
        <f t="shared" si="16"/>
        <v>0</v>
      </c>
      <c r="Z23" s="305" t="str">
        <f t="shared" si="17"/>
        <v/>
      </c>
      <c r="AA23" s="306" t="str">
        <f t="shared" si="18"/>
        <v/>
      </c>
      <c r="AB23" s="307">
        <f t="shared" si="19"/>
        <v>0</v>
      </c>
      <c r="AC23" s="309" t="str">
        <f t="shared" si="20"/>
        <v/>
      </c>
    </row>
    <row r="24" spans="2:29" s="38" customFormat="1" ht="30" customHeight="1">
      <c r="B24" s="96"/>
      <c r="C24" s="97" t="s">
        <v>60</v>
      </c>
      <c r="D24" s="181">
        <v>0.3</v>
      </c>
      <c r="E24" s="104" t="s">
        <v>78</v>
      </c>
      <c r="F24" s="239">
        <v>4.5</v>
      </c>
      <c r="G24" s="136">
        <v>100</v>
      </c>
      <c r="H24" s="138">
        <v>6</v>
      </c>
      <c r="I24" s="323">
        <f t="shared" si="0"/>
        <v>1.7999999999999998</v>
      </c>
      <c r="J24" s="324" t="str">
        <f t="shared" si="1"/>
        <v>Kg</v>
      </c>
      <c r="K24" s="325">
        <f t="shared" si="2"/>
        <v>30</v>
      </c>
      <c r="L24" s="326" t="str">
        <f t="shared" si="3"/>
        <v>Kg</v>
      </c>
      <c r="M24" s="317">
        <f t="shared" si="4"/>
        <v>6</v>
      </c>
      <c r="N24" s="307">
        <f t="shared" si="5"/>
        <v>3</v>
      </c>
      <c r="O24" s="308" t="str">
        <f t="shared" si="6"/>
        <v>Kg</v>
      </c>
      <c r="P24" s="317">
        <f t="shared" si="7"/>
        <v>7</v>
      </c>
      <c r="Q24" s="307">
        <f t="shared" si="8"/>
        <v>-1.5</v>
      </c>
      <c r="R24" s="309" t="str">
        <f t="shared" si="9"/>
        <v>Kg</v>
      </c>
      <c r="S24" s="303">
        <f t="shared" si="10"/>
        <v>100</v>
      </c>
      <c r="T24" s="304">
        <f t="shared" si="11"/>
        <v>16</v>
      </c>
      <c r="U24" s="305" t="str">
        <f t="shared" si="12"/>
        <v>de</v>
      </c>
      <c r="V24" s="306">
        <f t="shared" si="13"/>
        <v>6</v>
      </c>
      <c r="W24" s="307">
        <f t="shared" si="14"/>
        <v>4</v>
      </c>
      <c r="X24" s="308" t="str">
        <f t="shared" si="15"/>
        <v>Parts</v>
      </c>
      <c r="Y24" s="304">
        <f t="shared" si="16"/>
        <v>17</v>
      </c>
      <c r="Z24" s="305" t="str">
        <f t="shared" si="17"/>
        <v>de</v>
      </c>
      <c r="AA24" s="306">
        <f t="shared" si="18"/>
        <v>6</v>
      </c>
      <c r="AB24" s="307">
        <f t="shared" si="19"/>
        <v>-2</v>
      </c>
      <c r="AC24" s="309" t="str">
        <f t="shared" si="20"/>
        <v>Parts</v>
      </c>
    </row>
    <row r="25" spans="2:29" s="38" customFormat="1" ht="30" customHeight="1">
      <c r="B25" s="96"/>
      <c r="C25" s="97" t="s">
        <v>61</v>
      </c>
      <c r="D25" s="181">
        <v>0.2</v>
      </c>
      <c r="E25" s="104" t="s">
        <v>78</v>
      </c>
      <c r="F25" s="239">
        <v>3</v>
      </c>
      <c r="G25" s="136">
        <v>98</v>
      </c>
      <c r="H25" s="138">
        <v>6</v>
      </c>
      <c r="I25" s="323">
        <f t="shared" si="0"/>
        <v>1.2000000000000002</v>
      </c>
      <c r="J25" s="324" t="str">
        <f t="shared" si="1"/>
        <v>Kg</v>
      </c>
      <c r="K25" s="325">
        <f t="shared" si="2"/>
        <v>19.600000000000001</v>
      </c>
      <c r="L25" s="326" t="str">
        <f t="shared" si="3"/>
        <v>Kg</v>
      </c>
      <c r="M25" s="317">
        <f t="shared" si="4"/>
        <v>6</v>
      </c>
      <c r="N25" s="307">
        <f t="shared" si="5"/>
        <v>1.6000000000000014</v>
      </c>
      <c r="O25" s="308" t="str">
        <f t="shared" si="6"/>
        <v>Kg</v>
      </c>
      <c r="P25" s="317">
        <f t="shared" si="7"/>
        <v>7</v>
      </c>
      <c r="Q25" s="307">
        <f t="shared" si="8"/>
        <v>-1.3999999999999986</v>
      </c>
      <c r="R25" s="309" t="str">
        <f t="shared" si="9"/>
        <v>Kg</v>
      </c>
      <c r="S25" s="303">
        <f t="shared" si="10"/>
        <v>98</v>
      </c>
      <c r="T25" s="304">
        <f t="shared" si="11"/>
        <v>16</v>
      </c>
      <c r="U25" s="305" t="str">
        <f t="shared" si="12"/>
        <v>de</v>
      </c>
      <c r="V25" s="306">
        <f t="shared" si="13"/>
        <v>6</v>
      </c>
      <c r="W25" s="307">
        <f t="shared" si="14"/>
        <v>2</v>
      </c>
      <c r="X25" s="308" t="str">
        <f t="shared" si="15"/>
        <v>Parts</v>
      </c>
      <c r="Y25" s="304">
        <f t="shared" si="16"/>
        <v>17</v>
      </c>
      <c r="Z25" s="305" t="str">
        <f t="shared" si="17"/>
        <v>de</v>
      </c>
      <c r="AA25" s="306">
        <f t="shared" si="18"/>
        <v>6</v>
      </c>
      <c r="AB25" s="307">
        <f t="shared" si="19"/>
        <v>-4</v>
      </c>
      <c r="AC25" s="309" t="str">
        <f t="shared" si="20"/>
        <v>Parts</v>
      </c>
    </row>
    <row r="26" spans="2:29" s="38" customFormat="1" ht="30" customHeight="1">
      <c r="B26" s="96"/>
      <c r="C26" s="97" t="s">
        <v>62</v>
      </c>
      <c r="D26" s="99">
        <v>2</v>
      </c>
      <c r="E26" s="104" t="s">
        <v>63</v>
      </c>
      <c r="F26" s="239">
        <v>20</v>
      </c>
      <c r="G26" s="136">
        <v>230</v>
      </c>
      <c r="H26" s="138">
        <v>2</v>
      </c>
      <c r="I26" s="323">
        <f t="shared" si="0"/>
        <v>4</v>
      </c>
      <c r="J26" s="324" t="str">
        <f t="shared" si="1"/>
        <v>tomates</v>
      </c>
      <c r="K26" s="325">
        <f t="shared" si="2"/>
        <v>460</v>
      </c>
      <c r="L26" s="326" t="str">
        <f t="shared" si="3"/>
        <v>tomates</v>
      </c>
      <c r="M26" s="317">
        <f t="shared" si="4"/>
        <v>23</v>
      </c>
      <c r="N26" s="307">
        <f t="shared" si="5"/>
        <v>0</v>
      </c>
      <c r="O26" s="308">
        <f t="shared" si="6"/>
        <v>0</v>
      </c>
      <c r="P26" s="317">
        <f t="shared" si="7"/>
        <v>0</v>
      </c>
      <c r="Q26" s="307">
        <f t="shared" si="8"/>
        <v>0</v>
      </c>
      <c r="R26" s="309">
        <f t="shared" si="9"/>
        <v>0</v>
      </c>
      <c r="S26" s="303">
        <f t="shared" si="10"/>
        <v>230</v>
      </c>
      <c r="T26" s="304">
        <f t="shared" si="11"/>
        <v>115</v>
      </c>
      <c r="U26" s="305" t="str">
        <f t="shared" si="12"/>
        <v>de</v>
      </c>
      <c r="V26" s="306">
        <f t="shared" si="13"/>
        <v>2</v>
      </c>
      <c r="W26" s="307">
        <f t="shared" si="14"/>
        <v>0</v>
      </c>
      <c r="X26" s="308" t="str">
        <f t="shared" si="15"/>
        <v/>
      </c>
      <c r="Y26" s="304">
        <f t="shared" si="16"/>
        <v>0</v>
      </c>
      <c r="Z26" s="305" t="str">
        <f t="shared" si="17"/>
        <v/>
      </c>
      <c r="AA26" s="306" t="str">
        <f t="shared" si="18"/>
        <v/>
      </c>
      <c r="AB26" s="307">
        <f t="shared" si="19"/>
        <v>0</v>
      </c>
      <c r="AC26" s="309" t="str">
        <f t="shared" si="20"/>
        <v/>
      </c>
    </row>
    <row r="27" spans="2:29" s="38" customFormat="1" ht="30" customHeight="1">
      <c r="B27" s="96"/>
      <c r="C27" s="97" t="s">
        <v>64</v>
      </c>
      <c r="D27" s="181">
        <v>0.2</v>
      </c>
      <c r="E27" s="104" t="s">
        <v>78</v>
      </c>
      <c r="F27" s="239">
        <v>3</v>
      </c>
      <c r="G27" s="136">
        <v>112</v>
      </c>
      <c r="H27" s="138">
        <v>3</v>
      </c>
      <c r="I27" s="323">
        <f t="shared" si="0"/>
        <v>0.60000000000000009</v>
      </c>
      <c r="J27" s="324" t="str">
        <f t="shared" si="1"/>
        <v>Kg</v>
      </c>
      <c r="K27" s="325">
        <f t="shared" si="2"/>
        <v>22.400000000000002</v>
      </c>
      <c r="L27" s="326" t="str">
        <f t="shared" si="3"/>
        <v>Kg</v>
      </c>
      <c r="M27" s="317">
        <f t="shared" si="4"/>
        <v>7</v>
      </c>
      <c r="N27" s="307">
        <f t="shared" si="5"/>
        <v>1.4000000000000021</v>
      </c>
      <c r="O27" s="308" t="str">
        <f t="shared" si="6"/>
        <v>Kg</v>
      </c>
      <c r="P27" s="317">
        <f t="shared" si="7"/>
        <v>8</v>
      </c>
      <c r="Q27" s="307">
        <f t="shared" si="8"/>
        <v>-1.5999999999999979</v>
      </c>
      <c r="R27" s="309" t="str">
        <f t="shared" si="9"/>
        <v>Kg</v>
      </c>
      <c r="S27" s="303">
        <f t="shared" si="10"/>
        <v>112</v>
      </c>
      <c r="T27" s="304">
        <f t="shared" si="11"/>
        <v>37</v>
      </c>
      <c r="U27" s="305" t="str">
        <f t="shared" si="12"/>
        <v>de</v>
      </c>
      <c r="V27" s="306">
        <f t="shared" si="13"/>
        <v>3</v>
      </c>
      <c r="W27" s="307">
        <f t="shared" si="14"/>
        <v>1</v>
      </c>
      <c r="X27" s="308" t="str">
        <f t="shared" si="15"/>
        <v>Parts</v>
      </c>
      <c r="Y27" s="304">
        <f t="shared" si="16"/>
        <v>38</v>
      </c>
      <c r="Z27" s="305" t="str">
        <f t="shared" si="17"/>
        <v>de</v>
      </c>
      <c r="AA27" s="306">
        <f t="shared" si="18"/>
        <v>3</v>
      </c>
      <c r="AB27" s="307">
        <f t="shared" si="19"/>
        <v>-2</v>
      </c>
      <c r="AC27" s="309" t="str">
        <f t="shared" si="20"/>
        <v>Parts</v>
      </c>
    </row>
    <row r="28" spans="2:29" s="38" customFormat="1" ht="30" customHeight="1">
      <c r="B28" s="96"/>
      <c r="C28" s="97" t="s">
        <v>85</v>
      </c>
      <c r="D28" s="99">
        <v>0.06</v>
      </c>
      <c r="E28" s="104" t="s">
        <v>78</v>
      </c>
      <c r="F28" s="239">
        <v>3</v>
      </c>
      <c r="G28" s="136">
        <v>96</v>
      </c>
      <c r="H28" s="138">
        <v>4</v>
      </c>
      <c r="I28" s="323">
        <f t="shared" si="0"/>
        <v>0.24</v>
      </c>
      <c r="J28" s="324" t="str">
        <f t="shared" si="1"/>
        <v>Kg</v>
      </c>
      <c r="K28" s="325">
        <f t="shared" si="2"/>
        <v>5.76</v>
      </c>
      <c r="L28" s="326" t="str">
        <f t="shared" si="3"/>
        <v>Kg</v>
      </c>
      <c r="M28" s="317">
        <f t="shared" si="4"/>
        <v>1</v>
      </c>
      <c r="N28" s="307">
        <f t="shared" si="5"/>
        <v>2.76</v>
      </c>
      <c r="O28" s="308" t="str">
        <f t="shared" si="6"/>
        <v>Kg</v>
      </c>
      <c r="P28" s="317">
        <f t="shared" si="7"/>
        <v>2</v>
      </c>
      <c r="Q28" s="307">
        <f t="shared" si="8"/>
        <v>-0.24000000000000021</v>
      </c>
      <c r="R28" s="309" t="str">
        <f t="shared" si="9"/>
        <v>Kg</v>
      </c>
      <c r="S28" s="303">
        <f t="shared" si="10"/>
        <v>96</v>
      </c>
      <c r="T28" s="304">
        <f t="shared" si="11"/>
        <v>24</v>
      </c>
      <c r="U28" s="305" t="str">
        <f t="shared" si="12"/>
        <v>de</v>
      </c>
      <c r="V28" s="306">
        <f t="shared" si="13"/>
        <v>4</v>
      </c>
      <c r="W28" s="307">
        <f t="shared" si="14"/>
        <v>0</v>
      </c>
      <c r="X28" s="308" t="str">
        <f t="shared" si="15"/>
        <v/>
      </c>
      <c r="Y28" s="304">
        <f t="shared" si="16"/>
        <v>0</v>
      </c>
      <c r="Z28" s="305" t="str">
        <f t="shared" si="17"/>
        <v/>
      </c>
      <c r="AA28" s="306" t="str">
        <f t="shared" si="18"/>
        <v/>
      </c>
      <c r="AB28" s="307">
        <f t="shared" si="19"/>
        <v>0</v>
      </c>
      <c r="AC28" s="309" t="str">
        <f t="shared" si="20"/>
        <v/>
      </c>
    </row>
    <row r="29" spans="2:29" s="38" customFormat="1" ht="30" customHeight="1">
      <c r="B29" s="96"/>
      <c r="C29" s="97"/>
      <c r="D29" s="99"/>
      <c r="E29" s="104"/>
      <c r="F29" s="239"/>
      <c r="G29" s="136"/>
      <c r="H29" s="138"/>
      <c r="I29" s="323">
        <f t="shared" si="0"/>
        <v>0</v>
      </c>
      <c r="J29" s="324">
        <f t="shared" si="1"/>
        <v>0</v>
      </c>
      <c r="K29" s="325">
        <f t="shared" si="2"/>
        <v>0</v>
      </c>
      <c r="L29" s="326">
        <f t="shared" si="3"/>
        <v>0</v>
      </c>
      <c r="M29" s="317">
        <f t="shared" si="4"/>
        <v>0</v>
      </c>
      <c r="N29" s="307">
        <f t="shared" si="5"/>
        <v>0</v>
      </c>
      <c r="O29" s="308">
        <f t="shared" si="6"/>
        <v>0</v>
      </c>
      <c r="P29" s="317">
        <f t="shared" si="7"/>
        <v>0</v>
      </c>
      <c r="Q29" s="307">
        <f t="shared" si="8"/>
        <v>0</v>
      </c>
      <c r="R29" s="309">
        <f t="shared" si="9"/>
        <v>0</v>
      </c>
      <c r="S29" s="303">
        <f t="shared" si="10"/>
        <v>0</v>
      </c>
      <c r="T29" s="304">
        <f t="shared" si="11"/>
        <v>0</v>
      </c>
      <c r="U29" s="305" t="str">
        <f t="shared" si="12"/>
        <v/>
      </c>
      <c r="V29" s="306" t="str">
        <f t="shared" si="13"/>
        <v/>
      </c>
      <c r="W29" s="307">
        <f t="shared" si="14"/>
        <v>0</v>
      </c>
      <c r="X29" s="308" t="str">
        <f t="shared" si="15"/>
        <v/>
      </c>
      <c r="Y29" s="304">
        <f t="shared" si="16"/>
        <v>0</v>
      </c>
      <c r="Z29" s="305" t="str">
        <f t="shared" si="17"/>
        <v/>
      </c>
      <c r="AA29" s="306" t="str">
        <f t="shared" si="18"/>
        <v/>
      </c>
      <c r="AB29" s="307">
        <f t="shared" si="19"/>
        <v>0</v>
      </c>
      <c r="AC29" s="309" t="str">
        <f t="shared" si="20"/>
        <v/>
      </c>
    </row>
    <row r="30" spans="2:29" s="38" customFormat="1" ht="30" customHeight="1">
      <c r="B30" s="96"/>
      <c r="C30" s="97"/>
      <c r="D30" s="99"/>
      <c r="E30" s="104"/>
      <c r="F30" s="239"/>
      <c r="G30" s="136"/>
      <c r="H30" s="138"/>
      <c r="I30" s="323">
        <f t="shared" si="0"/>
        <v>0</v>
      </c>
      <c r="J30" s="324">
        <f t="shared" si="1"/>
        <v>0</v>
      </c>
      <c r="K30" s="325">
        <f t="shared" si="2"/>
        <v>0</v>
      </c>
      <c r="L30" s="326">
        <f t="shared" si="3"/>
        <v>0</v>
      </c>
      <c r="M30" s="317">
        <f t="shared" si="4"/>
        <v>0</v>
      </c>
      <c r="N30" s="307">
        <f t="shared" si="5"/>
        <v>0</v>
      </c>
      <c r="O30" s="308">
        <f t="shared" si="6"/>
        <v>0</v>
      </c>
      <c r="P30" s="317">
        <f t="shared" si="7"/>
        <v>0</v>
      </c>
      <c r="Q30" s="307">
        <f t="shared" si="8"/>
        <v>0</v>
      </c>
      <c r="R30" s="309">
        <f t="shared" si="9"/>
        <v>0</v>
      </c>
      <c r="S30" s="303">
        <f t="shared" si="10"/>
        <v>0</v>
      </c>
      <c r="T30" s="304">
        <f t="shared" si="11"/>
        <v>0</v>
      </c>
      <c r="U30" s="305" t="str">
        <f t="shared" si="12"/>
        <v/>
      </c>
      <c r="V30" s="306" t="str">
        <f t="shared" si="13"/>
        <v/>
      </c>
      <c r="W30" s="307">
        <f t="shared" si="14"/>
        <v>0</v>
      </c>
      <c r="X30" s="308" t="str">
        <f t="shared" si="15"/>
        <v/>
      </c>
      <c r="Y30" s="304">
        <f t="shared" si="16"/>
        <v>0</v>
      </c>
      <c r="Z30" s="305" t="str">
        <f t="shared" si="17"/>
        <v/>
      </c>
      <c r="AA30" s="306" t="str">
        <f t="shared" si="18"/>
        <v/>
      </c>
      <c r="AB30" s="307">
        <f t="shared" si="19"/>
        <v>0</v>
      </c>
      <c r="AC30" s="309" t="str">
        <f t="shared" si="20"/>
        <v/>
      </c>
    </row>
    <row r="31" spans="2:29" s="38" customFormat="1" ht="30" customHeight="1">
      <c r="B31" s="106"/>
      <c r="C31" s="107" t="s">
        <v>65</v>
      </c>
      <c r="D31" s="108"/>
      <c r="E31" s="109"/>
      <c r="F31" s="240"/>
      <c r="G31" s="110"/>
      <c r="H31" s="138"/>
      <c r="I31" s="323">
        <f t="shared" si="0"/>
        <v>0</v>
      </c>
      <c r="J31" s="324">
        <f t="shared" si="1"/>
        <v>0</v>
      </c>
      <c r="K31" s="327"/>
      <c r="L31" s="327">
        <f t="shared" si="3"/>
        <v>0</v>
      </c>
      <c r="M31" s="317">
        <f t="shared" si="4"/>
        <v>0</v>
      </c>
      <c r="N31" s="318"/>
      <c r="O31" s="319"/>
      <c r="P31" s="320"/>
      <c r="Q31" s="318"/>
      <c r="R31" s="321"/>
      <c r="S31" s="303">
        <f t="shared" si="10"/>
        <v>0</v>
      </c>
      <c r="T31" s="304">
        <f t="shared" si="11"/>
        <v>0</v>
      </c>
      <c r="U31" s="305" t="str">
        <f t="shared" si="12"/>
        <v/>
      </c>
      <c r="V31" s="306" t="str">
        <f t="shared" si="13"/>
        <v/>
      </c>
      <c r="W31" s="307">
        <f t="shared" si="14"/>
        <v>0</v>
      </c>
      <c r="X31" s="308" t="str">
        <f t="shared" si="15"/>
        <v/>
      </c>
      <c r="Y31" s="304">
        <f t="shared" si="16"/>
        <v>0</v>
      </c>
      <c r="Z31" s="305" t="str">
        <f t="shared" si="17"/>
        <v/>
      </c>
      <c r="AA31" s="306" t="str">
        <f t="shared" si="18"/>
        <v/>
      </c>
      <c r="AB31" s="307">
        <f t="shared" si="19"/>
        <v>0</v>
      </c>
      <c r="AC31" s="309" t="str">
        <f t="shared" si="20"/>
        <v/>
      </c>
    </row>
    <row r="32" spans="2:29" s="38" customFormat="1" ht="30" customHeight="1">
      <c r="B32" s="96"/>
      <c r="C32" s="97" t="s">
        <v>80</v>
      </c>
      <c r="D32" s="181">
        <v>0.1</v>
      </c>
      <c r="E32" s="104" t="s">
        <v>78</v>
      </c>
      <c r="F32" s="239">
        <v>2</v>
      </c>
      <c r="G32" s="136">
        <v>1263</v>
      </c>
      <c r="H32" s="138">
        <v>8</v>
      </c>
      <c r="I32" s="323">
        <f t="shared" si="0"/>
        <v>0.8</v>
      </c>
      <c r="J32" s="324" t="str">
        <f t="shared" si="1"/>
        <v>Kg</v>
      </c>
      <c r="K32" s="325">
        <f t="shared" ref="K32:K64" si="21">D32*G32</f>
        <v>126.30000000000001</v>
      </c>
      <c r="L32" s="326" t="str">
        <f t="shared" si="3"/>
        <v>Kg</v>
      </c>
      <c r="M32" s="317">
        <f t="shared" si="4"/>
        <v>63</v>
      </c>
      <c r="N32" s="307">
        <f t="shared" ref="N32:N64" si="22">K32-(M32*F32)</f>
        <v>0.30000000000001137</v>
      </c>
      <c r="O32" s="308" t="str">
        <f t="shared" ref="O32:O64" si="23">IF(N32=0,0,E32)</f>
        <v>Kg</v>
      </c>
      <c r="P32" s="317">
        <f t="shared" ref="P32:P64" si="24">IF(N32=0,0,M32+1)</f>
        <v>64</v>
      </c>
      <c r="Q32" s="307">
        <f t="shared" ref="Q32:Q64" si="25">IF(N32=0,0,K32-(P32*F32))</f>
        <v>-1.6999999999999886</v>
      </c>
      <c r="R32" s="309" t="str">
        <f t="shared" ref="R32:R64" si="26">IF(Q32=0,0,E32)</f>
        <v>Kg</v>
      </c>
      <c r="S32" s="303">
        <f t="shared" si="10"/>
        <v>1263</v>
      </c>
      <c r="T32" s="304">
        <f t="shared" si="11"/>
        <v>157</v>
      </c>
      <c r="U32" s="305" t="str">
        <f t="shared" si="12"/>
        <v>de</v>
      </c>
      <c r="V32" s="306">
        <f t="shared" si="13"/>
        <v>8</v>
      </c>
      <c r="W32" s="307">
        <f t="shared" si="14"/>
        <v>7</v>
      </c>
      <c r="X32" s="308" t="str">
        <f t="shared" si="15"/>
        <v>Parts</v>
      </c>
      <c r="Y32" s="304">
        <f t="shared" si="16"/>
        <v>158</v>
      </c>
      <c r="Z32" s="305" t="str">
        <f t="shared" si="17"/>
        <v>de</v>
      </c>
      <c r="AA32" s="306">
        <f t="shared" si="18"/>
        <v>8</v>
      </c>
      <c r="AB32" s="307">
        <f t="shared" si="19"/>
        <v>-1</v>
      </c>
      <c r="AC32" s="309" t="str">
        <f t="shared" si="20"/>
        <v>Parts</v>
      </c>
    </row>
    <row r="33" spans="2:29" s="38" customFormat="1" ht="30" customHeight="1">
      <c r="B33" s="96"/>
      <c r="C33" s="97" t="s">
        <v>66</v>
      </c>
      <c r="D33" s="182">
        <v>1</v>
      </c>
      <c r="E33" s="104" t="s">
        <v>67</v>
      </c>
      <c r="F33" s="239">
        <v>50</v>
      </c>
      <c r="G33" s="136">
        <v>1263</v>
      </c>
      <c r="H33" s="138">
        <v>8</v>
      </c>
      <c r="I33" s="323">
        <f t="shared" si="0"/>
        <v>8</v>
      </c>
      <c r="J33" s="324" t="str">
        <f t="shared" si="1"/>
        <v>merguez</v>
      </c>
      <c r="K33" s="325">
        <f t="shared" si="21"/>
        <v>1263</v>
      </c>
      <c r="L33" s="326" t="str">
        <f t="shared" si="3"/>
        <v>merguez</v>
      </c>
      <c r="M33" s="317">
        <f t="shared" si="4"/>
        <v>25</v>
      </c>
      <c r="N33" s="307">
        <f t="shared" si="22"/>
        <v>13</v>
      </c>
      <c r="O33" s="308" t="str">
        <f t="shared" si="23"/>
        <v>merguez</v>
      </c>
      <c r="P33" s="317">
        <f t="shared" si="24"/>
        <v>26</v>
      </c>
      <c r="Q33" s="307">
        <f t="shared" si="25"/>
        <v>-37</v>
      </c>
      <c r="R33" s="309" t="str">
        <f t="shared" si="26"/>
        <v>merguez</v>
      </c>
      <c r="S33" s="303">
        <f t="shared" si="10"/>
        <v>1263</v>
      </c>
      <c r="T33" s="304">
        <f t="shared" si="11"/>
        <v>157</v>
      </c>
      <c r="U33" s="305" t="str">
        <f t="shared" si="12"/>
        <v>de</v>
      </c>
      <c r="V33" s="306">
        <f t="shared" si="13"/>
        <v>8</v>
      </c>
      <c r="W33" s="307">
        <f t="shared" si="14"/>
        <v>7</v>
      </c>
      <c r="X33" s="308" t="str">
        <f t="shared" si="15"/>
        <v>Parts</v>
      </c>
      <c r="Y33" s="304">
        <f t="shared" si="16"/>
        <v>158</v>
      </c>
      <c r="Z33" s="305" t="str">
        <f t="shared" si="17"/>
        <v>de</v>
      </c>
      <c r="AA33" s="306">
        <f t="shared" si="18"/>
        <v>8</v>
      </c>
      <c r="AB33" s="307">
        <f t="shared" si="19"/>
        <v>-1</v>
      </c>
      <c r="AC33" s="309" t="str">
        <f t="shared" si="20"/>
        <v>Parts</v>
      </c>
    </row>
    <row r="34" spans="2:29" s="38" customFormat="1" ht="30" customHeight="1">
      <c r="B34" s="96"/>
      <c r="C34" s="97" t="s">
        <v>68</v>
      </c>
      <c r="D34" s="181">
        <v>0.1</v>
      </c>
      <c r="E34" s="104" t="s">
        <v>78</v>
      </c>
      <c r="F34" s="239">
        <v>3</v>
      </c>
      <c r="G34" s="136">
        <v>1263</v>
      </c>
      <c r="H34" s="138">
        <v>8</v>
      </c>
      <c r="I34" s="323">
        <f t="shared" si="0"/>
        <v>0.8</v>
      </c>
      <c r="J34" s="324" t="str">
        <f t="shared" si="1"/>
        <v>Kg</v>
      </c>
      <c r="K34" s="325">
        <f t="shared" si="21"/>
        <v>126.30000000000001</v>
      </c>
      <c r="L34" s="326" t="str">
        <f t="shared" si="3"/>
        <v>Kg</v>
      </c>
      <c r="M34" s="317">
        <f t="shared" si="4"/>
        <v>42</v>
      </c>
      <c r="N34" s="307">
        <f t="shared" si="22"/>
        <v>0.30000000000001137</v>
      </c>
      <c r="O34" s="308" t="str">
        <f t="shared" si="23"/>
        <v>Kg</v>
      </c>
      <c r="P34" s="317">
        <f t="shared" si="24"/>
        <v>43</v>
      </c>
      <c r="Q34" s="307">
        <f t="shared" si="25"/>
        <v>-2.6999999999999886</v>
      </c>
      <c r="R34" s="309" t="str">
        <f t="shared" si="26"/>
        <v>Kg</v>
      </c>
      <c r="S34" s="303">
        <f t="shared" si="10"/>
        <v>1263</v>
      </c>
      <c r="T34" s="304">
        <f t="shared" si="11"/>
        <v>157</v>
      </c>
      <c r="U34" s="305" t="str">
        <f t="shared" si="12"/>
        <v>de</v>
      </c>
      <c r="V34" s="306">
        <f t="shared" si="13"/>
        <v>8</v>
      </c>
      <c r="W34" s="307">
        <f t="shared" si="14"/>
        <v>7</v>
      </c>
      <c r="X34" s="308" t="str">
        <f t="shared" si="15"/>
        <v>Parts</v>
      </c>
      <c r="Y34" s="304">
        <f t="shared" si="16"/>
        <v>158</v>
      </c>
      <c r="Z34" s="305" t="str">
        <f t="shared" si="17"/>
        <v>de</v>
      </c>
      <c r="AA34" s="306">
        <f t="shared" si="18"/>
        <v>8</v>
      </c>
      <c r="AB34" s="307">
        <f t="shared" si="19"/>
        <v>-1</v>
      </c>
      <c r="AC34" s="309" t="str">
        <f t="shared" si="20"/>
        <v>Parts</v>
      </c>
    </row>
    <row r="35" spans="2:29" s="38" customFormat="1" ht="30" customHeight="1">
      <c r="B35" s="131"/>
      <c r="C35" s="132" t="s">
        <v>83</v>
      </c>
      <c r="D35" s="99"/>
      <c r="E35" s="104"/>
      <c r="F35" s="239"/>
      <c r="G35" s="136"/>
      <c r="H35" s="138"/>
      <c r="I35" s="323">
        <f t="shared" si="0"/>
        <v>0</v>
      </c>
      <c r="J35" s="324">
        <f t="shared" si="1"/>
        <v>0</v>
      </c>
      <c r="K35" s="325">
        <f t="shared" si="21"/>
        <v>0</v>
      </c>
      <c r="L35" s="326">
        <f t="shared" si="3"/>
        <v>0</v>
      </c>
      <c r="M35" s="317">
        <f t="shared" si="4"/>
        <v>0</v>
      </c>
      <c r="N35" s="307">
        <f t="shared" si="22"/>
        <v>0</v>
      </c>
      <c r="O35" s="308">
        <f t="shared" si="23"/>
        <v>0</v>
      </c>
      <c r="P35" s="317">
        <f t="shared" si="24"/>
        <v>0</v>
      </c>
      <c r="Q35" s="307">
        <f t="shared" si="25"/>
        <v>0</v>
      </c>
      <c r="R35" s="309">
        <f t="shared" si="26"/>
        <v>0</v>
      </c>
      <c r="S35" s="303">
        <f t="shared" si="10"/>
        <v>0</v>
      </c>
      <c r="T35" s="304">
        <f t="shared" si="11"/>
        <v>0</v>
      </c>
      <c r="U35" s="305" t="str">
        <f t="shared" si="12"/>
        <v/>
      </c>
      <c r="V35" s="306" t="str">
        <f t="shared" si="13"/>
        <v/>
      </c>
      <c r="W35" s="307">
        <f t="shared" si="14"/>
        <v>0</v>
      </c>
      <c r="X35" s="308" t="str">
        <f t="shared" si="15"/>
        <v/>
      </c>
      <c r="Y35" s="304">
        <f t="shared" si="16"/>
        <v>0</v>
      </c>
      <c r="Z35" s="305" t="str">
        <f t="shared" si="17"/>
        <v/>
      </c>
      <c r="AA35" s="306" t="str">
        <f t="shared" si="18"/>
        <v/>
      </c>
      <c r="AB35" s="307">
        <f t="shared" si="19"/>
        <v>0</v>
      </c>
      <c r="AC35" s="309" t="str">
        <f t="shared" si="20"/>
        <v/>
      </c>
    </row>
    <row r="36" spans="2:29" s="38" customFormat="1" ht="30" customHeight="1">
      <c r="B36" s="96"/>
      <c r="C36" s="97" t="s">
        <v>14</v>
      </c>
      <c r="D36" s="99"/>
      <c r="E36" s="104" t="s">
        <v>79</v>
      </c>
      <c r="F36" s="239"/>
      <c r="G36" s="136"/>
      <c r="H36" s="138"/>
      <c r="I36" s="323">
        <f t="shared" si="0"/>
        <v>0</v>
      </c>
      <c r="J36" s="324">
        <f t="shared" si="1"/>
        <v>0</v>
      </c>
      <c r="K36" s="325">
        <f t="shared" si="21"/>
        <v>0</v>
      </c>
      <c r="L36" s="326">
        <f t="shared" si="3"/>
        <v>0</v>
      </c>
      <c r="M36" s="317">
        <f t="shared" si="4"/>
        <v>0</v>
      </c>
      <c r="N36" s="307">
        <f t="shared" si="22"/>
        <v>0</v>
      </c>
      <c r="O36" s="308">
        <f t="shared" si="23"/>
        <v>0</v>
      </c>
      <c r="P36" s="317">
        <f t="shared" si="24"/>
        <v>0</v>
      </c>
      <c r="Q36" s="307">
        <f t="shared" si="25"/>
        <v>0</v>
      </c>
      <c r="R36" s="309">
        <f t="shared" si="26"/>
        <v>0</v>
      </c>
      <c r="S36" s="303">
        <f t="shared" si="10"/>
        <v>0</v>
      </c>
      <c r="T36" s="304">
        <f t="shared" si="11"/>
        <v>0</v>
      </c>
      <c r="U36" s="305" t="str">
        <f t="shared" si="12"/>
        <v/>
      </c>
      <c r="V36" s="306" t="str">
        <f t="shared" si="13"/>
        <v/>
      </c>
      <c r="W36" s="307">
        <f t="shared" si="14"/>
        <v>0</v>
      </c>
      <c r="X36" s="308" t="str">
        <f t="shared" si="15"/>
        <v/>
      </c>
      <c r="Y36" s="304">
        <f t="shared" si="16"/>
        <v>0</v>
      </c>
      <c r="Z36" s="305" t="str">
        <f t="shared" si="17"/>
        <v/>
      </c>
      <c r="AA36" s="306" t="str">
        <f t="shared" si="18"/>
        <v/>
      </c>
      <c r="AB36" s="307">
        <f t="shared" si="19"/>
        <v>0</v>
      </c>
      <c r="AC36" s="309" t="str">
        <f t="shared" si="20"/>
        <v/>
      </c>
    </row>
    <row r="37" spans="2:29" s="38" customFormat="1" ht="30" customHeight="1">
      <c r="B37" s="96"/>
      <c r="C37" s="97" t="s">
        <v>15</v>
      </c>
      <c r="D37" s="99"/>
      <c r="E37" s="104" t="s">
        <v>79</v>
      </c>
      <c r="F37" s="239"/>
      <c r="G37" s="136"/>
      <c r="H37" s="138"/>
      <c r="I37" s="323">
        <f t="shared" si="0"/>
        <v>0</v>
      </c>
      <c r="J37" s="324">
        <f t="shared" si="1"/>
        <v>0</v>
      </c>
      <c r="K37" s="325">
        <f t="shared" si="21"/>
        <v>0</v>
      </c>
      <c r="L37" s="326">
        <f t="shared" si="3"/>
        <v>0</v>
      </c>
      <c r="M37" s="317">
        <f t="shared" si="4"/>
        <v>0</v>
      </c>
      <c r="N37" s="307">
        <f t="shared" si="22"/>
        <v>0</v>
      </c>
      <c r="O37" s="308">
        <f t="shared" si="23"/>
        <v>0</v>
      </c>
      <c r="P37" s="317">
        <f t="shared" si="24"/>
        <v>0</v>
      </c>
      <c r="Q37" s="307">
        <f t="shared" si="25"/>
        <v>0</v>
      </c>
      <c r="R37" s="309">
        <f t="shared" si="26"/>
        <v>0</v>
      </c>
      <c r="S37" s="303">
        <f t="shared" si="10"/>
        <v>0</v>
      </c>
      <c r="T37" s="304">
        <f t="shared" si="11"/>
        <v>0</v>
      </c>
      <c r="U37" s="305" t="str">
        <f t="shared" si="12"/>
        <v/>
      </c>
      <c r="V37" s="306" t="str">
        <f t="shared" si="13"/>
        <v/>
      </c>
      <c r="W37" s="307">
        <f t="shared" si="14"/>
        <v>0</v>
      </c>
      <c r="X37" s="308" t="str">
        <f t="shared" si="15"/>
        <v/>
      </c>
      <c r="Y37" s="304">
        <f t="shared" si="16"/>
        <v>0</v>
      </c>
      <c r="Z37" s="305" t="str">
        <f t="shared" si="17"/>
        <v/>
      </c>
      <c r="AA37" s="306" t="str">
        <f t="shared" si="18"/>
        <v/>
      </c>
      <c r="AB37" s="307">
        <f t="shared" si="19"/>
        <v>0</v>
      </c>
      <c r="AC37" s="309" t="str">
        <f t="shared" si="20"/>
        <v/>
      </c>
    </row>
    <row r="38" spans="2:29" s="38" customFormat="1" ht="30" customHeight="1">
      <c r="B38" s="96"/>
      <c r="C38" s="97" t="s">
        <v>16</v>
      </c>
      <c r="D38" s="99"/>
      <c r="E38" s="104" t="s">
        <v>79</v>
      </c>
      <c r="F38" s="239"/>
      <c r="G38" s="136"/>
      <c r="H38" s="138"/>
      <c r="I38" s="323">
        <f t="shared" si="0"/>
        <v>0</v>
      </c>
      <c r="J38" s="324">
        <f t="shared" si="1"/>
        <v>0</v>
      </c>
      <c r="K38" s="325">
        <f t="shared" si="21"/>
        <v>0</v>
      </c>
      <c r="L38" s="326">
        <f t="shared" si="3"/>
        <v>0</v>
      </c>
      <c r="M38" s="317">
        <f t="shared" si="4"/>
        <v>0</v>
      </c>
      <c r="N38" s="307">
        <f t="shared" si="22"/>
        <v>0</v>
      </c>
      <c r="O38" s="308">
        <f t="shared" si="23"/>
        <v>0</v>
      </c>
      <c r="P38" s="317">
        <f t="shared" si="24"/>
        <v>0</v>
      </c>
      <c r="Q38" s="307">
        <f t="shared" si="25"/>
        <v>0</v>
      </c>
      <c r="R38" s="309">
        <f t="shared" si="26"/>
        <v>0</v>
      </c>
      <c r="S38" s="303">
        <f t="shared" si="10"/>
        <v>0</v>
      </c>
      <c r="T38" s="304">
        <f t="shared" si="11"/>
        <v>0</v>
      </c>
      <c r="U38" s="305" t="str">
        <f t="shared" si="12"/>
        <v/>
      </c>
      <c r="V38" s="306" t="str">
        <f t="shared" si="13"/>
        <v/>
      </c>
      <c r="W38" s="307">
        <f t="shared" si="14"/>
        <v>0</v>
      </c>
      <c r="X38" s="308" t="str">
        <f t="shared" si="15"/>
        <v/>
      </c>
      <c r="Y38" s="304">
        <f t="shared" si="16"/>
        <v>0</v>
      </c>
      <c r="Z38" s="305" t="str">
        <f t="shared" si="17"/>
        <v/>
      </c>
      <c r="AA38" s="306" t="str">
        <f t="shared" si="18"/>
        <v/>
      </c>
      <c r="AB38" s="307">
        <f t="shared" si="19"/>
        <v>0</v>
      </c>
      <c r="AC38" s="309" t="str">
        <f t="shared" si="20"/>
        <v/>
      </c>
    </row>
    <row r="39" spans="2:29" s="38" customFormat="1" ht="30" customHeight="1">
      <c r="B39" s="96"/>
      <c r="C39" s="97" t="s">
        <v>17</v>
      </c>
      <c r="D39" s="99"/>
      <c r="E39" s="104" t="s">
        <v>79</v>
      </c>
      <c r="F39" s="239"/>
      <c r="G39" s="136"/>
      <c r="H39" s="138"/>
      <c r="I39" s="323">
        <f t="shared" si="0"/>
        <v>0</v>
      </c>
      <c r="J39" s="324">
        <f t="shared" si="1"/>
        <v>0</v>
      </c>
      <c r="K39" s="325">
        <f t="shared" si="21"/>
        <v>0</v>
      </c>
      <c r="L39" s="326">
        <f t="shared" si="3"/>
        <v>0</v>
      </c>
      <c r="M39" s="317">
        <f t="shared" si="4"/>
        <v>0</v>
      </c>
      <c r="N39" s="307">
        <f t="shared" si="22"/>
        <v>0</v>
      </c>
      <c r="O39" s="308">
        <f t="shared" si="23"/>
        <v>0</v>
      </c>
      <c r="P39" s="317">
        <f t="shared" si="24"/>
        <v>0</v>
      </c>
      <c r="Q39" s="307">
        <f t="shared" si="25"/>
        <v>0</v>
      </c>
      <c r="R39" s="309">
        <f t="shared" si="26"/>
        <v>0</v>
      </c>
      <c r="S39" s="303">
        <f t="shared" si="10"/>
        <v>0</v>
      </c>
      <c r="T39" s="304">
        <f t="shared" si="11"/>
        <v>0</v>
      </c>
      <c r="U39" s="305" t="str">
        <f t="shared" si="12"/>
        <v/>
      </c>
      <c r="V39" s="306" t="str">
        <f t="shared" si="13"/>
        <v/>
      </c>
      <c r="W39" s="307">
        <f t="shared" si="14"/>
        <v>0</v>
      </c>
      <c r="X39" s="308" t="str">
        <f t="shared" si="15"/>
        <v/>
      </c>
      <c r="Y39" s="304">
        <f t="shared" si="16"/>
        <v>0</v>
      </c>
      <c r="Z39" s="305" t="str">
        <f t="shared" si="17"/>
        <v/>
      </c>
      <c r="AA39" s="306" t="str">
        <f t="shared" si="18"/>
        <v/>
      </c>
      <c r="AB39" s="307">
        <f t="shared" si="19"/>
        <v>0</v>
      </c>
      <c r="AC39" s="309" t="str">
        <f t="shared" si="20"/>
        <v/>
      </c>
    </row>
    <row r="40" spans="2:29" s="38" customFormat="1" ht="30" customHeight="1">
      <c r="B40" s="96"/>
      <c r="C40" s="97" t="s">
        <v>18</v>
      </c>
      <c r="D40" s="99"/>
      <c r="E40" s="104" t="s">
        <v>79</v>
      </c>
      <c r="F40" s="239"/>
      <c r="G40" s="136"/>
      <c r="H40" s="138"/>
      <c r="I40" s="323">
        <f t="shared" si="0"/>
        <v>0</v>
      </c>
      <c r="J40" s="324">
        <f t="shared" si="1"/>
        <v>0</v>
      </c>
      <c r="K40" s="325">
        <f t="shared" si="21"/>
        <v>0</v>
      </c>
      <c r="L40" s="326">
        <f t="shared" si="3"/>
        <v>0</v>
      </c>
      <c r="M40" s="317">
        <f t="shared" si="4"/>
        <v>0</v>
      </c>
      <c r="N40" s="307">
        <f t="shared" si="22"/>
        <v>0</v>
      </c>
      <c r="O40" s="308">
        <f t="shared" si="23"/>
        <v>0</v>
      </c>
      <c r="P40" s="317">
        <f t="shared" si="24"/>
        <v>0</v>
      </c>
      <c r="Q40" s="307">
        <f t="shared" si="25"/>
        <v>0</v>
      </c>
      <c r="R40" s="309">
        <f t="shared" si="26"/>
        <v>0</v>
      </c>
      <c r="S40" s="303">
        <f t="shared" si="10"/>
        <v>0</v>
      </c>
      <c r="T40" s="304">
        <f t="shared" si="11"/>
        <v>0</v>
      </c>
      <c r="U40" s="305" t="str">
        <f t="shared" si="12"/>
        <v/>
      </c>
      <c r="V40" s="306" t="str">
        <f t="shared" si="13"/>
        <v/>
      </c>
      <c r="W40" s="307">
        <f t="shared" si="14"/>
        <v>0</v>
      </c>
      <c r="X40" s="308" t="str">
        <f t="shared" si="15"/>
        <v/>
      </c>
      <c r="Y40" s="304">
        <f t="shared" si="16"/>
        <v>0</v>
      </c>
      <c r="Z40" s="305" t="str">
        <f t="shared" si="17"/>
        <v/>
      </c>
      <c r="AA40" s="306" t="str">
        <f t="shared" si="18"/>
        <v/>
      </c>
      <c r="AB40" s="307">
        <f t="shared" si="19"/>
        <v>0</v>
      </c>
      <c r="AC40" s="309" t="str">
        <f t="shared" si="20"/>
        <v/>
      </c>
    </row>
    <row r="41" spans="2:29" s="38" customFormat="1" ht="30" customHeight="1">
      <c r="B41" s="96"/>
      <c r="C41" s="97" t="s">
        <v>19</v>
      </c>
      <c r="D41" s="99"/>
      <c r="E41" s="104" t="s">
        <v>79</v>
      </c>
      <c r="F41" s="239"/>
      <c r="G41" s="136"/>
      <c r="H41" s="138"/>
      <c r="I41" s="323">
        <f t="shared" si="0"/>
        <v>0</v>
      </c>
      <c r="J41" s="324">
        <f t="shared" si="1"/>
        <v>0</v>
      </c>
      <c r="K41" s="325">
        <f t="shared" si="21"/>
        <v>0</v>
      </c>
      <c r="L41" s="326">
        <f t="shared" si="3"/>
        <v>0</v>
      </c>
      <c r="M41" s="317">
        <f t="shared" si="4"/>
        <v>0</v>
      </c>
      <c r="N41" s="307">
        <f t="shared" si="22"/>
        <v>0</v>
      </c>
      <c r="O41" s="308">
        <f t="shared" si="23"/>
        <v>0</v>
      </c>
      <c r="P41" s="317">
        <f t="shared" si="24"/>
        <v>0</v>
      </c>
      <c r="Q41" s="307">
        <f t="shared" si="25"/>
        <v>0</v>
      </c>
      <c r="R41" s="309">
        <f t="shared" si="26"/>
        <v>0</v>
      </c>
      <c r="S41" s="303">
        <f t="shared" si="10"/>
        <v>0</v>
      </c>
      <c r="T41" s="304">
        <f t="shared" si="11"/>
        <v>0</v>
      </c>
      <c r="U41" s="305" t="str">
        <f t="shared" si="12"/>
        <v/>
      </c>
      <c r="V41" s="306" t="str">
        <f t="shared" si="13"/>
        <v/>
      </c>
      <c r="W41" s="307">
        <f t="shared" si="14"/>
        <v>0</v>
      </c>
      <c r="X41" s="308" t="str">
        <f t="shared" si="15"/>
        <v/>
      </c>
      <c r="Y41" s="304">
        <f t="shared" si="16"/>
        <v>0</v>
      </c>
      <c r="Z41" s="305" t="str">
        <f t="shared" si="17"/>
        <v/>
      </c>
      <c r="AA41" s="306" t="str">
        <f t="shared" si="18"/>
        <v/>
      </c>
      <c r="AB41" s="307">
        <f t="shared" si="19"/>
        <v>0</v>
      </c>
      <c r="AC41" s="309" t="str">
        <f t="shared" si="20"/>
        <v/>
      </c>
    </row>
    <row r="42" spans="2:29" s="38" customFormat="1" ht="30" customHeight="1">
      <c r="B42" s="96"/>
      <c r="C42" s="97" t="s">
        <v>20</v>
      </c>
      <c r="D42" s="99"/>
      <c r="E42" s="104" t="s">
        <v>79</v>
      </c>
      <c r="F42" s="239"/>
      <c r="G42" s="136"/>
      <c r="H42" s="138"/>
      <c r="I42" s="323">
        <f t="shared" si="0"/>
        <v>0</v>
      </c>
      <c r="J42" s="324">
        <f t="shared" si="1"/>
        <v>0</v>
      </c>
      <c r="K42" s="325">
        <f t="shared" si="21"/>
        <v>0</v>
      </c>
      <c r="L42" s="326">
        <f t="shared" si="3"/>
        <v>0</v>
      </c>
      <c r="M42" s="317">
        <f t="shared" si="4"/>
        <v>0</v>
      </c>
      <c r="N42" s="307">
        <f t="shared" si="22"/>
        <v>0</v>
      </c>
      <c r="O42" s="308">
        <f t="shared" si="23"/>
        <v>0</v>
      </c>
      <c r="P42" s="317">
        <f t="shared" si="24"/>
        <v>0</v>
      </c>
      <c r="Q42" s="307">
        <f t="shared" si="25"/>
        <v>0</v>
      </c>
      <c r="R42" s="309">
        <f t="shared" si="26"/>
        <v>0</v>
      </c>
      <c r="S42" s="303">
        <f t="shared" si="10"/>
        <v>0</v>
      </c>
      <c r="T42" s="304">
        <f t="shared" si="11"/>
        <v>0</v>
      </c>
      <c r="U42" s="305" t="str">
        <f t="shared" si="12"/>
        <v/>
      </c>
      <c r="V42" s="306" t="str">
        <f t="shared" si="13"/>
        <v/>
      </c>
      <c r="W42" s="307">
        <f t="shared" si="14"/>
        <v>0</v>
      </c>
      <c r="X42" s="308" t="str">
        <f t="shared" si="15"/>
        <v/>
      </c>
      <c r="Y42" s="304">
        <f t="shared" si="16"/>
        <v>0</v>
      </c>
      <c r="Z42" s="305" t="str">
        <f t="shared" si="17"/>
        <v/>
      </c>
      <c r="AA42" s="306" t="str">
        <f t="shared" si="18"/>
        <v/>
      </c>
      <c r="AB42" s="307">
        <f t="shared" si="19"/>
        <v>0</v>
      </c>
      <c r="AC42" s="309" t="str">
        <f t="shared" si="20"/>
        <v/>
      </c>
    </row>
    <row r="43" spans="2:29" s="38" customFormat="1" ht="30" customHeight="1">
      <c r="B43" s="96"/>
      <c r="C43" s="97" t="s">
        <v>21</v>
      </c>
      <c r="D43" s="99"/>
      <c r="E43" s="104" t="s">
        <v>79</v>
      </c>
      <c r="F43" s="239"/>
      <c r="G43" s="136"/>
      <c r="H43" s="138"/>
      <c r="I43" s="323">
        <f t="shared" si="0"/>
        <v>0</v>
      </c>
      <c r="J43" s="324">
        <f t="shared" si="1"/>
        <v>0</v>
      </c>
      <c r="K43" s="325">
        <f t="shared" si="21"/>
        <v>0</v>
      </c>
      <c r="L43" s="326">
        <f t="shared" si="3"/>
        <v>0</v>
      </c>
      <c r="M43" s="317">
        <f t="shared" si="4"/>
        <v>0</v>
      </c>
      <c r="N43" s="307">
        <f t="shared" si="22"/>
        <v>0</v>
      </c>
      <c r="O43" s="308">
        <f t="shared" si="23"/>
        <v>0</v>
      </c>
      <c r="P43" s="317">
        <f t="shared" si="24"/>
        <v>0</v>
      </c>
      <c r="Q43" s="307">
        <f t="shared" si="25"/>
        <v>0</v>
      </c>
      <c r="R43" s="309">
        <f t="shared" si="26"/>
        <v>0</v>
      </c>
      <c r="S43" s="303">
        <f t="shared" si="10"/>
        <v>0</v>
      </c>
      <c r="T43" s="304">
        <f t="shared" si="11"/>
        <v>0</v>
      </c>
      <c r="U43" s="305" t="str">
        <f t="shared" si="12"/>
        <v/>
      </c>
      <c r="V43" s="306" t="str">
        <f t="shared" si="13"/>
        <v/>
      </c>
      <c r="W43" s="307">
        <f t="shared" si="14"/>
        <v>0</v>
      </c>
      <c r="X43" s="308" t="str">
        <f t="shared" si="15"/>
        <v/>
      </c>
      <c r="Y43" s="304">
        <f t="shared" si="16"/>
        <v>0</v>
      </c>
      <c r="Z43" s="305" t="str">
        <f t="shared" si="17"/>
        <v/>
      </c>
      <c r="AA43" s="306" t="str">
        <f t="shared" si="18"/>
        <v/>
      </c>
      <c r="AB43" s="307">
        <f t="shared" si="19"/>
        <v>0</v>
      </c>
      <c r="AC43" s="309" t="str">
        <f t="shared" si="20"/>
        <v/>
      </c>
    </row>
    <row r="44" spans="2:29" s="38" customFormat="1" ht="30" customHeight="1">
      <c r="B44" s="96"/>
      <c r="C44" s="97" t="s">
        <v>22</v>
      </c>
      <c r="D44" s="99"/>
      <c r="E44" s="104" t="s">
        <v>79</v>
      </c>
      <c r="F44" s="239"/>
      <c r="G44" s="136"/>
      <c r="H44" s="138"/>
      <c r="I44" s="323">
        <f t="shared" si="0"/>
        <v>0</v>
      </c>
      <c r="J44" s="324">
        <f t="shared" si="1"/>
        <v>0</v>
      </c>
      <c r="K44" s="325">
        <f t="shared" si="21"/>
        <v>0</v>
      </c>
      <c r="L44" s="326">
        <f t="shared" si="3"/>
        <v>0</v>
      </c>
      <c r="M44" s="317">
        <f t="shared" si="4"/>
        <v>0</v>
      </c>
      <c r="N44" s="307">
        <f t="shared" si="22"/>
        <v>0</v>
      </c>
      <c r="O44" s="308">
        <f t="shared" si="23"/>
        <v>0</v>
      </c>
      <c r="P44" s="317">
        <f t="shared" si="24"/>
        <v>0</v>
      </c>
      <c r="Q44" s="307">
        <f t="shared" si="25"/>
        <v>0</v>
      </c>
      <c r="R44" s="309">
        <f t="shared" si="26"/>
        <v>0</v>
      </c>
      <c r="S44" s="303">
        <f t="shared" si="10"/>
        <v>0</v>
      </c>
      <c r="T44" s="304">
        <f t="shared" si="11"/>
        <v>0</v>
      </c>
      <c r="U44" s="305" t="str">
        <f t="shared" si="12"/>
        <v/>
      </c>
      <c r="V44" s="306" t="str">
        <f t="shared" si="13"/>
        <v/>
      </c>
      <c r="W44" s="307">
        <f t="shared" si="14"/>
        <v>0</v>
      </c>
      <c r="X44" s="308" t="str">
        <f t="shared" si="15"/>
        <v/>
      </c>
      <c r="Y44" s="304">
        <f t="shared" si="16"/>
        <v>0</v>
      </c>
      <c r="Z44" s="305" t="str">
        <f t="shared" si="17"/>
        <v/>
      </c>
      <c r="AA44" s="306" t="str">
        <f t="shared" si="18"/>
        <v/>
      </c>
      <c r="AB44" s="307">
        <f t="shared" si="19"/>
        <v>0</v>
      </c>
      <c r="AC44" s="309" t="str">
        <f t="shared" si="20"/>
        <v/>
      </c>
    </row>
    <row r="45" spans="2:29" s="38" customFormat="1" ht="30" customHeight="1">
      <c r="B45" s="96"/>
      <c r="C45" s="97" t="s">
        <v>23</v>
      </c>
      <c r="D45" s="99"/>
      <c r="E45" s="104" t="s">
        <v>79</v>
      </c>
      <c r="F45" s="239"/>
      <c r="G45" s="136"/>
      <c r="H45" s="138"/>
      <c r="I45" s="323">
        <f t="shared" si="0"/>
        <v>0</v>
      </c>
      <c r="J45" s="324">
        <f t="shared" si="1"/>
        <v>0</v>
      </c>
      <c r="K45" s="325">
        <f t="shared" si="21"/>
        <v>0</v>
      </c>
      <c r="L45" s="326">
        <f t="shared" si="3"/>
        <v>0</v>
      </c>
      <c r="M45" s="317">
        <f t="shared" si="4"/>
        <v>0</v>
      </c>
      <c r="N45" s="307">
        <f t="shared" si="22"/>
        <v>0</v>
      </c>
      <c r="O45" s="308">
        <f t="shared" si="23"/>
        <v>0</v>
      </c>
      <c r="P45" s="317">
        <f t="shared" si="24"/>
        <v>0</v>
      </c>
      <c r="Q45" s="307">
        <f t="shared" si="25"/>
        <v>0</v>
      </c>
      <c r="R45" s="309">
        <f t="shared" si="26"/>
        <v>0</v>
      </c>
      <c r="S45" s="303">
        <f t="shared" si="10"/>
        <v>0</v>
      </c>
      <c r="T45" s="304">
        <f t="shared" si="11"/>
        <v>0</v>
      </c>
      <c r="U45" s="305" t="str">
        <f t="shared" si="12"/>
        <v/>
      </c>
      <c r="V45" s="306" t="str">
        <f t="shared" si="13"/>
        <v/>
      </c>
      <c r="W45" s="307">
        <f t="shared" si="14"/>
        <v>0</v>
      </c>
      <c r="X45" s="308" t="str">
        <f t="shared" si="15"/>
        <v/>
      </c>
      <c r="Y45" s="304">
        <f t="shared" si="16"/>
        <v>0</v>
      </c>
      <c r="Z45" s="305" t="str">
        <f t="shared" si="17"/>
        <v/>
      </c>
      <c r="AA45" s="306" t="str">
        <f t="shared" si="18"/>
        <v/>
      </c>
      <c r="AB45" s="307">
        <f t="shared" si="19"/>
        <v>0</v>
      </c>
      <c r="AC45" s="309" t="str">
        <f t="shared" si="20"/>
        <v/>
      </c>
    </row>
    <row r="46" spans="2:29" s="38" customFormat="1" ht="30" customHeight="1">
      <c r="B46" s="96"/>
      <c r="C46" s="97" t="s">
        <v>24</v>
      </c>
      <c r="D46" s="99"/>
      <c r="E46" s="104" t="s">
        <v>79</v>
      </c>
      <c r="F46" s="239"/>
      <c r="G46" s="136"/>
      <c r="H46" s="138"/>
      <c r="I46" s="323">
        <f t="shared" si="0"/>
        <v>0</v>
      </c>
      <c r="J46" s="324">
        <f t="shared" si="1"/>
        <v>0</v>
      </c>
      <c r="K46" s="325">
        <f t="shared" si="21"/>
        <v>0</v>
      </c>
      <c r="L46" s="326">
        <f t="shared" si="3"/>
        <v>0</v>
      </c>
      <c r="M46" s="317">
        <f t="shared" si="4"/>
        <v>0</v>
      </c>
      <c r="N46" s="307">
        <f t="shared" si="22"/>
        <v>0</v>
      </c>
      <c r="O46" s="308">
        <f t="shared" si="23"/>
        <v>0</v>
      </c>
      <c r="P46" s="317">
        <f t="shared" si="24"/>
        <v>0</v>
      </c>
      <c r="Q46" s="307">
        <f t="shared" si="25"/>
        <v>0</v>
      </c>
      <c r="R46" s="309">
        <f t="shared" si="26"/>
        <v>0</v>
      </c>
      <c r="S46" s="303">
        <f t="shared" si="10"/>
        <v>0</v>
      </c>
      <c r="T46" s="304">
        <f t="shared" si="11"/>
        <v>0</v>
      </c>
      <c r="U46" s="305" t="str">
        <f t="shared" si="12"/>
        <v/>
      </c>
      <c r="V46" s="306" t="str">
        <f t="shared" si="13"/>
        <v/>
      </c>
      <c r="W46" s="307">
        <f t="shared" si="14"/>
        <v>0</v>
      </c>
      <c r="X46" s="308" t="str">
        <f t="shared" si="15"/>
        <v/>
      </c>
      <c r="Y46" s="304">
        <f t="shared" si="16"/>
        <v>0</v>
      </c>
      <c r="Z46" s="305" t="str">
        <f t="shared" si="17"/>
        <v/>
      </c>
      <c r="AA46" s="306" t="str">
        <f t="shared" si="18"/>
        <v/>
      </c>
      <c r="AB46" s="307">
        <f t="shared" si="19"/>
        <v>0</v>
      </c>
      <c r="AC46" s="309" t="str">
        <f t="shared" si="20"/>
        <v/>
      </c>
    </row>
    <row r="47" spans="2:29" s="38" customFormat="1" ht="30" customHeight="1">
      <c r="B47" s="96"/>
      <c r="C47" s="97" t="s">
        <v>25</v>
      </c>
      <c r="D47" s="99"/>
      <c r="E47" s="104" t="s">
        <v>79</v>
      </c>
      <c r="F47" s="239"/>
      <c r="G47" s="136"/>
      <c r="H47" s="138"/>
      <c r="I47" s="323">
        <f t="shared" si="0"/>
        <v>0</v>
      </c>
      <c r="J47" s="324">
        <f t="shared" si="1"/>
        <v>0</v>
      </c>
      <c r="K47" s="325">
        <f t="shared" si="21"/>
        <v>0</v>
      </c>
      <c r="L47" s="326">
        <f t="shared" si="3"/>
        <v>0</v>
      </c>
      <c r="M47" s="317">
        <f t="shared" si="4"/>
        <v>0</v>
      </c>
      <c r="N47" s="307">
        <f t="shared" si="22"/>
        <v>0</v>
      </c>
      <c r="O47" s="308">
        <f t="shared" si="23"/>
        <v>0</v>
      </c>
      <c r="P47" s="317">
        <f t="shared" si="24"/>
        <v>0</v>
      </c>
      <c r="Q47" s="307">
        <f t="shared" si="25"/>
        <v>0</v>
      </c>
      <c r="R47" s="309">
        <f t="shared" si="26"/>
        <v>0</v>
      </c>
      <c r="S47" s="303">
        <f t="shared" si="10"/>
        <v>0</v>
      </c>
      <c r="T47" s="304">
        <f t="shared" si="11"/>
        <v>0</v>
      </c>
      <c r="U47" s="305" t="str">
        <f t="shared" si="12"/>
        <v/>
      </c>
      <c r="V47" s="306" t="str">
        <f t="shared" si="13"/>
        <v/>
      </c>
      <c r="W47" s="307">
        <f t="shared" si="14"/>
        <v>0</v>
      </c>
      <c r="X47" s="308" t="str">
        <f t="shared" si="15"/>
        <v/>
      </c>
      <c r="Y47" s="304">
        <f t="shared" si="16"/>
        <v>0</v>
      </c>
      <c r="Z47" s="305" t="str">
        <f t="shared" si="17"/>
        <v/>
      </c>
      <c r="AA47" s="306" t="str">
        <f t="shared" si="18"/>
        <v/>
      </c>
      <c r="AB47" s="307">
        <f t="shared" si="19"/>
        <v>0</v>
      </c>
      <c r="AC47" s="309" t="str">
        <f t="shared" si="20"/>
        <v/>
      </c>
    </row>
    <row r="48" spans="2:29" s="38" customFormat="1" ht="30" customHeight="1">
      <c r="B48" s="96"/>
      <c r="C48" s="97" t="s">
        <v>26</v>
      </c>
      <c r="D48" s="99"/>
      <c r="E48" s="104" t="s">
        <v>79</v>
      </c>
      <c r="F48" s="239"/>
      <c r="G48" s="136"/>
      <c r="H48" s="138"/>
      <c r="I48" s="323">
        <f t="shared" si="0"/>
        <v>0</v>
      </c>
      <c r="J48" s="324">
        <f t="shared" si="1"/>
        <v>0</v>
      </c>
      <c r="K48" s="325">
        <f t="shared" si="21"/>
        <v>0</v>
      </c>
      <c r="L48" s="326">
        <f t="shared" si="3"/>
        <v>0</v>
      </c>
      <c r="M48" s="317">
        <f t="shared" si="4"/>
        <v>0</v>
      </c>
      <c r="N48" s="307">
        <f t="shared" si="22"/>
        <v>0</v>
      </c>
      <c r="O48" s="308">
        <f t="shared" si="23"/>
        <v>0</v>
      </c>
      <c r="P48" s="317">
        <f t="shared" si="24"/>
        <v>0</v>
      </c>
      <c r="Q48" s="307">
        <f t="shared" si="25"/>
        <v>0</v>
      </c>
      <c r="R48" s="309">
        <f t="shared" si="26"/>
        <v>0</v>
      </c>
      <c r="S48" s="303">
        <f t="shared" si="10"/>
        <v>0</v>
      </c>
      <c r="T48" s="304">
        <f t="shared" si="11"/>
        <v>0</v>
      </c>
      <c r="U48" s="305" t="str">
        <f t="shared" si="12"/>
        <v/>
      </c>
      <c r="V48" s="306" t="str">
        <f t="shared" si="13"/>
        <v/>
      </c>
      <c r="W48" s="307">
        <f t="shared" si="14"/>
        <v>0</v>
      </c>
      <c r="X48" s="308" t="str">
        <f t="shared" si="15"/>
        <v/>
      </c>
      <c r="Y48" s="304">
        <f t="shared" si="16"/>
        <v>0</v>
      </c>
      <c r="Z48" s="305" t="str">
        <f t="shared" si="17"/>
        <v/>
      </c>
      <c r="AA48" s="306" t="str">
        <f t="shared" si="18"/>
        <v/>
      </c>
      <c r="AB48" s="307">
        <f t="shared" si="19"/>
        <v>0</v>
      </c>
      <c r="AC48" s="309" t="str">
        <f t="shared" si="20"/>
        <v/>
      </c>
    </row>
    <row r="49" spans="2:29" s="38" customFormat="1" ht="30" customHeight="1">
      <c r="B49" s="96"/>
      <c r="C49" s="97" t="s">
        <v>27</v>
      </c>
      <c r="D49" s="99"/>
      <c r="E49" s="104" t="s">
        <v>79</v>
      </c>
      <c r="F49" s="239"/>
      <c r="G49" s="136"/>
      <c r="H49" s="138"/>
      <c r="I49" s="323">
        <f t="shared" si="0"/>
        <v>0</v>
      </c>
      <c r="J49" s="324">
        <f t="shared" si="1"/>
        <v>0</v>
      </c>
      <c r="K49" s="325">
        <f t="shared" si="21"/>
        <v>0</v>
      </c>
      <c r="L49" s="326">
        <f t="shared" si="3"/>
        <v>0</v>
      </c>
      <c r="M49" s="317">
        <f t="shared" si="4"/>
        <v>0</v>
      </c>
      <c r="N49" s="307">
        <f t="shared" si="22"/>
        <v>0</v>
      </c>
      <c r="O49" s="308">
        <f t="shared" si="23"/>
        <v>0</v>
      </c>
      <c r="P49" s="317">
        <f t="shared" si="24"/>
        <v>0</v>
      </c>
      <c r="Q49" s="307">
        <f t="shared" si="25"/>
        <v>0</v>
      </c>
      <c r="R49" s="309">
        <f t="shared" si="26"/>
        <v>0</v>
      </c>
      <c r="S49" s="303">
        <f t="shared" si="10"/>
        <v>0</v>
      </c>
      <c r="T49" s="304">
        <f t="shared" si="11"/>
        <v>0</v>
      </c>
      <c r="U49" s="305" t="str">
        <f t="shared" si="12"/>
        <v/>
      </c>
      <c r="V49" s="306" t="str">
        <f t="shared" si="13"/>
        <v/>
      </c>
      <c r="W49" s="307">
        <f t="shared" si="14"/>
        <v>0</v>
      </c>
      <c r="X49" s="308" t="str">
        <f t="shared" si="15"/>
        <v/>
      </c>
      <c r="Y49" s="304">
        <f t="shared" si="16"/>
        <v>0</v>
      </c>
      <c r="Z49" s="305" t="str">
        <f t="shared" si="17"/>
        <v/>
      </c>
      <c r="AA49" s="306" t="str">
        <f t="shared" si="18"/>
        <v/>
      </c>
      <c r="AB49" s="307">
        <f t="shared" si="19"/>
        <v>0</v>
      </c>
      <c r="AC49" s="309" t="str">
        <f t="shared" si="20"/>
        <v/>
      </c>
    </row>
    <row r="50" spans="2:29" s="38" customFormat="1" ht="30" customHeight="1">
      <c r="B50" s="96"/>
      <c r="C50" s="97" t="s">
        <v>28</v>
      </c>
      <c r="D50" s="99"/>
      <c r="E50" s="104" t="s">
        <v>79</v>
      </c>
      <c r="F50" s="239"/>
      <c r="G50" s="136"/>
      <c r="H50" s="138"/>
      <c r="I50" s="323">
        <f t="shared" si="0"/>
        <v>0</v>
      </c>
      <c r="J50" s="324">
        <f t="shared" si="1"/>
        <v>0</v>
      </c>
      <c r="K50" s="325">
        <f t="shared" si="21"/>
        <v>0</v>
      </c>
      <c r="L50" s="326">
        <f t="shared" si="3"/>
        <v>0</v>
      </c>
      <c r="M50" s="317">
        <f t="shared" si="4"/>
        <v>0</v>
      </c>
      <c r="N50" s="307">
        <f t="shared" si="22"/>
        <v>0</v>
      </c>
      <c r="O50" s="308">
        <f t="shared" si="23"/>
        <v>0</v>
      </c>
      <c r="P50" s="317">
        <f t="shared" si="24"/>
        <v>0</v>
      </c>
      <c r="Q50" s="307">
        <f t="shared" si="25"/>
        <v>0</v>
      </c>
      <c r="R50" s="309">
        <f t="shared" si="26"/>
        <v>0</v>
      </c>
      <c r="S50" s="303">
        <f t="shared" si="10"/>
        <v>0</v>
      </c>
      <c r="T50" s="304">
        <f t="shared" si="11"/>
        <v>0</v>
      </c>
      <c r="U50" s="305" t="str">
        <f t="shared" si="12"/>
        <v/>
      </c>
      <c r="V50" s="306" t="str">
        <f t="shared" si="13"/>
        <v/>
      </c>
      <c r="W50" s="307">
        <f t="shared" si="14"/>
        <v>0</v>
      </c>
      <c r="X50" s="308" t="str">
        <f t="shared" si="15"/>
        <v/>
      </c>
      <c r="Y50" s="304">
        <f t="shared" si="16"/>
        <v>0</v>
      </c>
      <c r="Z50" s="305" t="str">
        <f t="shared" si="17"/>
        <v/>
      </c>
      <c r="AA50" s="306" t="str">
        <f t="shared" si="18"/>
        <v/>
      </c>
      <c r="AB50" s="307">
        <f t="shared" si="19"/>
        <v>0</v>
      </c>
      <c r="AC50" s="309" t="str">
        <f t="shared" si="20"/>
        <v/>
      </c>
    </row>
    <row r="51" spans="2:29" s="38" customFormat="1" ht="30" customHeight="1">
      <c r="B51" s="96"/>
      <c r="C51" s="97" t="s">
        <v>29</v>
      </c>
      <c r="D51" s="99"/>
      <c r="E51" s="104" t="s">
        <v>79</v>
      </c>
      <c r="F51" s="239"/>
      <c r="G51" s="136"/>
      <c r="H51" s="138"/>
      <c r="I51" s="323">
        <f t="shared" si="0"/>
        <v>0</v>
      </c>
      <c r="J51" s="324">
        <f t="shared" si="1"/>
        <v>0</v>
      </c>
      <c r="K51" s="325">
        <f t="shared" si="21"/>
        <v>0</v>
      </c>
      <c r="L51" s="326">
        <f t="shared" si="3"/>
        <v>0</v>
      </c>
      <c r="M51" s="317">
        <f t="shared" si="4"/>
        <v>0</v>
      </c>
      <c r="N51" s="307">
        <f t="shared" si="22"/>
        <v>0</v>
      </c>
      <c r="O51" s="308">
        <f t="shared" si="23"/>
        <v>0</v>
      </c>
      <c r="P51" s="317">
        <f t="shared" si="24"/>
        <v>0</v>
      </c>
      <c r="Q51" s="307">
        <f t="shared" si="25"/>
        <v>0</v>
      </c>
      <c r="R51" s="309">
        <f t="shared" si="26"/>
        <v>0</v>
      </c>
      <c r="S51" s="303">
        <f t="shared" si="10"/>
        <v>0</v>
      </c>
      <c r="T51" s="304">
        <f t="shared" si="11"/>
        <v>0</v>
      </c>
      <c r="U51" s="305" t="str">
        <f t="shared" si="12"/>
        <v/>
      </c>
      <c r="V51" s="306" t="str">
        <f t="shared" si="13"/>
        <v/>
      </c>
      <c r="W51" s="307">
        <f t="shared" si="14"/>
        <v>0</v>
      </c>
      <c r="X51" s="308" t="str">
        <f t="shared" si="15"/>
        <v/>
      </c>
      <c r="Y51" s="304">
        <f t="shared" si="16"/>
        <v>0</v>
      </c>
      <c r="Z51" s="305" t="str">
        <f t="shared" si="17"/>
        <v/>
      </c>
      <c r="AA51" s="306" t="str">
        <f t="shared" si="18"/>
        <v/>
      </c>
      <c r="AB51" s="307">
        <f t="shared" si="19"/>
        <v>0</v>
      </c>
      <c r="AC51" s="309" t="str">
        <f t="shared" si="20"/>
        <v/>
      </c>
    </row>
    <row r="52" spans="2:29" s="38" customFormat="1" ht="30" customHeight="1">
      <c r="B52" s="96"/>
      <c r="C52" s="97"/>
      <c r="D52" s="99"/>
      <c r="E52" s="104"/>
      <c r="F52" s="239"/>
      <c r="G52" s="136"/>
      <c r="H52" s="138"/>
      <c r="I52" s="323">
        <f t="shared" si="0"/>
        <v>0</v>
      </c>
      <c r="J52" s="324">
        <f t="shared" si="1"/>
        <v>0</v>
      </c>
      <c r="K52" s="325">
        <f t="shared" si="21"/>
        <v>0</v>
      </c>
      <c r="L52" s="326">
        <f t="shared" si="3"/>
        <v>0</v>
      </c>
      <c r="M52" s="317">
        <f t="shared" si="4"/>
        <v>0</v>
      </c>
      <c r="N52" s="307">
        <f t="shared" si="22"/>
        <v>0</v>
      </c>
      <c r="O52" s="308">
        <f t="shared" si="23"/>
        <v>0</v>
      </c>
      <c r="P52" s="317">
        <f t="shared" si="24"/>
        <v>0</v>
      </c>
      <c r="Q52" s="307">
        <f t="shared" si="25"/>
        <v>0</v>
      </c>
      <c r="R52" s="309">
        <f t="shared" si="26"/>
        <v>0</v>
      </c>
      <c r="S52" s="303">
        <f t="shared" si="10"/>
        <v>0</v>
      </c>
      <c r="T52" s="304">
        <f t="shared" si="11"/>
        <v>0</v>
      </c>
      <c r="U52" s="305" t="str">
        <f t="shared" si="12"/>
        <v/>
      </c>
      <c r="V52" s="306" t="str">
        <f t="shared" si="13"/>
        <v/>
      </c>
      <c r="W52" s="307">
        <f t="shared" si="14"/>
        <v>0</v>
      </c>
      <c r="X52" s="308" t="str">
        <f t="shared" si="15"/>
        <v/>
      </c>
      <c r="Y52" s="304">
        <f t="shared" si="16"/>
        <v>0</v>
      </c>
      <c r="Z52" s="305" t="str">
        <f t="shared" si="17"/>
        <v/>
      </c>
      <c r="AA52" s="306" t="str">
        <f t="shared" si="18"/>
        <v/>
      </c>
      <c r="AB52" s="307">
        <f t="shared" si="19"/>
        <v>0</v>
      </c>
      <c r="AC52" s="309" t="str">
        <f t="shared" si="20"/>
        <v/>
      </c>
    </row>
    <row r="53" spans="2:29" s="38" customFormat="1" ht="30" customHeight="1">
      <c r="B53" s="96"/>
      <c r="C53" s="97"/>
      <c r="D53" s="99"/>
      <c r="E53" s="104"/>
      <c r="F53" s="239"/>
      <c r="G53" s="136"/>
      <c r="H53" s="138"/>
      <c r="I53" s="323">
        <f t="shared" si="0"/>
        <v>0</v>
      </c>
      <c r="J53" s="324">
        <f t="shared" si="1"/>
        <v>0</v>
      </c>
      <c r="K53" s="325">
        <f t="shared" si="21"/>
        <v>0</v>
      </c>
      <c r="L53" s="326">
        <f t="shared" si="3"/>
        <v>0</v>
      </c>
      <c r="M53" s="317">
        <f t="shared" si="4"/>
        <v>0</v>
      </c>
      <c r="N53" s="307">
        <f t="shared" si="22"/>
        <v>0</v>
      </c>
      <c r="O53" s="308">
        <f t="shared" si="23"/>
        <v>0</v>
      </c>
      <c r="P53" s="317">
        <f t="shared" si="24"/>
        <v>0</v>
      </c>
      <c r="Q53" s="307">
        <f t="shared" si="25"/>
        <v>0</v>
      </c>
      <c r="R53" s="309">
        <f t="shared" si="26"/>
        <v>0</v>
      </c>
      <c r="S53" s="303">
        <f t="shared" si="10"/>
        <v>0</v>
      </c>
      <c r="T53" s="304">
        <f t="shared" si="11"/>
        <v>0</v>
      </c>
      <c r="U53" s="305" t="str">
        <f t="shared" si="12"/>
        <v/>
      </c>
      <c r="V53" s="306" t="str">
        <f t="shared" si="13"/>
        <v/>
      </c>
      <c r="W53" s="307">
        <f t="shared" si="14"/>
        <v>0</v>
      </c>
      <c r="X53" s="308" t="str">
        <f t="shared" si="15"/>
        <v/>
      </c>
      <c r="Y53" s="304">
        <f t="shared" si="16"/>
        <v>0</v>
      </c>
      <c r="Z53" s="305" t="str">
        <f t="shared" si="17"/>
        <v/>
      </c>
      <c r="AA53" s="306" t="str">
        <f t="shared" si="18"/>
        <v/>
      </c>
      <c r="AB53" s="307">
        <f t="shared" si="19"/>
        <v>0</v>
      </c>
      <c r="AC53" s="309" t="str">
        <f t="shared" si="20"/>
        <v/>
      </c>
    </row>
    <row r="54" spans="2:29" s="38" customFormat="1" ht="30" customHeight="1">
      <c r="B54" s="96"/>
      <c r="C54" s="97"/>
      <c r="D54" s="99"/>
      <c r="E54" s="104"/>
      <c r="F54" s="239"/>
      <c r="G54" s="136"/>
      <c r="H54" s="138"/>
      <c r="I54" s="323">
        <f t="shared" si="0"/>
        <v>0</v>
      </c>
      <c r="J54" s="324">
        <f t="shared" si="1"/>
        <v>0</v>
      </c>
      <c r="K54" s="325">
        <f t="shared" si="21"/>
        <v>0</v>
      </c>
      <c r="L54" s="326">
        <f t="shared" si="3"/>
        <v>0</v>
      </c>
      <c r="M54" s="317">
        <f t="shared" si="4"/>
        <v>0</v>
      </c>
      <c r="N54" s="307">
        <f t="shared" si="22"/>
        <v>0</v>
      </c>
      <c r="O54" s="308">
        <f t="shared" si="23"/>
        <v>0</v>
      </c>
      <c r="P54" s="317">
        <f t="shared" si="24"/>
        <v>0</v>
      </c>
      <c r="Q54" s="307">
        <f t="shared" si="25"/>
        <v>0</v>
      </c>
      <c r="R54" s="309">
        <f t="shared" si="26"/>
        <v>0</v>
      </c>
      <c r="S54" s="303">
        <f t="shared" si="10"/>
        <v>0</v>
      </c>
      <c r="T54" s="304">
        <f t="shared" si="11"/>
        <v>0</v>
      </c>
      <c r="U54" s="305" t="str">
        <f t="shared" si="12"/>
        <v/>
      </c>
      <c r="V54" s="306" t="str">
        <f t="shared" si="13"/>
        <v/>
      </c>
      <c r="W54" s="307">
        <f t="shared" si="14"/>
        <v>0</v>
      </c>
      <c r="X54" s="308" t="str">
        <f t="shared" si="15"/>
        <v/>
      </c>
      <c r="Y54" s="304">
        <f t="shared" si="16"/>
        <v>0</v>
      </c>
      <c r="Z54" s="305" t="str">
        <f t="shared" si="17"/>
        <v/>
      </c>
      <c r="AA54" s="306" t="str">
        <f t="shared" si="18"/>
        <v/>
      </c>
      <c r="AB54" s="307">
        <f t="shared" si="19"/>
        <v>0</v>
      </c>
      <c r="AC54" s="309" t="str">
        <f t="shared" si="20"/>
        <v/>
      </c>
    </row>
    <row r="55" spans="2:29" s="38" customFormat="1" ht="30" customHeight="1">
      <c r="B55" s="96"/>
      <c r="C55" s="97"/>
      <c r="D55" s="99"/>
      <c r="E55" s="104"/>
      <c r="F55" s="239"/>
      <c r="G55" s="136"/>
      <c r="H55" s="138"/>
      <c r="I55" s="323">
        <f t="shared" si="0"/>
        <v>0</v>
      </c>
      <c r="J55" s="324">
        <f t="shared" si="1"/>
        <v>0</v>
      </c>
      <c r="K55" s="325">
        <f t="shared" si="21"/>
        <v>0</v>
      </c>
      <c r="L55" s="326">
        <f t="shared" si="3"/>
        <v>0</v>
      </c>
      <c r="M55" s="317">
        <f t="shared" si="4"/>
        <v>0</v>
      </c>
      <c r="N55" s="307">
        <f t="shared" si="22"/>
        <v>0</v>
      </c>
      <c r="O55" s="308">
        <f t="shared" si="23"/>
        <v>0</v>
      </c>
      <c r="P55" s="317">
        <f t="shared" si="24"/>
        <v>0</v>
      </c>
      <c r="Q55" s="307">
        <f t="shared" si="25"/>
        <v>0</v>
      </c>
      <c r="R55" s="309">
        <f t="shared" si="26"/>
        <v>0</v>
      </c>
      <c r="S55" s="303">
        <f t="shared" si="10"/>
        <v>0</v>
      </c>
      <c r="T55" s="304">
        <f t="shared" si="11"/>
        <v>0</v>
      </c>
      <c r="U55" s="305" t="str">
        <f t="shared" si="12"/>
        <v/>
      </c>
      <c r="V55" s="306" t="str">
        <f t="shared" si="13"/>
        <v/>
      </c>
      <c r="W55" s="307">
        <f t="shared" si="14"/>
        <v>0</v>
      </c>
      <c r="X55" s="308" t="str">
        <f t="shared" si="15"/>
        <v/>
      </c>
      <c r="Y55" s="304">
        <f t="shared" si="16"/>
        <v>0</v>
      </c>
      <c r="Z55" s="305" t="str">
        <f t="shared" si="17"/>
        <v/>
      </c>
      <c r="AA55" s="306" t="str">
        <f t="shared" si="18"/>
        <v/>
      </c>
      <c r="AB55" s="307">
        <f t="shared" si="19"/>
        <v>0</v>
      </c>
      <c r="AC55" s="309" t="str">
        <f t="shared" si="20"/>
        <v/>
      </c>
    </row>
    <row r="56" spans="2:29" s="38" customFormat="1" ht="30" customHeight="1">
      <c r="B56" s="96"/>
      <c r="C56" s="97"/>
      <c r="D56" s="99"/>
      <c r="E56" s="104"/>
      <c r="F56" s="239"/>
      <c r="G56" s="136"/>
      <c r="H56" s="138"/>
      <c r="I56" s="323">
        <f t="shared" si="0"/>
        <v>0</v>
      </c>
      <c r="J56" s="324">
        <f t="shared" si="1"/>
        <v>0</v>
      </c>
      <c r="K56" s="325">
        <f t="shared" si="21"/>
        <v>0</v>
      </c>
      <c r="L56" s="326">
        <f t="shared" si="3"/>
        <v>0</v>
      </c>
      <c r="M56" s="317">
        <f t="shared" si="4"/>
        <v>0</v>
      </c>
      <c r="N56" s="307">
        <f t="shared" si="22"/>
        <v>0</v>
      </c>
      <c r="O56" s="308">
        <f t="shared" si="23"/>
        <v>0</v>
      </c>
      <c r="P56" s="317">
        <f t="shared" si="24"/>
        <v>0</v>
      </c>
      <c r="Q56" s="307">
        <f t="shared" si="25"/>
        <v>0</v>
      </c>
      <c r="R56" s="309">
        <f t="shared" si="26"/>
        <v>0</v>
      </c>
      <c r="S56" s="303">
        <f t="shared" si="10"/>
        <v>0</v>
      </c>
      <c r="T56" s="304">
        <f t="shared" si="11"/>
        <v>0</v>
      </c>
      <c r="U56" s="305" t="str">
        <f t="shared" si="12"/>
        <v/>
      </c>
      <c r="V56" s="306" t="str">
        <f t="shared" si="13"/>
        <v/>
      </c>
      <c r="W56" s="307">
        <f t="shared" si="14"/>
        <v>0</v>
      </c>
      <c r="X56" s="308" t="str">
        <f t="shared" si="15"/>
        <v/>
      </c>
      <c r="Y56" s="304">
        <f t="shared" si="16"/>
        <v>0</v>
      </c>
      <c r="Z56" s="305" t="str">
        <f t="shared" si="17"/>
        <v/>
      </c>
      <c r="AA56" s="306" t="str">
        <f t="shared" si="18"/>
        <v/>
      </c>
      <c r="AB56" s="307">
        <f t="shared" si="19"/>
        <v>0</v>
      </c>
      <c r="AC56" s="309" t="str">
        <f t="shared" si="20"/>
        <v/>
      </c>
    </row>
    <row r="57" spans="2:29" s="38" customFormat="1" ht="30" customHeight="1">
      <c r="B57" s="96"/>
      <c r="C57" s="97"/>
      <c r="D57" s="99"/>
      <c r="E57" s="104"/>
      <c r="F57" s="239"/>
      <c r="G57" s="136"/>
      <c r="H57" s="138"/>
      <c r="I57" s="323">
        <f t="shared" si="0"/>
        <v>0</v>
      </c>
      <c r="J57" s="324">
        <f t="shared" si="1"/>
        <v>0</v>
      </c>
      <c r="K57" s="325">
        <f t="shared" si="21"/>
        <v>0</v>
      </c>
      <c r="L57" s="326">
        <f t="shared" si="3"/>
        <v>0</v>
      </c>
      <c r="M57" s="317">
        <f t="shared" si="4"/>
        <v>0</v>
      </c>
      <c r="N57" s="307">
        <f t="shared" si="22"/>
        <v>0</v>
      </c>
      <c r="O57" s="308">
        <f t="shared" si="23"/>
        <v>0</v>
      </c>
      <c r="P57" s="317">
        <f t="shared" si="24"/>
        <v>0</v>
      </c>
      <c r="Q57" s="307">
        <f t="shared" si="25"/>
        <v>0</v>
      </c>
      <c r="R57" s="309">
        <f t="shared" si="26"/>
        <v>0</v>
      </c>
      <c r="S57" s="303">
        <f t="shared" si="10"/>
        <v>0</v>
      </c>
      <c r="T57" s="304">
        <f t="shared" si="11"/>
        <v>0</v>
      </c>
      <c r="U57" s="305" t="str">
        <f t="shared" si="12"/>
        <v/>
      </c>
      <c r="V57" s="306" t="str">
        <f t="shared" si="13"/>
        <v/>
      </c>
      <c r="W57" s="307">
        <f t="shared" si="14"/>
        <v>0</v>
      </c>
      <c r="X57" s="308" t="str">
        <f t="shared" si="15"/>
        <v/>
      </c>
      <c r="Y57" s="304">
        <f t="shared" si="16"/>
        <v>0</v>
      </c>
      <c r="Z57" s="305" t="str">
        <f t="shared" si="17"/>
        <v/>
      </c>
      <c r="AA57" s="306" t="str">
        <f t="shared" si="18"/>
        <v/>
      </c>
      <c r="AB57" s="307">
        <f t="shared" si="19"/>
        <v>0</v>
      </c>
      <c r="AC57" s="309" t="str">
        <f t="shared" si="20"/>
        <v/>
      </c>
    </row>
    <row r="58" spans="2:29" s="38" customFormat="1" ht="30" customHeight="1">
      <c r="B58" s="96"/>
      <c r="C58" s="97"/>
      <c r="D58" s="99"/>
      <c r="E58" s="104"/>
      <c r="F58" s="239"/>
      <c r="G58" s="136"/>
      <c r="H58" s="138"/>
      <c r="I58" s="323">
        <f t="shared" si="0"/>
        <v>0</v>
      </c>
      <c r="J58" s="324">
        <f t="shared" si="1"/>
        <v>0</v>
      </c>
      <c r="K58" s="325">
        <f t="shared" si="21"/>
        <v>0</v>
      </c>
      <c r="L58" s="326">
        <f t="shared" si="3"/>
        <v>0</v>
      </c>
      <c r="M58" s="317">
        <f t="shared" si="4"/>
        <v>0</v>
      </c>
      <c r="N58" s="307">
        <f t="shared" si="22"/>
        <v>0</v>
      </c>
      <c r="O58" s="308">
        <f t="shared" si="23"/>
        <v>0</v>
      </c>
      <c r="P58" s="317">
        <f t="shared" si="24"/>
        <v>0</v>
      </c>
      <c r="Q58" s="307">
        <f t="shared" si="25"/>
        <v>0</v>
      </c>
      <c r="R58" s="309">
        <f t="shared" si="26"/>
        <v>0</v>
      </c>
      <c r="S58" s="303">
        <f t="shared" si="10"/>
        <v>0</v>
      </c>
      <c r="T58" s="304">
        <f t="shared" si="11"/>
        <v>0</v>
      </c>
      <c r="U58" s="305" t="str">
        <f t="shared" si="12"/>
        <v/>
      </c>
      <c r="V58" s="306" t="str">
        <f t="shared" si="13"/>
        <v/>
      </c>
      <c r="W58" s="307">
        <f t="shared" si="14"/>
        <v>0</v>
      </c>
      <c r="X58" s="308" t="str">
        <f t="shared" si="15"/>
        <v/>
      </c>
      <c r="Y58" s="304">
        <f t="shared" si="16"/>
        <v>0</v>
      </c>
      <c r="Z58" s="305" t="str">
        <f t="shared" si="17"/>
        <v/>
      </c>
      <c r="AA58" s="306" t="str">
        <f t="shared" si="18"/>
        <v/>
      </c>
      <c r="AB58" s="307">
        <f t="shared" si="19"/>
        <v>0</v>
      </c>
      <c r="AC58" s="309" t="str">
        <f t="shared" si="20"/>
        <v/>
      </c>
    </row>
    <row r="59" spans="2:29" s="38" customFormat="1" ht="30" customHeight="1">
      <c r="B59" s="96"/>
      <c r="C59" s="97"/>
      <c r="D59" s="99"/>
      <c r="E59" s="104"/>
      <c r="F59" s="239"/>
      <c r="G59" s="136"/>
      <c r="H59" s="138"/>
      <c r="I59" s="323">
        <f t="shared" si="0"/>
        <v>0</v>
      </c>
      <c r="J59" s="324">
        <f t="shared" si="1"/>
        <v>0</v>
      </c>
      <c r="K59" s="325">
        <f t="shared" si="21"/>
        <v>0</v>
      </c>
      <c r="L59" s="326">
        <f t="shared" si="3"/>
        <v>0</v>
      </c>
      <c r="M59" s="317">
        <f t="shared" si="4"/>
        <v>0</v>
      </c>
      <c r="N59" s="307">
        <f t="shared" si="22"/>
        <v>0</v>
      </c>
      <c r="O59" s="308">
        <f t="shared" si="23"/>
        <v>0</v>
      </c>
      <c r="P59" s="317">
        <f t="shared" si="24"/>
        <v>0</v>
      </c>
      <c r="Q59" s="307">
        <f t="shared" si="25"/>
        <v>0</v>
      </c>
      <c r="R59" s="309">
        <f t="shared" si="26"/>
        <v>0</v>
      </c>
      <c r="S59" s="303">
        <f t="shared" si="10"/>
        <v>0</v>
      </c>
      <c r="T59" s="304">
        <f t="shared" si="11"/>
        <v>0</v>
      </c>
      <c r="U59" s="305" t="str">
        <f t="shared" si="12"/>
        <v/>
      </c>
      <c r="V59" s="306" t="str">
        <f t="shared" si="13"/>
        <v/>
      </c>
      <c r="W59" s="307">
        <f t="shared" si="14"/>
        <v>0</v>
      </c>
      <c r="X59" s="308" t="str">
        <f t="shared" si="15"/>
        <v/>
      </c>
      <c r="Y59" s="304">
        <f t="shared" si="16"/>
        <v>0</v>
      </c>
      <c r="Z59" s="305" t="str">
        <f t="shared" si="17"/>
        <v/>
      </c>
      <c r="AA59" s="306" t="str">
        <f t="shared" si="18"/>
        <v/>
      </c>
      <c r="AB59" s="307">
        <f t="shared" si="19"/>
        <v>0</v>
      </c>
      <c r="AC59" s="309" t="str">
        <f t="shared" si="20"/>
        <v/>
      </c>
    </row>
    <row r="60" spans="2:29" s="38" customFormat="1" ht="30" customHeight="1">
      <c r="B60" s="96"/>
      <c r="C60" s="97"/>
      <c r="D60" s="99"/>
      <c r="E60" s="104"/>
      <c r="F60" s="239"/>
      <c r="G60" s="136"/>
      <c r="H60" s="138"/>
      <c r="I60" s="323">
        <f t="shared" si="0"/>
        <v>0</v>
      </c>
      <c r="J60" s="324">
        <f t="shared" si="1"/>
        <v>0</v>
      </c>
      <c r="K60" s="325">
        <f t="shared" si="21"/>
        <v>0</v>
      </c>
      <c r="L60" s="326">
        <f t="shared" si="3"/>
        <v>0</v>
      </c>
      <c r="M60" s="317">
        <f t="shared" si="4"/>
        <v>0</v>
      </c>
      <c r="N60" s="307">
        <f t="shared" si="22"/>
        <v>0</v>
      </c>
      <c r="O60" s="308">
        <f t="shared" si="23"/>
        <v>0</v>
      </c>
      <c r="P60" s="317">
        <f t="shared" si="24"/>
        <v>0</v>
      </c>
      <c r="Q60" s="307">
        <f t="shared" si="25"/>
        <v>0</v>
      </c>
      <c r="R60" s="309">
        <f t="shared" si="26"/>
        <v>0</v>
      </c>
      <c r="S60" s="303">
        <f t="shared" si="10"/>
        <v>0</v>
      </c>
      <c r="T60" s="304">
        <f t="shared" si="11"/>
        <v>0</v>
      </c>
      <c r="U60" s="305" t="str">
        <f t="shared" si="12"/>
        <v/>
      </c>
      <c r="V60" s="306" t="str">
        <f t="shared" si="13"/>
        <v/>
      </c>
      <c r="W60" s="307">
        <f t="shared" si="14"/>
        <v>0</v>
      </c>
      <c r="X60" s="308" t="str">
        <f t="shared" si="15"/>
        <v/>
      </c>
      <c r="Y60" s="304">
        <f t="shared" si="16"/>
        <v>0</v>
      </c>
      <c r="Z60" s="305" t="str">
        <f t="shared" si="17"/>
        <v/>
      </c>
      <c r="AA60" s="306" t="str">
        <f t="shared" si="18"/>
        <v/>
      </c>
      <c r="AB60" s="307">
        <f t="shared" si="19"/>
        <v>0</v>
      </c>
      <c r="AC60" s="309" t="str">
        <f t="shared" si="20"/>
        <v/>
      </c>
    </row>
    <row r="61" spans="2:29" s="38" customFormat="1" ht="30" customHeight="1">
      <c r="B61" s="96"/>
      <c r="C61" s="97"/>
      <c r="D61" s="99"/>
      <c r="E61" s="104"/>
      <c r="F61" s="239"/>
      <c r="G61" s="136"/>
      <c r="H61" s="138"/>
      <c r="I61" s="323">
        <f t="shared" si="0"/>
        <v>0</v>
      </c>
      <c r="J61" s="324">
        <f t="shared" si="1"/>
        <v>0</v>
      </c>
      <c r="K61" s="325">
        <f t="shared" si="21"/>
        <v>0</v>
      </c>
      <c r="L61" s="326">
        <f t="shared" si="3"/>
        <v>0</v>
      </c>
      <c r="M61" s="317">
        <f t="shared" si="4"/>
        <v>0</v>
      </c>
      <c r="N61" s="307">
        <f t="shared" si="22"/>
        <v>0</v>
      </c>
      <c r="O61" s="308">
        <f t="shared" si="23"/>
        <v>0</v>
      </c>
      <c r="P61" s="317">
        <f t="shared" si="24"/>
        <v>0</v>
      </c>
      <c r="Q61" s="307">
        <f t="shared" si="25"/>
        <v>0</v>
      </c>
      <c r="R61" s="309">
        <f t="shared" si="26"/>
        <v>0</v>
      </c>
      <c r="S61" s="303">
        <f t="shared" si="10"/>
        <v>0</v>
      </c>
      <c r="T61" s="304">
        <f t="shared" si="11"/>
        <v>0</v>
      </c>
      <c r="U61" s="305" t="str">
        <f t="shared" si="12"/>
        <v/>
      </c>
      <c r="V61" s="306" t="str">
        <f t="shared" si="13"/>
        <v/>
      </c>
      <c r="W61" s="307">
        <f t="shared" si="14"/>
        <v>0</v>
      </c>
      <c r="X61" s="308" t="str">
        <f t="shared" si="15"/>
        <v/>
      </c>
      <c r="Y61" s="304">
        <f t="shared" si="16"/>
        <v>0</v>
      </c>
      <c r="Z61" s="305" t="str">
        <f t="shared" si="17"/>
        <v/>
      </c>
      <c r="AA61" s="306" t="str">
        <f t="shared" si="18"/>
        <v/>
      </c>
      <c r="AB61" s="307">
        <f t="shared" si="19"/>
        <v>0</v>
      </c>
      <c r="AC61" s="309" t="str">
        <f t="shared" si="20"/>
        <v/>
      </c>
    </row>
    <row r="62" spans="2:29" s="38" customFormat="1" ht="30" customHeight="1">
      <c r="B62" s="96"/>
      <c r="C62" s="97"/>
      <c r="D62" s="99"/>
      <c r="E62" s="104"/>
      <c r="F62" s="239"/>
      <c r="G62" s="136"/>
      <c r="H62" s="138"/>
      <c r="I62" s="323">
        <f t="shared" si="0"/>
        <v>0</v>
      </c>
      <c r="J62" s="324">
        <f t="shared" si="1"/>
        <v>0</v>
      </c>
      <c r="K62" s="325">
        <f t="shared" si="21"/>
        <v>0</v>
      </c>
      <c r="L62" s="326">
        <f t="shared" si="3"/>
        <v>0</v>
      </c>
      <c r="M62" s="317">
        <f t="shared" si="4"/>
        <v>0</v>
      </c>
      <c r="N62" s="307">
        <f t="shared" si="22"/>
        <v>0</v>
      </c>
      <c r="O62" s="308">
        <f t="shared" si="23"/>
        <v>0</v>
      </c>
      <c r="P62" s="317">
        <f t="shared" si="24"/>
        <v>0</v>
      </c>
      <c r="Q62" s="307">
        <f t="shared" si="25"/>
        <v>0</v>
      </c>
      <c r="R62" s="309">
        <f t="shared" si="26"/>
        <v>0</v>
      </c>
      <c r="S62" s="303">
        <f t="shared" si="10"/>
        <v>0</v>
      </c>
      <c r="T62" s="304">
        <f t="shared" si="11"/>
        <v>0</v>
      </c>
      <c r="U62" s="305" t="str">
        <f t="shared" si="12"/>
        <v/>
      </c>
      <c r="V62" s="306" t="str">
        <f t="shared" si="13"/>
        <v/>
      </c>
      <c r="W62" s="307">
        <f t="shared" si="14"/>
        <v>0</v>
      </c>
      <c r="X62" s="308" t="str">
        <f t="shared" si="15"/>
        <v/>
      </c>
      <c r="Y62" s="304">
        <f t="shared" si="16"/>
        <v>0</v>
      </c>
      <c r="Z62" s="305" t="str">
        <f t="shared" si="17"/>
        <v/>
      </c>
      <c r="AA62" s="306" t="str">
        <f t="shared" si="18"/>
        <v/>
      </c>
      <c r="AB62" s="307">
        <f t="shared" si="19"/>
        <v>0</v>
      </c>
      <c r="AC62" s="309" t="str">
        <f t="shared" si="20"/>
        <v/>
      </c>
    </row>
    <row r="63" spans="2:29" s="38" customFormat="1" ht="30" customHeight="1">
      <c r="B63" s="96"/>
      <c r="C63" s="97"/>
      <c r="D63" s="99"/>
      <c r="E63" s="104"/>
      <c r="F63" s="239"/>
      <c r="G63" s="136"/>
      <c r="H63" s="138"/>
      <c r="I63" s="323">
        <f t="shared" si="0"/>
        <v>0</v>
      </c>
      <c r="J63" s="324">
        <f t="shared" si="1"/>
        <v>0</v>
      </c>
      <c r="K63" s="325">
        <f t="shared" si="21"/>
        <v>0</v>
      </c>
      <c r="L63" s="326">
        <f t="shared" si="3"/>
        <v>0</v>
      </c>
      <c r="M63" s="317">
        <f t="shared" si="4"/>
        <v>0</v>
      </c>
      <c r="N63" s="307">
        <f t="shared" si="22"/>
        <v>0</v>
      </c>
      <c r="O63" s="308">
        <f t="shared" si="23"/>
        <v>0</v>
      </c>
      <c r="P63" s="317">
        <f t="shared" si="24"/>
        <v>0</v>
      </c>
      <c r="Q63" s="307">
        <f t="shared" si="25"/>
        <v>0</v>
      </c>
      <c r="R63" s="309">
        <f t="shared" si="26"/>
        <v>0</v>
      </c>
      <c r="S63" s="303">
        <f t="shared" si="10"/>
        <v>0</v>
      </c>
      <c r="T63" s="304">
        <f t="shared" si="11"/>
        <v>0</v>
      </c>
      <c r="U63" s="305" t="str">
        <f t="shared" si="12"/>
        <v/>
      </c>
      <c r="V63" s="306" t="str">
        <f t="shared" si="13"/>
        <v/>
      </c>
      <c r="W63" s="307">
        <f t="shared" si="14"/>
        <v>0</v>
      </c>
      <c r="X63" s="308" t="str">
        <f t="shared" si="15"/>
        <v/>
      </c>
      <c r="Y63" s="304">
        <f t="shared" si="16"/>
        <v>0</v>
      </c>
      <c r="Z63" s="305" t="str">
        <f t="shared" si="17"/>
        <v/>
      </c>
      <c r="AA63" s="306" t="str">
        <f t="shared" si="18"/>
        <v/>
      </c>
      <c r="AB63" s="307">
        <f t="shared" si="19"/>
        <v>0</v>
      </c>
      <c r="AC63" s="309" t="str">
        <f t="shared" si="20"/>
        <v/>
      </c>
    </row>
    <row r="64" spans="2:29" s="38" customFormat="1" ht="30" customHeight="1">
      <c r="B64" s="113"/>
      <c r="C64" s="114"/>
      <c r="D64" s="183"/>
      <c r="E64" s="117"/>
      <c r="F64" s="241"/>
      <c r="G64" s="137"/>
      <c r="H64" s="184"/>
      <c r="I64" s="328">
        <f t="shared" si="0"/>
        <v>0</v>
      </c>
      <c r="J64" s="329">
        <f t="shared" si="1"/>
        <v>0</v>
      </c>
      <c r="K64" s="330">
        <f t="shared" si="21"/>
        <v>0</v>
      </c>
      <c r="L64" s="331">
        <f t="shared" si="3"/>
        <v>0</v>
      </c>
      <c r="M64" s="322">
        <f t="shared" si="4"/>
        <v>0</v>
      </c>
      <c r="N64" s="314">
        <f t="shared" si="22"/>
        <v>0</v>
      </c>
      <c r="O64" s="315">
        <f t="shared" si="23"/>
        <v>0</v>
      </c>
      <c r="P64" s="322">
        <f t="shared" si="24"/>
        <v>0</v>
      </c>
      <c r="Q64" s="314">
        <f t="shared" si="25"/>
        <v>0</v>
      </c>
      <c r="R64" s="316">
        <f t="shared" si="26"/>
        <v>0</v>
      </c>
      <c r="S64" s="310">
        <f t="shared" si="10"/>
        <v>0</v>
      </c>
      <c r="T64" s="311">
        <f t="shared" si="11"/>
        <v>0</v>
      </c>
      <c r="U64" s="312" t="str">
        <f t="shared" si="12"/>
        <v/>
      </c>
      <c r="V64" s="313" t="str">
        <f t="shared" si="13"/>
        <v/>
      </c>
      <c r="W64" s="314">
        <f t="shared" si="14"/>
        <v>0</v>
      </c>
      <c r="X64" s="315" t="str">
        <f t="shared" si="15"/>
        <v/>
      </c>
      <c r="Y64" s="311">
        <f t="shared" si="16"/>
        <v>0</v>
      </c>
      <c r="Z64" s="312" t="str">
        <f t="shared" si="17"/>
        <v/>
      </c>
      <c r="AA64" s="313" t="str">
        <f t="shared" si="18"/>
        <v/>
      </c>
      <c r="AB64" s="314">
        <f t="shared" si="19"/>
        <v>0</v>
      </c>
      <c r="AC64" s="316" t="str">
        <f t="shared" si="20"/>
        <v/>
      </c>
    </row>
    <row r="65" spans="1:30" s="38" customFormat="1" ht="11.25">
      <c r="AD65" s="120" t="s">
        <v>76</v>
      </c>
    </row>
    <row r="66" spans="1:30" s="38" customFormat="1" ht="11.25"/>
    <row r="67" spans="1:30" s="38" customFormat="1" ht="18.75" customHeight="1">
      <c r="B67" s="65" t="s">
        <v>69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7"/>
    </row>
    <row r="68" spans="1:30" s="38" customFormat="1" ht="20.25">
      <c r="B68" s="68" t="s">
        <v>70</v>
      </c>
      <c r="C68" s="69"/>
      <c r="D68" s="69"/>
      <c r="E68" s="69"/>
      <c r="F68" s="69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1"/>
      <c r="U68" s="71"/>
      <c r="V68" s="71"/>
      <c r="W68" s="71"/>
      <c r="X68" s="71"/>
      <c r="Y68" s="71"/>
      <c r="Z68" s="71"/>
      <c r="AA68" s="71"/>
      <c r="AB68" s="71"/>
      <c r="AC68" s="72"/>
    </row>
    <row r="69" spans="1:30" s="38" customFormat="1" ht="20.25" customHeight="1">
      <c r="B69" s="73"/>
      <c r="C69" s="126" t="s">
        <v>32</v>
      </c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7"/>
    </row>
    <row r="70" spans="1:30" s="38" customFormat="1" ht="20.25" customHeight="1">
      <c r="A70" s="2"/>
      <c r="B70" s="73"/>
      <c r="C70" s="128" t="s">
        <v>33</v>
      </c>
      <c r="D70" s="128"/>
      <c r="E70" s="128"/>
      <c r="F70" s="128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7"/>
    </row>
    <row r="71" spans="1:30" s="38" customFormat="1" ht="20.25" customHeight="1">
      <c r="A71" s="2"/>
      <c r="B71" s="74"/>
      <c r="C71" s="75" t="s">
        <v>74</v>
      </c>
      <c r="D71" s="75"/>
      <c r="E71" s="75"/>
      <c r="F71" s="75"/>
      <c r="G71" s="76"/>
      <c r="H71" s="76"/>
      <c r="I71" s="76"/>
      <c r="J71" s="76"/>
      <c r="K71" s="75"/>
      <c r="L71" s="76"/>
      <c r="M71" s="76"/>
      <c r="N71" s="76"/>
      <c r="O71" s="76"/>
      <c r="P71" s="76"/>
      <c r="Q71" s="76"/>
      <c r="R71" s="76"/>
      <c r="S71" s="76"/>
      <c r="T71" s="75" t="s">
        <v>75</v>
      </c>
      <c r="U71" s="75"/>
      <c r="V71" s="75"/>
      <c r="W71" s="77"/>
      <c r="X71" s="77"/>
      <c r="Y71" s="77"/>
      <c r="Z71" s="77"/>
      <c r="AA71" s="77"/>
      <c r="AB71" s="77"/>
      <c r="AC71" s="78"/>
    </row>
    <row r="72" spans="1:30" ht="15.75" thickBot="1"/>
    <row r="73" spans="1:30" s="79" customFormat="1" ht="39.75" customHeight="1">
      <c r="A73" s="2"/>
      <c r="B73" s="80" t="s">
        <v>82</v>
      </c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2"/>
    </row>
    <row r="74" spans="1:30" s="79" customFormat="1" ht="25.5" customHeight="1">
      <c r="A74" s="2"/>
      <c r="B74" s="121" t="s">
        <v>81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3"/>
    </row>
    <row r="75" spans="1:30" s="79" customFormat="1" ht="25.5" customHeight="1">
      <c r="A75" s="2"/>
      <c r="B75" s="125" t="s">
        <v>30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3"/>
    </row>
    <row r="76" spans="1:30" s="79" customFormat="1" ht="24.75" customHeight="1" thickBot="1">
      <c r="A76" s="2"/>
      <c r="B76" s="124" t="s">
        <v>31</v>
      </c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4"/>
    </row>
    <row r="87" s="38" customFormat="1" ht="17.25" customHeight="1"/>
    <row r="88" s="38" customFormat="1" ht="18.75" customHeight="1"/>
    <row r="89" s="38" customFormat="1" ht="24.75" customHeight="1"/>
    <row r="90" s="38" customFormat="1" ht="18.75" customHeight="1"/>
    <row r="91" s="38" customFormat="1" ht="27" customHeight="1"/>
    <row r="92" s="38" customFormat="1" ht="11.25"/>
    <row r="93" s="38" customFormat="1" ht="12.75" customHeight="1"/>
    <row r="94" s="38" customFormat="1" ht="20.25" customHeight="1"/>
    <row r="95" s="38" customFormat="1" ht="20.25" customHeight="1"/>
    <row r="96" s="38" customFormat="1" ht="20.25" customHeight="1"/>
    <row r="97" s="38" customFormat="1" ht="20.25" customHeight="1"/>
    <row r="98" s="38" customFormat="1" ht="30" customHeight="1"/>
    <row r="99" s="38" customFormat="1" ht="11.25"/>
    <row r="101" s="38" customFormat="1" ht="20.25" customHeight="1"/>
  </sheetData>
  <mergeCells count="9">
    <mergeCell ref="B15:H15"/>
    <mergeCell ref="K16:AC16"/>
    <mergeCell ref="C11:G11"/>
    <mergeCell ref="G12:AC12"/>
    <mergeCell ref="S17:AC17"/>
    <mergeCell ref="B16:C17"/>
    <mergeCell ref="D16:E16"/>
    <mergeCell ref="F16:H16"/>
    <mergeCell ref="I17:J17"/>
  </mergeCells>
  <phoneticPr fontId="2" type="noConversion"/>
  <printOptions horizontalCentered="1"/>
  <pageMargins left="0" right="0" top="0.19685039370078741" bottom="0.19685039370078741" header="0" footer="0"/>
  <pageSetup paperSize="9" scale="46" orientation="landscape" horizontalDpi="300" verticalDpi="300" r:id="rId1"/>
  <headerFooter alignWithMargins="0">
    <oddFooter>&amp;R&amp;D-&amp;F-&amp;A-&amp;T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P185"/>
  <sheetViews>
    <sheetView showZeros="0" zoomScale="75" zoomScaleNormal="75" workbookViewId="0">
      <selection activeCell="B1" sqref="B1"/>
    </sheetView>
  </sheetViews>
  <sheetFormatPr baseColWidth="10" defaultColWidth="12.5703125" defaultRowHeight="15"/>
  <cols>
    <col min="1" max="1" width="2.28515625" style="2" customWidth="1"/>
    <col min="2" max="2" width="6.28515625" style="2" customWidth="1"/>
    <col min="3" max="3" width="35" style="2" customWidth="1"/>
    <col min="4" max="4" width="10.42578125" style="2" customWidth="1"/>
    <col min="5" max="5" width="13.7109375" style="2" customWidth="1"/>
    <col min="6" max="6" width="10.5703125" style="2" customWidth="1"/>
    <col min="7" max="7" width="11.85546875" style="2" customWidth="1"/>
    <col min="8" max="8" width="12" style="2" customWidth="1"/>
    <col min="9" max="9" width="7.7109375" style="2" customWidth="1"/>
    <col min="10" max="10" width="12.5703125" style="2"/>
    <col min="11" max="11" width="8.7109375" style="2" customWidth="1"/>
    <col min="12" max="12" width="15.42578125" style="2" customWidth="1"/>
    <col min="13" max="13" width="14.42578125" style="2" customWidth="1"/>
    <col min="14" max="14" width="8.28515625" style="2" customWidth="1"/>
    <col min="15" max="15" width="9" style="2" customWidth="1"/>
    <col min="16" max="16" width="13.5703125" style="2" customWidth="1"/>
    <col min="17" max="17" width="9.140625" style="2" customWidth="1"/>
    <col min="18" max="18" width="10.42578125" style="2" customWidth="1"/>
    <col min="19" max="19" width="13.42578125" style="2" customWidth="1"/>
    <col min="20" max="20" width="11.5703125" style="2" customWidth="1"/>
    <col min="21" max="21" width="3.7109375" style="2" customWidth="1"/>
    <col min="22" max="22" width="6.28515625" style="2" customWidth="1"/>
    <col min="23" max="23" width="8.85546875" style="2" customWidth="1"/>
    <col min="24" max="24" width="8.28515625" style="2" customWidth="1"/>
    <col min="25" max="25" width="8.5703125" style="2" customWidth="1"/>
    <col min="26" max="26" width="11.7109375" style="2" customWidth="1"/>
    <col min="27" max="27" width="4" style="2" customWidth="1"/>
    <col min="28" max="28" width="7" style="2" customWidth="1"/>
    <col min="29" max="29" width="8.140625" style="2" customWidth="1"/>
    <col min="30" max="30" width="6.85546875" style="2" customWidth="1"/>
    <col min="31" max="31" width="10.85546875" style="2" customWidth="1"/>
    <col min="32" max="32" width="1.85546875" style="2" customWidth="1"/>
    <col min="33" max="16384" width="12.5703125" style="2"/>
  </cols>
  <sheetData>
    <row r="1" spans="1:120" s="6" customFormat="1" ht="20.25">
      <c r="A1" s="2"/>
      <c r="B1" s="545" t="s">
        <v>361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6"/>
      <c r="U1" s="176"/>
      <c r="V1" s="176"/>
      <c r="W1" s="176"/>
      <c r="X1" s="175"/>
      <c r="Y1" s="176"/>
      <c r="Z1" s="176"/>
      <c r="AA1" s="176"/>
      <c r="AB1" s="176"/>
      <c r="AC1" s="176"/>
      <c r="AD1" s="176"/>
      <c r="AE1" s="177"/>
    </row>
    <row r="2" spans="1:120" s="6" customFormat="1" ht="12" customHeight="1">
      <c r="A2" s="2"/>
      <c r="B2" s="161" t="s">
        <v>0</v>
      </c>
      <c r="C2" s="163"/>
      <c r="D2" s="163"/>
      <c r="E2" s="163"/>
      <c r="F2" s="178" t="str">
        <f ca="1">CELL("nomfichier")</f>
        <v>C:\Users\Joël Leboucher\Desktop\UPRT a faire\[Domergues.HO.Cuidités.xlsx]Ressources documentaires</v>
      </c>
      <c r="G2" s="164"/>
      <c r="H2" s="179"/>
      <c r="I2" s="178"/>
      <c r="J2" s="178"/>
      <c r="K2" s="163"/>
      <c r="L2" s="163"/>
      <c r="M2" s="163"/>
      <c r="N2" s="163"/>
      <c r="O2" s="163"/>
      <c r="P2" s="163"/>
      <c r="Q2" s="165" t="s">
        <v>34</v>
      </c>
      <c r="R2" s="163"/>
      <c r="S2" s="163"/>
      <c r="T2" s="163" t="s">
        <v>90</v>
      </c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7"/>
    </row>
    <row r="3" spans="1:120" s="6" customFormat="1" ht="12" customHeight="1">
      <c r="A3" s="2"/>
      <c r="B3" s="161"/>
      <c r="C3" s="163"/>
      <c r="D3" s="163"/>
      <c r="E3" s="163"/>
      <c r="F3" s="178"/>
      <c r="G3" s="164"/>
      <c r="H3" s="178"/>
      <c r="I3" s="178"/>
      <c r="J3" s="178"/>
      <c r="K3" s="163"/>
      <c r="L3" s="163"/>
      <c r="M3" s="163"/>
      <c r="N3" s="163"/>
      <c r="O3" s="163"/>
      <c r="P3" s="163"/>
      <c r="Q3" s="165" t="s">
        <v>35</v>
      </c>
      <c r="R3" s="163"/>
      <c r="S3" s="163"/>
      <c r="T3" s="163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7"/>
    </row>
    <row r="4" spans="1:120" s="6" customFormat="1" ht="12" customHeight="1">
      <c r="A4" s="2"/>
      <c r="B4" s="161" t="s">
        <v>1</v>
      </c>
      <c r="C4" s="163"/>
      <c r="D4" s="163"/>
      <c r="E4" s="163"/>
      <c r="F4" s="168" t="s">
        <v>2</v>
      </c>
      <c r="G4" s="168"/>
      <c r="H4" s="168"/>
      <c r="I4" s="168"/>
      <c r="J4" s="168"/>
      <c r="K4" s="163"/>
      <c r="L4" s="163"/>
      <c r="M4" s="174"/>
      <c r="N4" s="163"/>
      <c r="O4" s="163"/>
      <c r="P4" s="163"/>
      <c r="Q4" s="165" t="s">
        <v>3</v>
      </c>
      <c r="R4" s="163"/>
      <c r="S4" s="163"/>
      <c r="T4" s="174" t="s">
        <v>91</v>
      </c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7"/>
    </row>
    <row r="5" spans="1:120" s="6" customFormat="1" ht="12" customHeight="1">
      <c r="A5" s="2"/>
      <c r="B5" s="161"/>
      <c r="C5" s="163"/>
      <c r="D5" s="163"/>
      <c r="E5" s="163"/>
      <c r="F5" s="168"/>
      <c r="G5" s="168"/>
      <c r="H5" s="168"/>
      <c r="I5" s="168"/>
      <c r="J5" s="168"/>
      <c r="K5" s="163"/>
      <c r="L5" s="163"/>
      <c r="M5" s="163"/>
      <c r="N5" s="163"/>
      <c r="O5" s="163"/>
      <c r="P5" s="163"/>
      <c r="Q5" s="165" t="s">
        <v>5</v>
      </c>
      <c r="R5" s="163"/>
      <c r="S5" s="163"/>
      <c r="T5" s="163" t="s">
        <v>89</v>
      </c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7"/>
    </row>
    <row r="6" spans="1:120" s="6" customFormat="1" ht="12" customHeight="1">
      <c r="A6" s="2"/>
      <c r="B6" s="161" t="s">
        <v>6</v>
      </c>
      <c r="C6" s="163"/>
      <c r="D6" s="163"/>
      <c r="E6" s="163"/>
      <c r="F6" s="168"/>
      <c r="G6" s="168"/>
      <c r="H6" s="168"/>
      <c r="I6" s="168"/>
      <c r="J6" s="168"/>
      <c r="K6" s="163"/>
      <c r="L6" s="163"/>
      <c r="M6" s="174"/>
      <c r="N6" s="163"/>
      <c r="O6" s="163"/>
      <c r="P6" s="163"/>
      <c r="Q6" s="165" t="s">
        <v>7</v>
      </c>
      <c r="R6" s="163"/>
      <c r="S6" s="163"/>
      <c r="T6" s="174" t="s">
        <v>8</v>
      </c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7"/>
    </row>
    <row r="7" spans="1:120" s="6" customFormat="1" ht="12" customHeight="1">
      <c r="A7" s="1"/>
      <c r="B7" s="162"/>
      <c r="C7" s="169"/>
      <c r="D7" s="169"/>
      <c r="E7" s="169"/>
      <c r="F7" s="170"/>
      <c r="G7" s="170"/>
      <c r="H7" s="170"/>
      <c r="I7" s="170"/>
      <c r="J7" s="170"/>
      <c r="K7" s="169"/>
      <c r="L7" s="169"/>
      <c r="M7" s="169"/>
      <c r="N7" s="169"/>
      <c r="O7" s="169"/>
      <c r="P7" s="169"/>
      <c r="Q7" s="171" t="s">
        <v>36</v>
      </c>
      <c r="R7" s="169"/>
      <c r="S7" s="169"/>
      <c r="T7" s="169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3"/>
    </row>
    <row r="8" spans="1:120" s="7" customFormat="1" ht="36.75" customHeight="1">
      <c r="A8" s="1"/>
      <c r="B8" s="85" t="s">
        <v>348</v>
      </c>
      <c r="C8" s="86"/>
      <c r="D8" s="86"/>
      <c r="E8" s="86"/>
      <c r="F8" s="86"/>
      <c r="G8" s="87"/>
      <c r="H8" s="87"/>
      <c r="I8" s="87"/>
      <c r="J8" s="87"/>
      <c r="K8" s="88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90" t="s">
        <v>37</v>
      </c>
    </row>
    <row r="9" spans="1:120" s="6" customFormat="1" ht="6.75" customHeight="1">
      <c r="A9" s="1"/>
      <c r="T9" s="2"/>
      <c r="U9" s="2"/>
      <c r="V9" s="2"/>
      <c r="W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</row>
    <row r="10" spans="1:120" s="14" customFormat="1" ht="20.25" customHeight="1">
      <c r="A10" s="1"/>
      <c r="B10" s="146" t="s">
        <v>93</v>
      </c>
      <c r="C10" s="147"/>
      <c r="D10" s="147"/>
      <c r="E10" s="147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57"/>
      <c r="U10" s="157"/>
      <c r="V10" s="157"/>
      <c r="W10" s="157"/>
      <c r="X10" s="158" t="s">
        <v>87</v>
      </c>
      <c r="Y10" s="157"/>
      <c r="Z10" s="157"/>
      <c r="AA10" s="157"/>
      <c r="AB10" s="157"/>
      <c r="AC10" s="157"/>
      <c r="AD10" s="157"/>
      <c r="AE10" s="159"/>
    </row>
    <row r="11" spans="1:120" s="1" customFormat="1" ht="36" customHeight="1">
      <c r="B11" s="129"/>
      <c r="C11" s="502">
        <v>40111</v>
      </c>
      <c r="D11" s="502"/>
      <c r="E11" s="502"/>
      <c r="F11" s="502"/>
      <c r="G11" s="502"/>
      <c r="H11" s="130"/>
      <c r="I11" s="130"/>
      <c r="J11" s="130"/>
      <c r="K11" s="23"/>
      <c r="L11" s="24" t="s">
        <v>43</v>
      </c>
      <c r="M11" s="130"/>
      <c r="N11" s="23"/>
      <c r="O11" s="24" t="s">
        <v>44</v>
      </c>
      <c r="P11" s="130"/>
      <c r="Q11" s="24"/>
      <c r="R11" s="23"/>
      <c r="S11" s="24" t="s">
        <v>86</v>
      </c>
      <c r="T11" s="130"/>
      <c r="U11" s="130"/>
      <c r="V11" s="130"/>
      <c r="W11" s="130"/>
      <c r="X11" s="23"/>
      <c r="Y11" s="143" t="s">
        <v>39</v>
      </c>
      <c r="Z11" s="16"/>
      <c r="AA11" s="16"/>
      <c r="AB11" s="16"/>
      <c r="AC11" s="144" t="s">
        <v>40</v>
      </c>
      <c r="AD11" s="23"/>
      <c r="AE11" s="17"/>
    </row>
    <row r="12" spans="1:120" s="1" customFormat="1" ht="37.5" customHeight="1">
      <c r="A12" s="133"/>
      <c r="B12" s="180"/>
      <c r="C12" s="149"/>
      <c r="D12" s="149"/>
      <c r="E12" s="149"/>
      <c r="F12" s="149"/>
      <c r="G12" s="503" t="str">
        <f>D16</f>
        <v>Saisissez VOS Grammages</v>
      </c>
      <c r="H12" s="503"/>
      <c r="I12" s="503"/>
      <c r="J12" s="503"/>
      <c r="K12" s="503"/>
      <c r="L12" s="503"/>
      <c r="M12" s="503"/>
      <c r="N12" s="503"/>
      <c r="O12" s="503"/>
      <c r="P12" s="503"/>
      <c r="Q12" s="503"/>
      <c r="R12" s="503"/>
      <c r="S12" s="503"/>
      <c r="T12" s="503"/>
      <c r="U12" s="503"/>
      <c r="V12" s="503"/>
      <c r="W12" s="503"/>
      <c r="X12" s="503"/>
      <c r="Y12" s="503"/>
      <c r="Z12" s="503"/>
      <c r="AA12" s="503"/>
      <c r="AB12" s="503"/>
      <c r="AC12" s="503"/>
      <c r="AD12" s="503"/>
      <c r="AE12" s="504"/>
    </row>
    <row r="13" spans="1:120" s="14" customFormat="1" ht="26.25" customHeight="1">
      <c r="B13" s="145" t="s">
        <v>88</v>
      </c>
      <c r="C13" s="150"/>
      <c r="D13" s="150"/>
      <c r="E13" s="150"/>
      <c r="F13" s="150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 t="s">
        <v>47</v>
      </c>
      <c r="Y13" s="153">
        <f ca="1">NOW()</f>
        <v>44135.796664583337</v>
      </c>
      <c r="Z13" s="154"/>
      <c r="AA13" s="154"/>
      <c r="AB13" s="154"/>
      <c r="AC13" s="154"/>
      <c r="AD13" s="155"/>
      <c r="AE13" s="156"/>
    </row>
    <row r="14" spans="1:120" s="6" customFormat="1" ht="6.75" customHeight="1">
      <c r="A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</row>
    <row r="15" spans="1:120" s="38" customFormat="1" ht="42.75" customHeight="1">
      <c r="B15" s="476" t="s">
        <v>10</v>
      </c>
      <c r="C15" s="499"/>
      <c r="D15" s="499"/>
      <c r="E15" s="499"/>
      <c r="F15" s="499"/>
      <c r="G15" s="499"/>
      <c r="H15" s="499"/>
      <c r="I15" s="39" t="s">
        <v>73</v>
      </c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  <c r="Y15" s="43"/>
      <c r="Z15" s="41"/>
      <c r="AA15" s="41"/>
      <c r="AB15" s="41"/>
      <c r="AC15" s="41"/>
      <c r="AD15" s="42"/>
      <c r="AE15" s="43"/>
    </row>
    <row r="16" spans="1:120" s="6" customFormat="1" ht="39" customHeight="1">
      <c r="A16" s="38"/>
      <c r="B16" s="508" t="s">
        <v>297</v>
      </c>
      <c r="C16" s="509"/>
      <c r="D16" s="512" t="s">
        <v>285</v>
      </c>
      <c r="E16" s="513"/>
      <c r="F16" s="514" t="s">
        <v>10</v>
      </c>
      <c r="G16" s="515"/>
      <c r="H16" s="515"/>
      <c r="I16" s="281"/>
      <c r="J16" s="282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1"/>
    </row>
    <row r="17" spans="2:31" s="38" customFormat="1" ht="52.5" customHeight="1">
      <c r="B17" s="510"/>
      <c r="C17" s="511"/>
      <c r="D17" s="262" t="s">
        <v>12</v>
      </c>
      <c r="E17" s="264" t="s">
        <v>49</v>
      </c>
      <c r="F17" s="283" t="s">
        <v>48</v>
      </c>
      <c r="G17" s="284" t="s">
        <v>50</v>
      </c>
      <c r="H17" s="285" t="s">
        <v>94</v>
      </c>
      <c r="I17" s="516" t="s">
        <v>291</v>
      </c>
      <c r="J17" s="517"/>
      <c r="K17" s="140" t="s">
        <v>51</v>
      </c>
      <c r="L17" s="45"/>
      <c r="M17" s="46" t="s">
        <v>92</v>
      </c>
      <c r="N17" s="47"/>
      <c r="O17" s="47"/>
      <c r="P17" s="48"/>
      <c r="Q17" s="49"/>
      <c r="R17" s="50"/>
      <c r="S17" s="505" t="s">
        <v>95</v>
      </c>
      <c r="T17" s="506"/>
      <c r="U17" s="506"/>
      <c r="V17" s="506"/>
      <c r="W17" s="506"/>
      <c r="X17" s="506"/>
      <c r="Y17" s="506"/>
      <c r="Z17" s="506"/>
      <c r="AA17" s="506"/>
      <c r="AB17" s="506"/>
      <c r="AC17" s="506"/>
      <c r="AD17" s="506"/>
      <c r="AE17" s="507"/>
    </row>
    <row r="18" spans="2:31" s="38" customFormat="1" ht="30" customHeight="1">
      <c r="B18" s="518"/>
      <c r="C18" s="519"/>
      <c r="D18" s="99"/>
      <c r="E18" s="100"/>
      <c r="F18" s="239"/>
      <c r="G18" s="136"/>
      <c r="H18" s="138"/>
      <c r="I18" s="323">
        <f t="shared" ref="I18:I64" si="0">D18*H18</f>
        <v>0</v>
      </c>
      <c r="J18" s="324">
        <f t="shared" ref="J18:J64" si="1">IF(I18&gt;0,E18,0)</f>
        <v>0</v>
      </c>
      <c r="K18" s="325">
        <f t="shared" ref="K18:K30" si="2">D18*G18</f>
        <v>0</v>
      </c>
      <c r="L18" s="326">
        <f t="shared" ref="L18:L64" si="3">IF(K18&gt;0,E18,0)</f>
        <v>0</v>
      </c>
      <c r="M18" s="317">
        <f t="shared" ref="M18:M64" si="4">IF(K18=0,0,INT(K18/F18))</f>
        <v>0</v>
      </c>
      <c r="N18" s="307">
        <f t="shared" ref="N18:N30" si="5">K18-(M18*F18)</f>
        <v>0</v>
      </c>
      <c r="O18" s="308">
        <f t="shared" ref="O18:O30" si="6">IF(N18=0,0,E18)</f>
        <v>0</v>
      </c>
      <c r="P18" s="317">
        <f t="shared" ref="P18:P30" si="7">IF(N18=0,0,M18+1)</f>
        <v>0</v>
      </c>
      <c r="Q18" s="307">
        <f t="shared" ref="Q18:Q30" si="8">IF(N18=0,0,K18-(P18*F18))</f>
        <v>0</v>
      </c>
      <c r="R18" s="309">
        <f t="shared" ref="R18:R30" si="9">IF(Q18=0,0,E18)</f>
        <v>0</v>
      </c>
      <c r="S18" s="303">
        <f t="shared" ref="S18:S64" si="10">IF(K18=0,0,K18/D18)</f>
        <v>0</v>
      </c>
      <c r="T18" s="304">
        <f t="shared" ref="T18:T64" si="11">IF(H18=0,0,IF(ISBLANK(H18),0,INT(S18/H18)))</f>
        <v>0</v>
      </c>
      <c r="U18" s="305" t="str">
        <f t="shared" ref="U18:U64" si="12">IF(T18&gt;0,"de","")</f>
        <v/>
      </c>
      <c r="V18" s="332" t="str">
        <f t="shared" ref="V18:V64" si="13">IF(K18&gt;0,I18,"")</f>
        <v/>
      </c>
      <c r="W18" s="333">
        <f t="shared" ref="W18:W64" si="14">IF(T18&gt;0,E18,0)</f>
        <v>0</v>
      </c>
      <c r="X18" s="307">
        <f t="shared" ref="X18:X64" si="15">K18-(T18*I18)</f>
        <v>0</v>
      </c>
      <c r="Y18" s="308" t="str">
        <f t="shared" ref="Y18:Y64" si="16">IF(X18&lt;&gt;0,E18,"")</f>
        <v/>
      </c>
      <c r="Z18" s="304">
        <f t="shared" ref="Z18:Z64" si="17">IF(X18=0,0,T18+1)</f>
        <v>0</v>
      </c>
      <c r="AA18" s="305" t="str">
        <f t="shared" ref="AA18:AA64" si="18">IF(Z18&gt;0,"de","")</f>
        <v/>
      </c>
      <c r="AB18" s="332">
        <f t="shared" ref="AB18:AB64" si="19">IF(Z18&gt;0,V18,0)</f>
        <v>0</v>
      </c>
      <c r="AC18" s="308" t="str">
        <f t="shared" ref="AC18:AC64" si="20">IF(Z18&gt;0,E18,"")</f>
        <v/>
      </c>
      <c r="AD18" s="307">
        <f t="shared" ref="AD18:AD64" si="21">IF(X18=0,0,K18-(Z18*I18))</f>
        <v>0</v>
      </c>
      <c r="AE18" s="308" t="str">
        <f t="shared" ref="AE18:AE64" si="22">IF(X18&lt;&gt;0,E18,"")</f>
        <v/>
      </c>
    </row>
    <row r="19" spans="2:31" s="38" customFormat="1" ht="30" customHeight="1">
      <c r="B19" s="518" t="s">
        <v>53</v>
      </c>
      <c r="C19" s="519"/>
      <c r="D19" s="99">
        <v>1.3</v>
      </c>
      <c r="E19" s="104" t="s">
        <v>54</v>
      </c>
      <c r="F19" s="239">
        <v>24</v>
      </c>
      <c r="G19" s="136">
        <v>256</v>
      </c>
      <c r="H19" s="138">
        <v>6</v>
      </c>
      <c r="I19" s="323">
        <f t="shared" si="0"/>
        <v>7.8000000000000007</v>
      </c>
      <c r="J19" s="324" t="str">
        <f t="shared" si="1"/>
        <v>Cuisses</v>
      </c>
      <c r="K19" s="325">
        <f t="shared" si="2"/>
        <v>332.8</v>
      </c>
      <c r="L19" s="326" t="str">
        <f t="shared" si="3"/>
        <v>Cuisses</v>
      </c>
      <c r="M19" s="317">
        <f t="shared" si="4"/>
        <v>13</v>
      </c>
      <c r="N19" s="307">
        <f t="shared" si="5"/>
        <v>20.800000000000011</v>
      </c>
      <c r="O19" s="308" t="str">
        <f t="shared" si="6"/>
        <v>Cuisses</v>
      </c>
      <c r="P19" s="317">
        <f t="shared" si="7"/>
        <v>14</v>
      </c>
      <c r="Q19" s="307">
        <f t="shared" si="8"/>
        <v>-3.1999999999999886</v>
      </c>
      <c r="R19" s="309" t="str">
        <f t="shared" si="9"/>
        <v>Cuisses</v>
      </c>
      <c r="S19" s="303">
        <f t="shared" si="10"/>
        <v>256</v>
      </c>
      <c r="T19" s="304">
        <f t="shared" si="11"/>
        <v>42</v>
      </c>
      <c r="U19" s="305" t="str">
        <f t="shared" si="12"/>
        <v>de</v>
      </c>
      <c r="V19" s="332">
        <f t="shared" si="13"/>
        <v>7.8000000000000007</v>
      </c>
      <c r="W19" s="333" t="str">
        <f t="shared" si="14"/>
        <v>Cuisses</v>
      </c>
      <c r="X19" s="307">
        <f t="shared" si="15"/>
        <v>5.1999999999999886</v>
      </c>
      <c r="Y19" s="308" t="str">
        <f t="shared" si="16"/>
        <v>Cuisses</v>
      </c>
      <c r="Z19" s="304">
        <f t="shared" si="17"/>
        <v>43</v>
      </c>
      <c r="AA19" s="305" t="str">
        <f t="shared" si="18"/>
        <v>de</v>
      </c>
      <c r="AB19" s="332">
        <f t="shared" si="19"/>
        <v>7.8000000000000007</v>
      </c>
      <c r="AC19" s="308" t="str">
        <f t="shared" si="20"/>
        <v>Cuisses</v>
      </c>
      <c r="AD19" s="307">
        <f t="shared" si="21"/>
        <v>-2.6000000000000227</v>
      </c>
      <c r="AE19" s="308" t="str">
        <f t="shared" si="22"/>
        <v>Cuisses</v>
      </c>
    </row>
    <row r="20" spans="2:31" s="38" customFormat="1" ht="30" customHeight="1">
      <c r="B20" s="518" t="s">
        <v>55</v>
      </c>
      <c r="C20" s="519"/>
      <c r="D20" s="99">
        <v>1</v>
      </c>
      <c r="E20" s="104" t="s">
        <v>54</v>
      </c>
      <c r="F20" s="239">
        <v>20</v>
      </c>
      <c r="G20" s="136">
        <v>320</v>
      </c>
      <c r="H20" s="138">
        <v>5</v>
      </c>
      <c r="I20" s="323">
        <f t="shared" si="0"/>
        <v>5</v>
      </c>
      <c r="J20" s="324" t="str">
        <f t="shared" si="1"/>
        <v>Cuisses</v>
      </c>
      <c r="K20" s="325">
        <f t="shared" si="2"/>
        <v>320</v>
      </c>
      <c r="L20" s="326" t="str">
        <f t="shared" si="3"/>
        <v>Cuisses</v>
      </c>
      <c r="M20" s="317">
        <f t="shared" si="4"/>
        <v>16</v>
      </c>
      <c r="N20" s="307">
        <f t="shared" si="5"/>
        <v>0</v>
      </c>
      <c r="O20" s="308">
        <f t="shared" si="6"/>
        <v>0</v>
      </c>
      <c r="P20" s="317">
        <f t="shared" si="7"/>
        <v>0</v>
      </c>
      <c r="Q20" s="307">
        <f t="shared" si="8"/>
        <v>0</v>
      </c>
      <c r="R20" s="309">
        <f t="shared" si="9"/>
        <v>0</v>
      </c>
      <c r="S20" s="303">
        <f t="shared" si="10"/>
        <v>320</v>
      </c>
      <c r="T20" s="304">
        <f t="shared" si="11"/>
        <v>64</v>
      </c>
      <c r="U20" s="305" t="str">
        <f t="shared" si="12"/>
        <v>de</v>
      </c>
      <c r="V20" s="332">
        <f t="shared" si="13"/>
        <v>5</v>
      </c>
      <c r="W20" s="333" t="str">
        <f t="shared" si="14"/>
        <v>Cuisses</v>
      </c>
      <c r="X20" s="307">
        <f t="shared" si="15"/>
        <v>0</v>
      </c>
      <c r="Y20" s="308" t="str">
        <f t="shared" si="16"/>
        <v/>
      </c>
      <c r="Z20" s="304">
        <f t="shared" si="17"/>
        <v>0</v>
      </c>
      <c r="AA20" s="305" t="str">
        <f t="shared" si="18"/>
        <v/>
      </c>
      <c r="AB20" s="332">
        <f t="shared" si="19"/>
        <v>0</v>
      </c>
      <c r="AC20" s="308" t="str">
        <f t="shared" si="20"/>
        <v/>
      </c>
      <c r="AD20" s="307">
        <f t="shared" si="21"/>
        <v>0</v>
      </c>
      <c r="AE20" s="308" t="str">
        <f t="shared" si="22"/>
        <v/>
      </c>
    </row>
    <row r="21" spans="2:31" s="38" customFormat="1" ht="30" customHeight="1">
      <c r="B21" s="518" t="s">
        <v>56</v>
      </c>
      <c r="C21" s="519"/>
      <c r="D21" s="181">
        <v>0.13</v>
      </c>
      <c r="E21" s="104" t="s">
        <v>78</v>
      </c>
      <c r="F21" s="239">
        <v>3</v>
      </c>
      <c r="G21" s="136">
        <v>258</v>
      </c>
      <c r="H21" s="138">
        <v>8</v>
      </c>
      <c r="I21" s="323">
        <f t="shared" si="0"/>
        <v>1.04</v>
      </c>
      <c r="J21" s="324" t="str">
        <f t="shared" si="1"/>
        <v>Kg</v>
      </c>
      <c r="K21" s="325">
        <f t="shared" si="2"/>
        <v>33.54</v>
      </c>
      <c r="L21" s="326" t="str">
        <f t="shared" si="3"/>
        <v>Kg</v>
      </c>
      <c r="M21" s="317">
        <f t="shared" si="4"/>
        <v>11</v>
      </c>
      <c r="N21" s="307">
        <f t="shared" si="5"/>
        <v>0.53999999999999915</v>
      </c>
      <c r="O21" s="308" t="str">
        <f t="shared" si="6"/>
        <v>Kg</v>
      </c>
      <c r="P21" s="317">
        <f t="shared" si="7"/>
        <v>12</v>
      </c>
      <c r="Q21" s="307">
        <f t="shared" si="8"/>
        <v>-2.4600000000000009</v>
      </c>
      <c r="R21" s="309" t="str">
        <f t="shared" si="9"/>
        <v>Kg</v>
      </c>
      <c r="S21" s="303">
        <f t="shared" si="10"/>
        <v>258</v>
      </c>
      <c r="T21" s="304">
        <f t="shared" si="11"/>
        <v>32</v>
      </c>
      <c r="U21" s="305" t="str">
        <f t="shared" si="12"/>
        <v>de</v>
      </c>
      <c r="V21" s="332">
        <f t="shared" si="13"/>
        <v>1.04</v>
      </c>
      <c r="W21" s="333" t="str">
        <f t="shared" si="14"/>
        <v>Kg</v>
      </c>
      <c r="X21" s="307">
        <f t="shared" si="15"/>
        <v>0.25999999999999801</v>
      </c>
      <c r="Y21" s="308" t="str">
        <f t="shared" si="16"/>
        <v>Kg</v>
      </c>
      <c r="Z21" s="304">
        <f t="shared" si="17"/>
        <v>33</v>
      </c>
      <c r="AA21" s="305" t="str">
        <f t="shared" si="18"/>
        <v>de</v>
      </c>
      <c r="AB21" s="332">
        <f t="shared" si="19"/>
        <v>1.04</v>
      </c>
      <c r="AC21" s="308" t="str">
        <f t="shared" si="20"/>
        <v>Kg</v>
      </c>
      <c r="AD21" s="307">
        <f t="shared" si="21"/>
        <v>-0.78000000000000114</v>
      </c>
      <c r="AE21" s="308" t="str">
        <f t="shared" si="22"/>
        <v>Kg</v>
      </c>
    </row>
    <row r="22" spans="2:31" s="38" customFormat="1" ht="30" customHeight="1">
      <c r="B22" s="518" t="s">
        <v>57</v>
      </c>
      <c r="C22" s="519"/>
      <c r="D22" s="99">
        <v>2</v>
      </c>
      <c r="E22" s="104" t="s">
        <v>58</v>
      </c>
      <c r="F22" s="239">
        <v>60</v>
      </c>
      <c r="G22" s="136">
        <v>751</v>
      </c>
      <c r="H22" s="138">
        <v>10</v>
      </c>
      <c r="I22" s="323">
        <f t="shared" si="0"/>
        <v>20</v>
      </c>
      <c r="J22" s="324" t="str">
        <f t="shared" si="1"/>
        <v>tranches</v>
      </c>
      <c r="K22" s="325">
        <f t="shared" si="2"/>
        <v>1502</v>
      </c>
      <c r="L22" s="326" t="str">
        <f t="shared" si="3"/>
        <v>tranches</v>
      </c>
      <c r="M22" s="317">
        <f t="shared" si="4"/>
        <v>25</v>
      </c>
      <c r="N22" s="307">
        <f t="shared" si="5"/>
        <v>2</v>
      </c>
      <c r="O22" s="308" t="str">
        <f t="shared" si="6"/>
        <v>tranches</v>
      </c>
      <c r="P22" s="317">
        <f t="shared" si="7"/>
        <v>26</v>
      </c>
      <c r="Q22" s="307">
        <f t="shared" si="8"/>
        <v>-58</v>
      </c>
      <c r="R22" s="309" t="str">
        <f t="shared" si="9"/>
        <v>tranches</v>
      </c>
      <c r="S22" s="303">
        <f t="shared" si="10"/>
        <v>751</v>
      </c>
      <c r="T22" s="304">
        <f t="shared" si="11"/>
        <v>75</v>
      </c>
      <c r="U22" s="305" t="str">
        <f t="shared" si="12"/>
        <v>de</v>
      </c>
      <c r="V22" s="332">
        <f t="shared" si="13"/>
        <v>20</v>
      </c>
      <c r="W22" s="333" t="str">
        <f t="shared" si="14"/>
        <v>tranches</v>
      </c>
      <c r="X22" s="307">
        <f t="shared" si="15"/>
        <v>2</v>
      </c>
      <c r="Y22" s="308" t="str">
        <f t="shared" si="16"/>
        <v>tranches</v>
      </c>
      <c r="Z22" s="304">
        <f t="shared" si="17"/>
        <v>76</v>
      </c>
      <c r="AA22" s="305" t="str">
        <f t="shared" si="18"/>
        <v>de</v>
      </c>
      <c r="AB22" s="332">
        <f t="shared" si="19"/>
        <v>20</v>
      </c>
      <c r="AC22" s="308" t="str">
        <f t="shared" si="20"/>
        <v>tranches</v>
      </c>
      <c r="AD22" s="307">
        <f t="shared" si="21"/>
        <v>-18</v>
      </c>
      <c r="AE22" s="308" t="str">
        <f t="shared" si="22"/>
        <v>tranches</v>
      </c>
    </row>
    <row r="23" spans="2:31" s="38" customFormat="1" ht="30" customHeight="1">
      <c r="B23" s="518" t="s">
        <v>59</v>
      </c>
      <c r="C23" s="519"/>
      <c r="D23" s="181">
        <v>0.4</v>
      </c>
      <c r="E23" s="104" t="s">
        <v>78</v>
      </c>
      <c r="F23" s="239">
        <v>4</v>
      </c>
      <c r="G23" s="136">
        <v>1500</v>
      </c>
      <c r="H23" s="138">
        <v>4</v>
      </c>
      <c r="I23" s="323">
        <f t="shared" si="0"/>
        <v>1.6</v>
      </c>
      <c r="J23" s="324" t="str">
        <f t="shared" si="1"/>
        <v>Kg</v>
      </c>
      <c r="K23" s="325">
        <f t="shared" si="2"/>
        <v>600</v>
      </c>
      <c r="L23" s="326" t="str">
        <f t="shared" si="3"/>
        <v>Kg</v>
      </c>
      <c r="M23" s="317">
        <f t="shared" si="4"/>
        <v>150</v>
      </c>
      <c r="N23" s="307">
        <f t="shared" si="5"/>
        <v>0</v>
      </c>
      <c r="O23" s="308">
        <f t="shared" si="6"/>
        <v>0</v>
      </c>
      <c r="P23" s="317">
        <f t="shared" si="7"/>
        <v>0</v>
      </c>
      <c r="Q23" s="307">
        <f t="shared" si="8"/>
        <v>0</v>
      </c>
      <c r="R23" s="309">
        <f t="shared" si="9"/>
        <v>0</v>
      </c>
      <c r="S23" s="303">
        <f t="shared" si="10"/>
        <v>1500</v>
      </c>
      <c r="T23" s="304">
        <f t="shared" si="11"/>
        <v>375</v>
      </c>
      <c r="U23" s="305" t="str">
        <f t="shared" si="12"/>
        <v>de</v>
      </c>
      <c r="V23" s="332">
        <f t="shared" si="13"/>
        <v>1.6</v>
      </c>
      <c r="W23" s="333" t="str">
        <f t="shared" si="14"/>
        <v>Kg</v>
      </c>
      <c r="X23" s="307">
        <f t="shared" si="15"/>
        <v>0</v>
      </c>
      <c r="Y23" s="308" t="str">
        <f t="shared" si="16"/>
        <v/>
      </c>
      <c r="Z23" s="304">
        <f t="shared" si="17"/>
        <v>0</v>
      </c>
      <c r="AA23" s="305" t="str">
        <f t="shared" si="18"/>
        <v/>
      </c>
      <c r="AB23" s="332">
        <f t="shared" si="19"/>
        <v>0</v>
      </c>
      <c r="AC23" s="308" t="str">
        <f t="shared" si="20"/>
        <v/>
      </c>
      <c r="AD23" s="307">
        <f t="shared" si="21"/>
        <v>0</v>
      </c>
      <c r="AE23" s="308" t="str">
        <f t="shared" si="22"/>
        <v/>
      </c>
    </row>
    <row r="24" spans="2:31" s="38" customFormat="1" ht="30" customHeight="1">
      <c r="B24" s="518" t="s">
        <v>60</v>
      </c>
      <c r="C24" s="519"/>
      <c r="D24" s="181">
        <v>0.3</v>
      </c>
      <c r="E24" s="104" t="s">
        <v>78</v>
      </c>
      <c r="F24" s="239">
        <v>4.5</v>
      </c>
      <c r="G24" s="136">
        <v>100</v>
      </c>
      <c r="H24" s="138">
        <v>6</v>
      </c>
      <c r="I24" s="323">
        <f t="shared" si="0"/>
        <v>1.7999999999999998</v>
      </c>
      <c r="J24" s="324" t="str">
        <f t="shared" si="1"/>
        <v>Kg</v>
      </c>
      <c r="K24" s="325">
        <f t="shared" si="2"/>
        <v>30</v>
      </c>
      <c r="L24" s="326" t="str">
        <f t="shared" si="3"/>
        <v>Kg</v>
      </c>
      <c r="M24" s="317">
        <f t="shared" si="4"/>
        <v>6</v>
      </c>
      <c r="N24" s="307">
        <f t="shared" si="5"/>
        <v>3</v>
      </c>
      <c r="O24" s="308" t="str">
        <f t="shared" si="6"/>
        <v>Kg</v>
      </c>
      <c r="P24" s="317">
        <f t="shared" si="7"/>
        <v>7</v>
      </c>
      <c r="Q24" s="307">
        <f t="shared" si="8"/>
        <v>-1.5</v>
      </c>
      <c r="R24" s="309" t="str">
        <f t="shared" si="9"/>
        <v>Kg</v>
      </c>
      <c r="S24" s="303">
        <f t="shared" si="10"/>
        <v>100</v>
      </c>
      <c r="T24" s="304">
        <f t="shared" si="11"/>
        <v>16</v>
      </c>
      <c r="U24" s="305" t="str">
        <f t="shared" si="12"/>
        <v>de</v>
      </c>
      <c r="V24" s="332">
        <f t="shared" si="13"/>
        <v>1.7999999999999998</v>
      </c>
      <c r="W24" s="333" t="str">
        <f t="shared" si="14"/>
        <v>Kg</v>
      </c>
      <c r="X24" s="307">
        <f t="shared" si="15"/>
        <v>1.2000000000000028</v>
      </c>
      <c r="Y24" s="308" t="str">
        <f t="shared" si="16"/>
        <v>Kg</v>
      </c>
      <c r="Z24" s="304">
        <f t="shared" si="17"/>
        <v>17</v>
      </c>
      <c r="AA24" s="305" t="str">
        <f t="shared" si="18"/>
        <v>de</v>
      </c>
      <c r="AB24" s="332">
        <f t="shared" si="19"/>
        <v>1.7999999999999998</v>
      </c>
      <c r="AC24" s="308" t="str">
        <f t="shared" si="20"/>
        <v>Kg</v>
      </c>
      <c r="AD24" s="307">
        <f t="shared" si="21"/>
        <v>-0.59999999999999787</v>
      </c>
      <c r="AE24" s="308" t="str">
        <f t="shared" si="22"/>
        <v>Kg</v>
      </c>
    </row>
    <row r="25" spans="2:31" s="38" customFormat="1" ht="30" customHeight="1">
      <c r="B25" s="518" t="s">
        <v>61</v>
      </c>
      <c r="C25" s="519"/>
      <c r="D25" s="181">
        <v>0.2</v>
      </c>
      <c r="E25" s="104" t="s">
        <v>78</v>
      </c>
      <c r="F25" s="239">
        <v>3</v>
      </c>
      <c r="G25" s="136">
        <v>100</v>
      </c>
      <c r="H25" s="138">
        <v>6</v>
      </c>
      <c r="I25" s="323">
        <f t="shared" si="0"/>
        <v>1.2000000000000002</v>
      </c>
      <c r="J25" s="324" t="str">
        <f t="shared" si="1"/>
        <v>Kg</v>
      </c>
      <c r="K25" s="325">
        <f t="shared" si="2"/>
        <v>20</v>
      </c>
      <c r="L25" s="326" t="str">
        <f t="shared" si="3"/>
        <v>Kg</v>
      </c>
      <c r="M25" s="317">
        <f t="shared" si="4"/>
        <v>6</v>
      </c>
      <c r="N25" s="307">
        <f t="shared" si="5"/>
        <v>2</v>
      </c>
      <c r="O25" s="308" t="str">
        <f t="shared" si="6"/>
        <v>Kg</v>
      </c>
      <c r="P25" s="317">
        <f t="shared" si="7"/>
        <v>7</v>
      </c>
      <c r="Q25" s="307">
        <f t="shared" si="8"/>
        <v>-1</v>
      </c>
      <c r="R25" s="309" t="str">
        <f t="shared" si="9"/>
        <v>Kg</v>
      </c>
      <c r="S25" s="303">
        <f t="shared" si="10"/>
        <v>100</v>
      </c>
      <c r="T25" s="304">
        <f t="shared" si="11"/>
        <v>16</v>
      </c>
      <c r="U25" s="305" t="str">
        <f t="shared" si="12"/>
        <v>de</v>
      </c>
      <c r="V25" s="332">
        <f t="shared" si="13"/>
        <v>1.2000000000000002</v>
      </c>
      <c r="W25" s="333" t="str">
        <f t="shared" si="14"/>
        <v>Kg</v>
      </c>
      <c r="X25" s="307">
        <f t="shared" si="15"/>
        <v>0.79999999999999716</v>
      </c>
      <c r="Y25" s="308" t="str">
        <f t="shared" si="16"/>
        <v>Kg</v>
      </c>
      <c r="Z25" s="304">
        <f t="shared" si="17"/>
        <v>17</v>
      </c>
      <c r="AA25" s="305" t="str">
        <f t="shared" si="18"/>
        <v>de</v>
      </c>
      <c r="AB25" s="332">
        <f t="shared" si="19"/>
        <v>1.2000000000000002</v>
      </c>
      <c r="AC25" s="308" t="str">
        <f t="shared" si="20"/>
        <v>Kg</v>
      </c>
      <c r="AD25" s="307">
        <f t="shared" si="21"/>
        <v>-0.40000000000000213</v>
      </c>
      <c r="AE25" s="308" t="str">
        <f t="shared" si="22"/>
        <v>Kg</v>
      </c>
    </row>
    <row r="26" spans="2:31" s="38" customFormat="1" ht="30" customHeight="1">
      <c r="B26" s="518" t="s">
        <v>62</v>
      </c>
      <c r="C26" s="519"/>
      <c r="D26" s="99">
        <v>2</v>
      </c>
      <c r="E26" s="104" t="s">
        <v>63</v>
      </c>
      <c r="F26" s="239">
        <v>20</v>
      </c>
      <c r="G26" s="136">
        <v>100</v>
      </c>
      <c r="H26" s="138">
        <v>2</v>
      </c>
      <c r="I26" s="323">
        <f t="shared" si="0"/>
        <v>4</v>
      </c>
      <c r="J26" s="324" t="str">
        <f t="shared" si="1"/>
        <v>tomates</v>
      </c>
      <c r="K26" s="325">
        <f t="shared" si="2"/>
        <v>200</v>
      </c>
      <c r="L26" s="326" t="str">
        <f t="shared" si="3"/>
        <v>tomates</v>
      </c>
      <c r="M26" s="317">
        <f t="shared" si="4"/>
        <v>10</v>
      </c>
      <c r="N26" s="307">
        <f t="shared" si="5"/>
        <v>0</v>
      </c>
      <c r="O26" s="308">
        <f t="shared" si="6"/>
        <v>0</v>
      </c>
      <c r="P26" s="317">
        <f t="shared" si="7"/>
        <v>0</v>
      </c>
      <c r="Q26" s="307">
        <f t="shared" si="8"/>
        <v>0</v>
      </c>
      <c r="R26" s="309">
        <f t="shared" si="9"/>
        <v>0</v>
      </c>
      <c r="S26" s="303">
        <f t="shared" si="10"/>
        <v>100</v>
      </c>
      <c r="T26" s="304">
        <f t="shared" si="11"/>
        <v>50</v>
      </c>
      <c r="U26" s="305" t="str">
        <f t="shared" si="12"/>
        <v>de</v>
      </c>
      <c r="V26" s="332">
        <f t="shared" si="13"/>
        <v>4</v>
      </c>
      <c r="W26" s="333" t="str">
        <f t="shared" si="14"/>
        <v>tomates</v>
      </c>
      <c r="X26" s="307">
        <f t="shared" si="15"/>
        <v>0</v>
      </c>
      <c r="Y26" s="308" t="str">
        <f t="shared" si="16"/>
        <v/>
      </c>
      <c r="Z26" s="304">
        <f t="shared" si="17"/>
        <v>0</v>
      </c>
      <c r="AA26" s="305" t="str">
        <f t="shared" si="18"/>
        <v/>
      </c>
      <c r="AB26" s="332">
        <f t="shared" si="19"/>
        <v>0</v>
      </c>
      <c r="AC26" s="308" t="str">
        <f t="shared" si="20"/>
        <v/>
      </c>
      <c r="AD26" s="307">
        <f t="shared" si="21"/>
        <v>0</v>
      </c>
      <c r="AE26" s="308" t="str">
        <f t="shared" si="22"/>
        <v/>
      </c>
    </row>
    <row r="27" spans="2:31" s="38" customFormat="1" ht="30" customHeight="1">
      <c r="B27" s="518" t="s">
        <v>64</v>
      </c>
      <c r="C27" s="519"/>
      <c r="D27" s="181">
        <v>0.2</v>
      </c>
      <c r="E27" s="104" t="s">
        <v>78</v>
      </c>
      <c r="F27" s="239">
        <v>3</v>
      </c>
      <c r="G27" s="136">
        <v>100</v>
      </c>
      <c r="H27" s="138">
        <v>3</v>
      </c>
      <c r="I27" s="323">
        <f t="shared" si="0"/>
        <v>0.60000000000000009</v>
      </c>
      <c r="J27" s="324" t="str">
        <f t="shared" si="1"/>
        <v>Kg</v>
      </c>
      <c r="K27" s="325">
        <f t="shared" si="2"/>
        <v>20</v>
      </c>
      <c r="L27" s="326" t="str">
        <f t="shared" si="3"/>
        <v>Kg</v>
      </c>
      <c r="M27" s="317">
        <f t="shared" si="4"/>
        <v>6</v>
      </c>
      <c r="N27" s="307">
        <f t="shared" si="5"/>
        <v>2</v>
      </c>
      <c r="O27" s="308" t="str">
        <f t="shared" si="6"/>
        <v>Kg</v>
      </c>
      <c r="P27" s="317">
        <f t="shared" si="7"/>
        <v>7</v>
      </c>
      <c r="Q27" s="307">
        <f t="shared" si="8"/>
        <v>-1</v>
      </c>
      <c r="R27" s="309" t="str">
        <f t="shared" si="9"/>
        <v>Kg</v>
      </c>
      <c r="S27" s="303">
        <f t="shared" si="10"/>
        <v>100</v>
      </c>
      <c r="T27" s="304">
        <f t="shared" si="11"/>
        <v>33</v>
      </c>
      <c r="U27" s="305" t="str">
        <f t="shared" si="12"/>
        <v>de</v>
      </c>
      <c r="V27" s="332">
        <f t="shared" si="13"/>
        <v>0.60000000000000009</v>
      </c>
      <c r="W27" s="333" t="str">
        <f t="shared" si="14"/>
        <v>Kg</v>
      </c>
      <c r="X27" s="307">
        <f t="shared" si="15"/>
        <v>0.19999999999999574</v>
      </c>
      <c r="Y27" s="308" t="str">
        <f t="shared" si="16"/>
        <v>Kg</v>
      </c>
      <c r="Z27" s="304">
        <f t="shared" si="17"/>
        <v>34</v>
      </c>
      <c r="AA27" s="305" t="str">
        <f t="shared" si="18"/>
        <v>de</v>
      </c>
      <c r="AB27" s="332">
        <f t="shared" si="19"/>
        <v>0.60000000000000009</v>
      </c>
      <c r="AC27" s="308" t="str">
        <f t="shared" si="20"/>
        <v>Kg</v>
      </c>
      <c r="AD27" s="307">
        <f t="shared" si="21"/>
        <v>-0.40000000000000213</v>
      </c>
      <c r="AE27" s="308" t="str">
        <f t="shared" si="22"/>
        <v>Kg</v>
      </c>
    </row>
    <row r="28" spans="2:31" s="38" customFormat="1" ht="30" customHeight="1">
      <c r="B28" s="518" t="s">
        <v>85</v>
      </c>
      <c r="C28" s="519"/>
      <c r="D28" s="99">
        <v>0.06</v>
      </c>
      <c r="E28" s="104" t="s">
        <v>78</v>
      </c>
      <c r="F28" s="239">
        <v>3</v>
      </c>
      <c r="G28" s="136">
        <v>96</v>
      </c>
      <c r="H28" s="138">
        <v>4</v>
      </c>
      <c r="I28" s="323">
        <f t="shared" si="0"/>
        <v>0.24</v>
      </c>
      <c r="J28" s="324" t="str">
        <f t="shared" si="1"/>
        <v>Kg</v>
      </c>
      <c r="K28" s="325">
        <f t="shared" si="2"/>
        <v>5.76</v>
      </c>
      <c r="L28" s="326" t="str">
        <f t="shared" si="3"/>
        <v>Kg</v>
      </c>
      <c r="M28" s="317">
        <f t="shared" si="4"/>
        <v>1</v>
      </c>
      <c r="N28" s="307">
        <f t="shared" si="5"/>
        <v>2.76</v>
      </c>
      <c r="O28" s="308" t="str">
        <f t="shared" si="6"/>
        <v>Kg</v>
      </c>
      <c r="P28" s="317">
        <f t="shared" si="7"/>
        <v>2</v>
      </c>
      <c r="Q28" s="307">
        <f t="shared" si="8"/>
        <v>-0.24000000000000021</v>
      </c>
      <c r="R28" s="309" t="str">
        <f t="shared" si="9"/>
        <v>Kg</v>
      </c>
      <c r="S28" s="303">
        <f t="shared" si="10"/>
        <v>96</v>
      </c>
      <c r="T28" s="304">
        <f t="shared" si="11"/>
        <v>24</v>
      </c>
      <c r="U28" s="305" t="str">
        <f t="shared" si="12"/>
        <v>de</v>
      </c>
      <c r="V28" s="332">
        <f t="shared" si="13"/>
        <v>0.24</v>
      </c>
      <c r="W28" s="333" t="str">
        <f t="shared" si="14"/>
        <v>Kg</v>
      </c>
      <c r="X28" s="307">
        <f t="shared" si="15"/>
        <v>0</v>
      </c>
      <c r="Y28" s="308" t="str">
        <f t="shared" si="16"/>
        <v/>
      </c>
      <c r="Z28" s="304">
        <f t="shared" si="17"/>
        <v>0</v>
      </c>
      <c r="AA28" s="305" t="str">
        <f t="shared" si="18"/>
        <v/>
      </c>
      <c r="AB28" s="332">
        <f t="shared" si="19"/>
        <v>0</v>
      </c>
      <c r="AC28" s="308" t="str">
        <f t="shared" si="20"/>
        <v/>
      </c>
      <c r="AD28" s="307">
        <f t="shared" si="21"/>
        <v>0</v>
      </c>
      <c r="AE28" s="308" t="str">
        <f t="shared" si="22"/>
        <v/>
      </c>
    </row>
    <row r="29" spans="2:31" s="38" customFormat="1" ht="30" customHeight="1">
      <c r="B29" s="518" t="s">
        <v>103</v>
      </c>
      <c r="C29" s="519"/>
      <c r="D29" s="99"/>
      <c r="E29" s="104"/>
      <c r="F29" s="239"/>
      <c r="G29" s="136"/>
      <c r="H29" s="138"/>
      <c r="I29" s="323">
        <f t="shared" si="0"/>
        <v>0</v>
      </c>
      <c r="J29" s="324">
        <f t="shared" si="1"/>
        <v>0</v>
      </c>
      <c r="K29" s="325">
        <f t="shared" si="2"/>
        <v>0</v>
      </c>
      <c r="L29" s="326">
        <f t="shared" si="3"/>
        <v>0</v>
      </c>
      <c r="M29" s="317">
        <f t="shared" si="4"/>
        <v>0</v>
      </c>
      <c r="N29" s="307">
        <f t="shared" si="5"/>
        <v>0</v>
      </c>
      <c r="O29" s="308">
        <f t="shared" si="6"/>
        <v>0</v>
      </c>
      <c r="P29" s="317">
        <f t="shared" si="7"/>
        <v>0</v>
      </c>
      <c r="Q29" s="307">
        <f t="shared" si="8"/>
        <v>0</v>
      </c>
      <c r="R29" s="309">
        <f t="shared" si="9"/>
        <v>0</v>
      </c>
      <c r="S29" s="303">
        <f t="shared" si="10"/>
        <v>0</v>
      </c>
      <c r="T29" s="304">
        <f t="shared" si="11"/>
        <v>0</v>
      </c>
      <c r="U29" s="305" t="str">
        <f t="shared" si="12"/>
        <v/>
      </c>
      <c r="V29" s="332" t="str">
        <f t="shared" si="13"/>
        <v/>
      </c>
      <c r="W29" s="333">
        <f t="shared" si="14"/>
        <v>0</v>
      </c>
      <c r="X29" s="307">
        <f t="shared" si="15"/>
        <v>0</v>
      </c>
      <c r="Y29" s="308" t="str">
        <f t="shared" si="16"/>
        <v/>
      </c>
      <c r="Z29" s="304">
        <f t="shared" si="17"/>
        <v>0</v>
      </c>
      <c r="AA29" s="305" t="str">
        <f t="shared" si="18"/>
        <v/>
      </c>
      <c r="AB29" s="332">
        <f t="shared" si="19"/>
        <v>0</v>
      </c>
      <c r="AC29" s="308" t="str">
        <f t="shared" si="20"/>
        <v/>
      </c>
      <c r="AD29" s="307">
        <f t="shared" si="21"/>
        <v>0</v>
      </c>
      <c r="AE29" s="308" t="str">
        <f t="shared" si="22"/>
        <v/>
      </c>
    </row>
    <row r="30" spans="2:31" s="38" customFormat="1" ht="30" customHeight="1">
      <c r="B30" s="518"/>
      <c r="C30" s="519"/>
      <c r="D30" s="99"/>
      <c r="E30" s="104"/>
      <c r="F30" s="239"/>
      <c r="G30" s="136"/>
      <c r="H30" s="138"/>
      <c r="I30" s="323">
        <f t="shared" si="0"/>
        <v>0</v>
      </c>
      <c r="J30" s="324">
        <f t="shared" si="1"/>
        <v>0</v>
      </c>
      <c r="K30" s="325">
        <f t="shared" si="2"/>
        <v>0</v>
      </c>
      <c r="L30" s="326">
        <f t="shared" si="3"/>
        <v>0</v>
      </c>
      <c r="M30" s="317">
        <f t="shared" si="4"/>
        <v>0</v>
      </c>
      <c r="N30" s="307">
        <f t="shared" si="5"/>
        <v>0</v>
      </c>
      <c r="O30" s="308">
        <f t="shared" si="6"/>
        <v>0</v>
      </c>
      <c r="P30" s="317">
        <f t="shared" si="7"/>
        <v>0</v>
      </c>
      <c r="Q30" s="307">
        <f t="shared" si="8"/>
        <v>0</v>
      </c>
      <c r="R30" s="309">
        <f t="shared" si="9"/>
        <v>0</v>
      </c>
      <c r="S30" s="303">
        <f t="shared" si="10"/>
        <v>0</v>
      </c>
      <c r="T30" s="304">
        <f t="shared" si="11"/>
        <v>0</v>
      </c>
      <c r="U30" s="305" t="str">
        <f t="shared" si="12"/>
        <v/>
      </c>
      <c r="V30" s="332" t="str">
        <f t="shared" si="13"/>
        <v/>
      </c>
      <c r="W30" s="333">
        <f t="shared" si="14"/>
        <v>0</v>
      </c>
      <c r="X30" s="307">
        <f t="shared" si="15"/>
        <v>0</v>
      </c>
      <c r="Y30" s="308" t="str">
        <f t="shared" si="16"/>
        <v/>
      </c>
      <c r="Z30" s="304">
        <f t="shared" si="17"/>
        <v>0</v>
      </c>
      <c r="AA30" s="305" t="str">
        <f t="shared" si="18"/>
        <v/>
      </c>
      <c r="AB30" s="332">
        <f t="shared" si="19"/>
        <v>0</v>
      </c>
      <c r="AC30" s="308" t="str">
        <f t="shared" si="20"/>
        <v/>
      </c>
      <c r="AD30" s="307">
        <f t="shared" si="21"/>
        <v>0</v>
      </c>
      <c r="AE30" s="308" t="str">
        <f t="shared" si="22"/>
        <v/>
      </c>
    </row>
    <row r="31" spans="2:31" s="38" customFormat="1" ht="30" customHeight="1">
      <c r="B31" s="518" t="s">
        <v>65</v>
      </c>
      <c r="C31" s="519"/>
      <c r="D31" s="108"/>
      <c r="E31" s="109"/>
      <c r="F31" s="240"/>
      <c r="G31" s="110"/>
      <c r="H31" s="138"/>
      <c r="I31" s="323">
        <f t="shared" si="0"/>
        <v>0</v>
      </c>
      <c r="J31" s="324">
        <f t="shared" si="1"/>
        <v>0</v>
      </c>
      <c r="K31" s="327"/>
      <c r="L31" s="327">
        <f t="shared" si="3"/>
        <v>0</v>
      </c>
      <c r="M31" s="317">
        <f t="shared" si="4"/>
        <v>0</v>
      </c>
      <c r="N31" s="318"/>
      <c r="O31" s="319"/>
      <c r="P31" s="320"/>
      <c r="Q31" s="318"/>
      <c r="R31" s="321"/>
      <c r="S31" s="303">
        <f t="shared" si="10"/>
        <v>0</v>
      </c>
      <c r="T31" s="304">
        <f t="shared" si="11"/>
        <v>0</v>
      </c>
      <c r="U31" s="305" t="str">
        <f t="shared" si="12"/>
        <v/>
      </c>
      <c r="V31" s="332" t="str">
        <f t="shared" si="13"/>
        <v/>
      </c>
      <c r="W31" s="333">
        <f t="shared" si="14"/>
        <v>0</v>
      </c>
      <c r="X31" s="307">
        <f t="shared" si="15"/>
        <v>0</v>
      </c>
      <c r="Y31" s="308" t="str">
        <f t="shared" si="16"/>
        <v/>
      </c>
      <c r="Z31" s="304">
        <f t="shared" si="17"/>
        <v>0</v>
      </c>
      <c r="AA31" s="305" t="str">
        <f t="shared" si="18"/>
        <v/>
      </c>
      <c r="AB31" s="332">
        <f t="shared" si="19"/>
        <v>0</v>
      </c>
      <c r="AC31" s="308" t="str">
        <f t="shared" si="20"/>
        <v/>
      </c>
      <c r="AD31" s="307">
        <f t="shared" si="21"/>
        <v>0</v>
      </c>
      <c r="AE31" s="308" t="str">
        <f t="shared" si="22"/>
        <v/>
      </c>
    </row>
    <row r="32" spans="2:31" s="38" customFormat="1" ht="30" customHeight="1">
      <c r="B32" s="518" t="s">
        <v>80</v>
      </c>
      <c r="C32" s="519"/>
      <c r="D32" s="181">
        <v>0.1</v>
      </c>
      <c r="E32" s="104" t="s">
        <v>78</v>
      </c>
      <c r="F32" s="239">
        <v>2</v>
      </c>
      <c r="G32" s="136">
        <v>100</v>
      </c>
      <c r="H32" s="138">
        <v>3</v>
      </c>
      <c r="I32" s="323">
        <f t="shared" si="0"/>
        <v>0.30000000000000004</v>
      </c>
      <c r="J32" s="324" t="str">
        <f t="shared" si="1"/>
        <v>Kg</v>
      </c>
      <c r="K32" s="325">
        <f t="shared" ref="K32:K64" si="23">D32*G32</f>
        <v>10</v>
      </c>
      <c r="L32" s="326" t="str">
        <f t="shared" si="3"/>
        <v>Kg</v>
      </c>
      <c r="M32" s="317">
        <f t="shared" si="4"/>
        <v>5</v>
      </c>
      <c r="N32" s="307">
        <f t="shared" ref="N32:N64" si="24">K32-(M32*F32)</f>
        <v>0</v>
      </c>
      <c r="O32" s="308">
        <f t="shared" ref="O32:O64" si="25">IF(N32=0,0,E32)</f>
        <v>0</v>
      </c>
      <c r="P32" s="317">
        <f t="shared" ref="P32:P64" si="26">IF(N32=0,0,M32+1)</f>
        <v>0</v>
      </c>
      <c r="Q32" s="307">
        <f t="shared" ref="Q32:Q64" si="27">IF(N32=0,0,K32-(P32*F32))</f>
        <v>0</v>
      </c>
      <c r="R32" s="309">
        <f t="shared" ref="R32:R64" si="28">IF(Q32=0,0,E32)</f>
        <v>0</v>
      </c>
      <c r="S32" s="303">
        <f t="shared" si="10"/>
        <v>100</v>
      </c>
      <c r="T32" s="304">
        <f t="shared" si="11"/>
        <v>33</v>
      </c>
      <c r="U32" s="305" t="str">
        <f t="shared" si="12"/>
        <v>de</v>
      </c>
      <c r="V32" s="332">
        <f t="shared" si="13"/>
        <v>0.30000000000000004</v>
      </c>
      <c r="W32" s="333" t="str">
        <f t="shared" si="14"/>
        <v>Kg</v>
      </c>
      <c r="X32" s="307">
        <f t="shared" si="15"/>
        <v>9.9999999999997868E-2</v>
      </c>
      <c r="Y32" s="308" t="str">
        <f t="shared" si="16"/>
        <v>Kg</v>
      </c>
      <c r="Z32" s="304">
        <f t="shared" si="17"/>
        <v>34</v>
      </c>
      <c r="AA32" s="305" t="str">
        <f t="shared" si="18"/>
        <v>de</v>
      </c>
      <c r="AB32" s="332">
        <f t="shared" si="19"/>
        <v>0.30000000000000004</v>
      </c>
      <c r="AC32" s="308" t="str">
        <f t="shared" si="20"/>
        <v>Kg</v>
      </c>
      <c r="AD32" s="307">
        <f t="shared" si="21"/>
        <v>-0.20000000000000107</v>
      </c>
      <c r="AE32" s="308" t="str">
        <f t="shared" si="22"/>
        <v>Kg</v>
      </c>
    </row>
    <row r="33" spans="2:31" s="38" customFormat="1" ht="30" customHeight="1">
      <c r="B33" s="518" t="s">
        <v>66</v>
      </c>
      <c r="C33" s="519"/>
      <c r="D33" s="182">
        <v>1</v>
      </c>
      <c r="E33" s="104" t="s">
        <v>67</v>
      </c>
      <c r="F33" s="239">
        <v>50</v>
      </c>
      <c r="G33" s="136">
        <v>100</v>
      </c>
      <c r="H33" s="138">
        <v>3</v>
      </c>
      <c r="I33" s="323">
        <f t="shared" si="0"/>
        <v>3</v>
      </c>
      <c r="J33" s="324" t="str">
        <f t="shared" si="1"/>
        <v>merguez</v>
      </c>
      <c r="K33" s="325">
        <f t="shared" si="23"/>
        <v>100</v>
      </c>
      <c r="L33" s="326" t="str">
        <f t="shared" si="3"/>
        <v>merguez</v>
      </c>
      <c r="M33" s="317">
        <f t="shared" si="4"/>
        <v>2</v>
      </c>
      <c r="N33" s="307">
        <f t="shared" si="24"/>
        <v>0</v>
      </c>
      <c r="O33" s="308">
        <f t="shared" si="25"/>
        <v>0</v>
      </c>
      <c r="P33" s="317">
        <f t="shared" si="26"/>
        <v>0</v>
      </c>
      <c r="Q33" s="307">
        <f t="shared" si="27"/>
        <v>0</v>
      </c>
      <c r="R33" s="309">
        <f t="shared" si="28"/>
        <v>0</v>
      </c>
      <c r="S33" s="303">
        <f t="shared" si="10"/>
        <v>100</v>
      </c>
      <c r="T33" s="304">
        <f t="shared" si="11"/>
        <v>33</v>
      </c>
      <c r="U33" s="305" t="str">
        <f t="shared" si="12"/>
        <v>de</v>
      </c>
      <c r="V33" s="332">
        <f t="shared" si="13"/>
        <v>3</v>
      </c>
      <c r="W33" s="333" t="str">
        <f t="shared" si="14"/>
        <v>merguez</v>
      </c>
      <c r="X33" s="307">
        <f t="shared" si="15"/>
        <v>1</v>
      </c>
      <c r="Y33" s="308" t="str">
        <f t="shared" si="16"/>
        <v>merguez</v>
      </c>
      <c r="Z33" s="304">
        <f t="shared" si="17"/>
        <v>34</v>
      </c>
      <c r="AA33" s="305" t="str">
        <f t="shared" si="18"/>
        <v>de</v>
      </c>
      <c r="AB33" s="332">
        <f t="shared" si="19"/>
        <v>3</v>
      </c>
      <c r="AC33" s="308" t="str">
        <f t="shared" si="20"/>
        <v>merguez</v>
      </c>
      <c r="AD33" s="307">
        <f t="shared" si="21"/>
        <v>-2</v>
      </c>
      <c r="AE33" s="308" t="str">
        <f t="shared" si="22"/>
        <v>merguez</v>
      </c>
    </row>
    <row r="34" spans="2:31" s="38" customFormat="1" ht="30" customHeight="1">
      <c r="B34" s="518" t="s">
        <v>68</v>
      </c>
      <c r="C34" s="519"/>
      <c r="D34" s="181">
        <v>0.1</v>
      </c>
      <c r="E34" s="104" t="s">
        <v>78</v>
      </c>
      <c r="F34" s="239">
        <v>3</v>
      </c>
      <c r="G34" s="136">
        <v>100</v>
      </c>
      <c r="H34" s="138">
        <v>3</v>
      </c>
      <c r="I34" s="323">
        <f t="shared" si="0"/>
        <v>0.30000000000000004</v>
      </c>
      <c r="J34" s="324" t="str">
        <f t="shared" si="1"/>
        <v>Kg</v>
      </c>
      <c r="K34" s="325">
        <f t="shared" si="23"/>
        <v>10</v>
      </c>
      <c r="L34" s="326" t="str">
        <f t="shared" si="3"/>
        <v>Kg</v>
      </c>
      <c r="M34" s="317">
        <f t="shared" si="4"/>
        <v>3</v>
      </c>
      <c r="N34" s="307">
        <f t="shared" si="24"/>
        <v>1</v>
      </c>
      <c r="O34" s="308" t="str">
        <f t="shared" si="25"/>
        <v>Kg</v>
      </c>
      <c r="P34" s="317">
        <f t="shared" si="26"/>
        <v>4</v>
      </c>
      <c r="Q34" s="307">
        <f t="shared" si="27"/>
        <v>-2</v>
      </c>
      <c r="R34" s="309" t="str">
        <f t="shared" si="28"/>
        <v>Kg</v>
      </c>
      <c r="S34" s="303">
        <f t="shared" si="10"/>
        <v>100</v>
      </c>
      <c r="T34" s="304">
        <f t="shared" si="11"/>
        <v>33</v>
      </c>
      <c r="U34" s="305" t="str">
        <f t="shared" si="12"/>
        <v>de</v>
      </c>
      <c r="V34" s="332">
        <f t="shared" si="13"/>
        <v>0.30000000000000004</v>
      </c>
      <c r="W34" s="333" t="str">
        <f t="shared" si="14"/>
        <v>Kg</v>
      </c>
      <c r="X34" s="307">
        <f t="shared" si="15"/>
        <v>9.9999999999997868E-2</v>
      </c>
      <c r="Y34" s="308" t="str">
        <f t="shared" si="16"/>
        <v>Kg</v>
      </c>
      <c r="Z34" s="304">
        <f t="shared" si="17"/>
        <v>34</v>
      </c>
      <c r="AA34" s="305" t="str">
        <f t="shared" si="18"/>
        <v>de</v>
      </c>
      <c r="AB34" s="332">
        <f t="shared" si="19"/>
        <v>0.30000000000000004</v>
      </c>
      <c r="AC34" s="308" t="str">
        <f t="shared" si="20"/>
        <v>Kg</v>
      </c>
      <c r="AD34" s="307">
        <f t="shared" si="21"/>
        <v>-0.20000000000000107</v>
      </c>
      <c r="AE34" s="308" t="str">
        <f t="shared" si="22"/>
        <v>Kg</v>
      </c>
    </row>
    <row r="35" spans="2:31" s="38" customFormat="1" ht="30" customHeight="1">
      <c r="B35" s="520" t="s">
        <v>83</v>
      </c>
      <c r="C35" s="521"/>
      <c r="D35" s="99"/>
      <c r="E35" s="104"/>
      <c r="F35" s="239"/>
      <c r="G35" s="136"/>
      <c r="H35" s="138"/>
      <c r="I35" s="323">
        <f t="shared" si="0"/>
        <v>0</v>
      </c>
      <c r="J35" s="324">
        <f t="shared" si="1"/>
        <v>0</v>
      </c>
      <c r="K35" s="325">
        <f t="shared" si="23"/>
        <v>0</v>
      </c>
      <c r="L35" s="326">
        <f t="shared" si="3"/>
        <v>0</v>
      </c>
      <c r="M35" s="317">
        <f t="shared" si="4"/>
        <v>0</v>
      </c>
      <c r="N35" s="307">
        <f t="shared" si="24"/>
        <v>0</v>
      </c>
      <c r="O35" s="308">
        <f t="shared" si="25"/>
        <v>0</v>
      </c>
      <c r="P35" s="317">
        <f t="shared" si="26"/>
        <v>0</v>
      </c>
      <c r="Q35" s="307">
        <f t="shared" si="27"/>
        <v>0</v>
      </c>
      <c r="R35" s="309">
        <f t="shared" si="28"/>
        <v>0</v>
      </c>
      <c r="S35" s="303">
        <f t="shared" si="10"/>
        <v>0</v>
      </c>
      <c r="T35" s="304">
        <f t="shared" si="11"/>
        <v>0</v>
      </c>
      <c r="U35" s="305" t="str">
        <f t="shared" si="12"/>
        <v/>
      </c>
      <c r="V35" s="332" t="str">
        <f t="shared" si="13"/>
        <v/>
      </c>
      <c r="W35" s="333">
        <f t="shared" si="14"/>
        <v>0</v>
      </c>
      <c r="X35" s="307">
        <f t="shared" si="15"/>
        <v>0</v>
      </c>
      <c r="Y35" s="308" t="str">
        <f t="shared" si="16"/>
        <v/>
      </c>
      <c r="Z35" s="304">
        <f t="shared" si="17"/>
        <v>0</v>
      </c>
      <c r="AA35" s="305" t="str">
        <f t="shared" si="18"/>
        <v/>
      </c>
      <c r="AB35" s="332">
        <f t="shared" si="19"/>
        <v>0</v>
      </c>
      <c r="AC35" s="308" t="str">
        <f t="shared" si="20"/>
        <v/>
      </c>
      <c r="AD35" s="307">
        <f t="shared" si="21"/>
        <v>0</v>
      </c>
      <c r="AE35" s="308" t="str">
        <f t="shared" si="22"/>
        <v/>
      </c>
    </row>
    <row r="36" spans="2:31" s="38" customFormat="1" ht="30" customHeight="1">
      <c r="B36" s="518" t="s">
        <v>14</v>
      </c>
      <c r="C36" s="519"/>
      <c r="D36" s="99"/>
      <c r="E36" s="104" t="s">
        <v>79</v>
      </c>
      <c r="F36" s="239">
        <v>6.3</v>
      </c>
      <c r="G36" s="136"/>
      <c r="H36" s="138"/>
      <c r="I36" s="323">
        <f t="shared" si="0"/>
        <v>0</v>
      </c>
      <c r="J36" s="324">
        <f t="shared" si="1"/>
        <v>0</v>
      </c>
      <c r="K36" s="325">
        <f t="shared" si="23"/>
        <v>0</v>
      </c>
      <c r="L36" s="326">
        <f t="shared" si="3"/>
        <v>0</v>
      </c>
      <c r="M36" s="317">
        <f t="shared" si="4"/>
        <v>0</v>
      </c>
      <c r="N36" s="307">
        <f t="shared" si="24"/>
        <v>0</v>
      </c>
      <c r="O36" s="308">
        <f t="shared" si="25"/>
        <v>0</v>
      </c>
      <c r="P36" s="317">
        <f t="shared" si="26"/>
        <v>0</v>
      </c>
      <c r="Q36" s="307">
        <f t="shared" si="27"/>
        <v>0</v>
      </c>
      <c r="R36" s="309">
        <f t="shared" si="28"/>
        <v>0</v>
      </c>
      <c r="S36" s="303">
        <f t="shared" si="10"/>
        <v>0</v>
      </c>
      <c r="T36" s="304">
        <f t="shared" si="11"/>
        <v>0</v>
      </c>
      <c r="U36" s="305" t="str">
        <f t="shared" si="12"/>
        <v/>
      </c>
      <c r="V36" s="332" t="str">
        <f t="shared" si="13"/>
        <v/>
      </c>
      <c r="W36" s="333">
        <f t="shared" si="14"/>
        <v>0</v>
      </c>
      <c r="X36" s="307">
        <f t="shared" si="15"/>
        <v>0</v>
      </c>
      <c r="Y36" s="308" t="str">
        <f t="shared" si="16"/>
        <v/>
      </c>
      <c r="Z36" s="304">
        <f t="shared" si="17"/>
        <v>0</v>
      </c>
      <c r="AA36" s="305" t="str">
        <f t="shared" si="18"/>
        <v/>
      </c>
      <c r="AB36" s="332">
        <f t="shared" si="19"/>
        <v>0</v>
      </c>
      <c r="AC36" s="308" t="str">
        <f t="shared" si="20"/>
        <v/>
      </c>
      <c r="AD36" s="307">
        <f t="shared" si="21"/>
        <v>0</v>
      </c>
      <c r="AE36" s="308" t="str">
        <f t="shared" si="22"/>
        <v/>
      </c>
    </row>
    <row r="37" spans="2:31" s="38" customFormat="1" ht="30" customHeight="1">
      <c r="B37" s="518" t="s">
        <v>15</v>
      </c>
      <c r="C37" s="519"/>
      <c r="D37" s="99"/>
      <c r="E37" s="104" t="s">
        <v>79</v>
      </c>
      <c r="F37" s="239">
        <v>11.7</v>
      </c>
      <c r="G37" s="136"/>
      <c r="H37" s="138"/>
      <c r="I37" s="323">
        <f t="shared" si="0"/>
        <v>0</v>
      </c>
      <c r="J37" s="324">
        <f t="shared" si="1"/>
        <v>0</v>
      </c>
      <c r="K37" s="325">
        <f t="shared" si="23"/>
        <v>0</v>
      </c>
      <c r="L37" s="326">
        <f t="shared" si="3"/>
        <v>0</v>
      </c>
      <c r="M37" s="317">
        <f t="shared" si="4"/>
        <v>0</v>
      </c>
      <c r="N37" s="307">
        <f t="shared" si="24"/>
        <v>0</v>
      </c>
      <c r="O37" s="308">
        <f t="shared" si="25"/>
        <v>0</v>
      </c>
      <c r="P37" s="317">
        <f t="shared" si="26"/>
        <v>0</v>
      </c>
      <c r="Q37" s="307">
        <f t="shared" si="27"/>
        <v>0</v>
      </c>
      <c r="R37" s="309">
        <f t="shared" si="28"/>
        <v>0</v>
      </c>
      <c r="S37" s="303">
        <f t="shared" si="10"/>
        <v>0</v>
      </c>
      <c r="T37" s="304">
        <f t="shared" si="11"/>
        <v>0</v>
      </c>
      <c r="U37" s="305" t="str">
        <f t="shared" si="12"/>
        <v/>
      </c>
      <c r="V37" s="332" t="str">
        <f t="shared" si="13"/>
        <v/>
      </c>
      <c r="W37" s="333">
        <f t="shared" si="14"/>
        <v>0</v>
      </c>
      <c r="X37" s="307">
        <f t="shared" si="15"/>
        <v>0</v>
      </c>
      <c r="Y37" s="308" t="str">
        <f t="shared" si="16"/>
        <v/>
      </c>
      <c r="Z37" s="304">
        <f t="shared" si="17"/>
        <v>0</v>
      </c>
      <c r="AA37" s="305" t="str">
        <f t="shared" si="18"/>
        <v/>
      </c>
      <c r="AB37" s="332">
        <f t="shared" si="19"/>
        <v>0</v>
      </c>
      <c r="AC37" s="308" t="str">
        <f t="shared" si="20"/>
        <v/>
      </c>
      <c r="AD37" s="307">
        <f t="shared" si="21"/>
        <v>0</v>
      </c>
      <c r="AE37" s="308" t="str">
        <f t="shared" si="22"/>
        <v/>
      </c>
    </row>
    <row r="38" spans="2:31" s="38" customFormat="1" ht="30" customHeight="1">
      <c r="B38" s="518" t="s">
        <v>16</v>
      </c>
      <c r="C38" s="519"/>
      <c r="D38" s="99"/>
      <c r="E38" s="104" t="s">
        <v>79</v>
      </c>
      <c r="F38" s="239">
        <v>19</v>
      </c>
      <c r="G38" s="136"/>
      <c r="H38" s="138"/>
      <c r="I38" s="323">
        <f t="shared" si="0"/>
        <v>0</v>
      </c>
      <c r="J38" s="324">
        <f t="shared" si="1"/>
        <v>0</v>
      </c>
      <c r="K38" s="325">
        <f t="shared" si="23"/>
        <v>0</v>
      </c>
      <c r="L38" s="326">
        <f t="shared" si="3"/>
        <v>0</v>
      </c>
      <c r="M38" s="317">
        <f t="shared" si="4"/>
        <v>0</v>
      </c>
      <c r="N38" s="307">
        <f t="shared" si="24"/>
        <v>0</v>
      </c>
      <c r="O38" s="308">
        <f t="shared" si="25"/>
        <v>0</v>
      </c>
      <c r="P38" s="317">
        <f t="shared" si="26"/>
        <v>0</v>
      </c>
      <c r="Q38" s="307">
        <f t="shared" si="27"/>
        <v>0</v>
      </c>
      <c r="R38" s="309">
        <f t="shared" si="28"/>
        <v>0</v>
      </c>
      <c r="S38" s="303">
        <f t="shared" si="10"/>
        <v>0</v>
      </c>
      <c r="T38" s="304">
        <f t="shared" si="11"/>
        <v>0</v>
      </c>
      <c r="U38" s="305" t="str">
        <f t="shared" si="12"/>
        <v/>
      </c>
      <c r="V38" s="332" t="str">
        <f t="shared" si="13"/>
        <v/>
      </c>
      <c r="W38" s="333">
        <f t="shared" si="14"/>
        <v>0</v>
      </c>
      <c r="X38" s="307">
        <f t="shared" si="15"/>
        <v>0</v>
      </c>
      <c r="Y38" s="308" t="str">
        <f t="shared" si="16"/>
        <v/>
      </c>
      <c r="Z38" s="304">
        <f t="shared" si="17"/>
        <v>0</v>
      </c>
      <c r="AA38" s="305" t="str">
        <f t="shared" si="18"/>
        <v/>
      </c>
      <c r="AB38" s="332">
        <f t="shared" si="19"/>
        <v>0</v>
      </c>
      <c r="AC38" s="308" t="str">
        <f t="shared" si="20"/>
        <v/>
      </c>
      <c r="AD38" s="307">
        <f t="shared" si="21"/>
        <v>0</v>
      </c>
      <c r="AE38" s="308" t="str">
        <f t="shared" si="22"/>
        <v/>
      </c>
    </row>
    <row r="39" spans="2:31" s="38" customFormat="1" ht="30" customHeight="1">
      <c r="B39" s="518" t="s">
        <v>17</v>
      </c>
      <c r="C39" s="519"/>
      <c r="D39" s="99"/>
      <c r="E39" s="104" t="s">
        <v>79</v>
      </c>
      <c r="F39" s="239">
        <v>23.2</v>
      </c>
      <c r="G39" s="136"/>
      <c r="H39" s="138"/>
      <c r="I39" s="323">
        <f t="shared" si="0"/>
        <v>0</v>
      </c>
      <c r="J39" s="324">
        <f t="shared" si="1"/>
        <v>0</v>
      </c>
      <c r="K39" s="325">
        <f t="shared" si="23"/>
        <v>0</v>
      </c>
      <c r="L39" s="326">
        <f t="shared" si="3"/>
        <v>0</v>
      </c>
      <c r="M39" s="317">
        <f t="shared" si="4"/>
        <v>0</v>
      </c>
      <c r="N39" s="307">
        <f t="shared" si="24"/>
        <v>0</v>
      </c>
      <c r="O39" s="308">
        <f t="shared" si="25"/>
        <v>0</v>
      </c>
      <c r="P39" s="317">
        <f t="shared" si="26"/>
        <v>0</v>
      </c>
      <c r="Q39" s="307">
        <f t="shared" si="27"/>
        <v>0</v>
      </c>
      <c r="R39" s="309">
        <f t="shared" si="28"/>
        <v>0</v>
      </c>
      <c r="S39" s="303">
        <f t="shared" si="10"/>
        <v>0</v>
      </c>
      <c r="T39" s="304">
        <f t="shared" si="11"/>
        <v>0</v>
      </c>
      <c r="U39" s="305" t="str">
        <f t="shared" si="12"/>
        <v/>
      </c>
      <c r="V39" s="332" t="str">
        <f t="shared" si="13"/>
        <v/>
      </c>
      <c r="W39" s="333">
        <f t="shared" si="14"/>
        <v>0</v>
      </c>
      <c r="X39" s="307">
        <f t="shared" si="15"/>
        <v>0</v>
      </c>
      <c r="Y39" s="308" t="str">
        <f t="shared" si="16"/>
        <v/>
      </c>
      <c r="Z39" s="304">
        <f t="shared" si="17"/>
        <v>0</v>
      </c>
      <c r="AA39" s="305" t="str">
        <f t="shared" si="18"/>
        <v/>
      </c>
      <c r="AB39" s="332">
        <f t="shared" si="19"/>
        <v>0</v>
      </c>
      <c r="AC39" s="308" t="str">
        <f t="shared" si="20"/>
        <v/>
      </c>
      <c r="AD39" s="307">
        <f t="shared" si="21"/>
        <v>0</v>
      </c>
      <c r="AE39" s="308" t="str">
        <f t="shared" si="22"/>
        <v/>
      </c>
    </row>
    <row r="40" spans="2:31" s="38" customFormat="1" ht="30" customHeight="1">
      <c r="B40" s="518" t="s">
        <v>18</v>
      </c>
      <c r="C40" s="519"/>
      <c r="D40" s="99"/>
      <c r="E40" s="104" t="s">
        <v>79</v>
      </c>
      <c r="F40" s="239">
        <v>2.8</v>
      </c>
      <c r="G40" s="136"/>
      <c r="H40" s="138"/>
      <c r="I40" s="323">
        <f t="shared" si="0"/>
        <v>0</v>
      </c>
      <c r="J40" s="324">
        <f t="shared" si="1"/>
        <v>0</v>
      </c>
      <c r="K40" s="325">
        <f t="shared" si="23"/>
        <v>0</v>
      </c>
      <c r="L40" s="326">
        <f t="shared" si="3"/>
        <v>0</v>
      </c>
      <c r="M40" s="317">
        <f t="shared" si="4"/>
        <v>0</v>
      </c>
      <c r="N40" s="307">
        <f t="shared" si="24"/>
        <v>0</v>
      </c>
      <c r="O40" s="308">
        <f t="shared" si="25"/>
        <v>0</v>
      </c>
      <c r="P40" s="317">
        <f t="shared" si="26"/>
        <v>0</v>
      </c>
      <c r="Q40" s="307">
        <f t="shared" si="27"/>
        <v>0</v>
      </c>
      <c r="R40" s="309">
        <f t="shared" si="28"/>
        <v>0</v>
      </c>
      <c r="S40" s="303">
        <f t="shared" si="10"/>
        <v>0</v>
      </c>
      <c r="T40" s="304">
        <f t="shared" si="11"/>
        <v>0</v>
      </c>
      <c r="U40" s="305" t="str">
        <f t="shared" si="12"/>
        <v/>
      </c>
      <c r="V40" s="332" t="str">
        <f t="shared" si="13"/>
        <v/>
      </c>
      <c r="W40" s="333">
        <f t="shared" si="14"/>
        <v>0</v>
      </c>
      <c r="X40" s="307">
        <f t="shared" si="15"/>
        <v>0</v>
      </c>
      <c r="Y40" s="308" t="str">
        <f t="shared" si="16"/>
        <v/>
      </c>
      <c r="Z40" s="304">
        <f t="shared" si="17"/>
        <v>0</v>
      </c>
      <c r="AA40" s="305" t="str">
        <f t="shared" si="18"/>
        <v/>
      </c>
      <c r="AB40" s="332">
        <f t="shared" si="19"/>
        <v>0</v>
      </c>
      <c r="AC40" s="308" t="str">
        <f t="shared" si="20"/>
        <v/>
      </c>
      <c r="AD40" s="307">
        <f t="shared" si="21"/>
        <v>0</v>
      </c>
      <c r="AE40" s="308" t="str">
        <f t="shared" si="22"/>
        <v/>
      </c>
    </row>
    <row r="41" spans="2:31" s="38" customFormat="1" ht="30" customHeight="1">
      <c r="B41" s="518" t="s">
        <v>19</v>
      </c>
      <c r="C41" s="519"/>
      <c r="D41" s="99"/>
      <c r="E41" s="104" t="s">
        <v>79</v>
      </c>
      <c r="F41" s="239">
        <v>5</v>
      </c>
      <c r="G41" s="136"/>
      <c r="H41" s="138"/>
      <c r="I41" s="323">
        <f t="shared" si="0"/>
        <v>0</v>
      </c>
      <c r="J41" s="324">
        <f t="shared" si="1"/>
        <v>0</v>
      </c>
      <c r="K41" s="325">
        <f t="shared" si="23"/>
        <v>0</v>
      </c>
      <c r="L41" s="326">
        <f t="shared" si="3"/>
        <v>0</v>
      </c>
      <c r="M41" s="317">
        <f t="shared" si="4"/>
        <v>0</v>
      </c>
      <c r="N41" s="307">
        <f t="shared" si="24"/>
        <v>0</v>
      </c>
      <c r="O41" s="308">
        <f t="shared" si="25"/>
        <v>0</v>
      </c>
      <c r="P41" s="317">
        <f t="shared" si="26"/>
        <v>0</v>
      </c>
      <c r="Q41" s="307">
        <f t="shared" si="27"/>
        <v>0</v>
      </c>
      <c r="R41" s="309">
        <f t="shared" si="28"/>
        <v>0</v>
      </c>
      <c r="S41" s="303">
        <f t="shared" si="10"/>
        <v>0</v>
      </c>
      <c r="T41" s="304">
        <f t="shared" si="11"/>
        <v>0</v>
      </c>
      <c r="U41" s="305" t="str">
        <f t="shared" si="12"/>
        <v/>
      </c>
      <c r="V41" s="332" t="str">
        <f t="shared" si="13"/>
        <v/>
      </c>
      <c r="W41" s="333">
        <f t="shared" si="14"/>
        <v>0</v>
      </c>
      <c r="X41" s="307">
        <f t="shared" si="15"/>
        <v>0</v>
      </c>
      <c r="Y41" s="308" t="str">
        <f t="shared" si="16"/>
        <v/>
      </c>
      <c r="Z41" s="304">
        <f t="shared" si="17"/>
        <v>0</v>
      </c>
      <c r="AA41" s="305" t="str">
        <f t="shared" si="18"/>
        <v/>
      </c>
      <c r="AB41" s="332">
        <f t="shared" si="19"/>
        <v>0</v>
      </c>
      <c r="AC41" s="308" t="str">
        <f t="shared" si="20"/>
        <v/>
      </c>
      <c r="AD41" s="307">
        <f t="shared" si="21"/>
        <v>0</v>
      </c>
      <c r="AE41" s="308" t="str">
        <f t="shared" si="22"/>
        <v/>
      </c>
    </row>
    <row r="42" spans="2:31" s="38" customFormat="1" ht="30" customHeight="1">
      <c r="B42" s="518" t="s">
        <v>20</v>
      </c>
      <c r="C42" s="519"/>
      <c r="D42" s="99"/>
      <c r="E42" s="104" t="s">
        <v>79</v>
      </c>
      <c r="F42" s="239">
        <v>2.8</v>
      </c>
      <c r="G42" s="136"/>
      <c r="H42" s="138"/>
      <c r="I42" s="323">
        <f t="shared" si="0"/>
        <v>0</v>
      </c>
      <c r="J42" s="324">
        <f t="shared" si="1"/>
        <v>0</v>
      </c>
      <c r="K42" s="325">
        <f t="shared" si="23"/>
        <v>0</v>
      </c>
      <c r="L42" s="326">
        <f t="shared" si="3"/>
        <v>0</v>
      </c>
      <c r="M42" s="317">
        <f t="shared" si="4"/>
        <v>0</v>
      </c>
      <c r="N42" s="307">
        <f t="shared" si="24"/>
        <v>0</v>
      </c>
      <c r="O42" s="308">
        <f t="shared" si="25"/>
        <v>0</v>
      </c>
      <c r="P42" s="317">
        <f t="shared" si="26"/>
        <v>0</v>
      </c>
      <c r="Q42" s="307">
        <f t="shared" si="27"/>
        <v>0</v>
      </c>
      <c r="R42" s="309">
        <f t="shared" si="28"/>
        <v>0</v>
      </c>
      <c r="S42" s="303">
        <f t="shared" si="10"/>
        <v>0</v>
      </c>
      <c r="T42" s="304">
        <f t="shared" si="11"/>
        <v>0</v>
      </c>
      <c r="U42" s="305" t="str">
        <f t="shared" si="12"/>
        <v/>
      </c>
      <c r="V42" s="332" t="str">
        <f t="shared" si="13"/>
        <v/>
      </c>
      <c r="W42" s="333">
        <f t="shared" si="14"/>
        <v>0</v>
      </c>
      <c r="X42" s="307">
        <f t="shared" si="15"/>
        <v>0</v>
      </c>
      <c r="Y42" s="308" t="str">
        <f t="shared" si="16"/>
        <v/>
      </c>
      <c r="Z42" s="304">
        <f t="shared" si="17"/>
        <v>0</v>
      </c>
      <c r="AA42" s="305" t="str">
        <f t="shared" si="18"/>
        <v/>
      </c>
      <c r="AB42" s="332">
        <f t="shared" si="19"/>
        <v>0</v>
      </c>
      <c r="AC42" s="308" t="str">
        <f t="shared" si="20"/>
        <v/>
      </c>
      <c r="AD42" s="307">
        <f t="shared" si="21"/>
        <v>0</v>
      </c>
      <c r="AE42" s="308" t="str">
        <f t="shared" si="22"/>
        <v/>
      </c>
    </row>
    <row r="43" spans="2:31" s="38" customFormat="1" ht="30" customHeight="1">
      <c r="B43" s="518" t="s">
        <v>21</v>
      </c>
      <c r="C43" s="519"/>
      <c r="D43" s="99"/>
      <c r="E43" s="104" t="s">
        <v>79</v>
      </c>
      <c r="F43" s="239">
        <v>5</v>
      </c>
      <c r="G43" s="136"/>
      <c r="H43" s="138"/>
      <c r="I43" s="323">
        <f t="shared" si="0"/>
        <v>0</v>
      </c>
      <c r="J43" s="324">
        <f t="shared" si="1"/>
        <v>0</v>
      </c>
      <c r="K43" s="325">
        <f t="shared" si="23"/>
        <v>0</v>
      </c>
      <c r="L43" s="326">
        <f t="shared" si="3"/>
        <v>0</v>
      </c>
      <c r="M43" s="317">
        <f t="shared" si="4"/>
        <v>0</v>
      </c>
      <c r="N43" s="307">
        <f t="shared" si="24"/>
        <v>0</v>
      </c>
      <c r="O43" s="308">
        <f t="shared" si="25"/>
        <v>0</v>
      </c>
      <c r="P43" s="317">
        <f t="shared" si="26"/>
        <v>0</v>
      </c>
      <c r="Q43" s="307">
        <f t="shared" si="27"/>
        <v>0</v>
      </c>
      <c r="R43" s="309">
        <f t="shared" si="28"/>
        <v>0</v>
      </c>
      <c r="S43" s="303">
        <f t="shared" si="10"/>
        <v>0</v>
      </c>
      <c r="T43" s="304">
        <f t="shared" si="11"/>
        <v>0</v>
      </c>
      <c r="U43" s="305" t="str">
        <f t="shared" si="12"/>
        <v/>
      </c>
      <c r="V43" s="332" t="str">
        <f t="shared" si="13"/>
        <v/>
      </c>
      <c r="W43" s="333">
        <f t="shared" si="14"/>
        <v>0</v>
      </c>
      <c r="X43" s="307">
        <f t="shared" si="15"/>
        <v>0</v>
      </c>
      <c r="Y43" s="308" t="str">
        <f t="shared" si="16"/>
        <v/>
      </c>
      <c r="Z43" s="304">
        <f t="shared" si="17"/>
        <v>0</v>
      </c>
      <c r="AA43" s="305" t="str">
        <f t="shared" si="18"/>
        <v/>
      </c>
      <c r="AB43" s="332">
        <f t="shared" si="19"/>
        <v>0</v>
      </c>
      <c r="AC43" s="308" t="str">
        <f t="shared" si="20"/>
        <v/>
      </c>
      <c r="AD43" s="307">
        <f t="shared" si="21"/>
        <v>0</v>
      </c>
      <c r="AE43" s="308" t="str">
        <f t="shared" si="22"/>
        <v/>
      </c>
    </row>
    <row r="44" spans="2:31" s="38" customFormat="1" ht="30" customHeight="1">
      <c r="B44" s="518" t="s">
        <v>22</v>
      </c>
      <c r="C44" s="519"/>
      <c r="D44" s="99"/>
      <c r="E44" s="104" t="s">
        <v>79</v>
      </c>
      <c r="F44" s="239">
        <v>8.1999999999999993</v>
      </c>
      <c r="G44" s="136"/>
      <c r="H44" s="138"/>
      <c r="I44" s="323">
        <f t="shared" si="0"/>
        <v>0</v>
      </c>
      <c r="J44" s="324">
        <f t="shared" si="1"/>
        <v>0</v>
      </c>
      <c r="K44" s="325">
        <f t="shared" si="23"/>
        <v>0</v>
      </c>
      <c r="L44" s="326">
        <f t="shared" si="3"/>
        <v>0</v>
      </c>
      <c r="M44" s="317">
        <f t="shared" si="4"/>
        <v>0</v>
      </c>
      <c r="N44" s="307">
        <f t="shared" si="24"/>
        <v>0</v>
      </c>
      <c r="O44" s="308">
        <f t="shared" si="25"/>
        <v>0</v>
      </c>
      <c r="P44" s="317">
        <f t="shared" si="26"/>
        <v>0</v>
      </c>
      <c r="Q44" s="307">
        <f t="shared" si="27"/>
        <v>0</v>
      </c>
      <c r="R44" s="309">
        <f t="shared" si="28"/>
        <v>0</v>
      </c>
      <c r="S44" s="303">
        <f t="shared" si="10"/>
        <v>0</v>
      </c>
      <c r="T44" s="304">
        <f t="shared" si="11"/>
        <v>0</v>
      </c>
      <c r="U44" s="305" t="str">
        <f t="shared" si="12"/>
        <v/>
      </c>
      <c r="V44" s="332" t="str">
        <f t="shared" si="13"/>
        <v/>
      </c>
      <c r="W44" s="333">
        <f t="shared" si="14"/>
        <v>0</v>
      </c>
      <c r="X44" s="307">
        <f t="shared" si="15"/>
        <v>0</v>
      </c>
      <c r="Y44" s="308" t="str">
        <f t="shared" si="16"/>
        <v/>
      </c>
      <c r="Z44" s="304">
        <f t="shared" si="17"/>
        <v>0</v>
      </c>
      <c r="AA44" s="305" t="str">
        <f t="shared" si="18"/>
        <v/>
      </c>
      <c r="AB44" s="332">
        <f t="shared" si="19"/>
        <v>0</v>
      </c>
      <c r="AC44" s="308" t="str">
        <f t="shared" si="20"/>
        <v/>
      </c>
      <c r="AD44" s="307">
        <f t="shared" si="21"/>
        <v>0</v>
      </c>
      <c r="AE44" s="308" t="str">
        <f t="shared" si="22"/>
        <v/>
      </c>
    </row>
    <row r="45" spans="2:31" s="38" customFormat="1" ht="30" customHeight="1">
      <c r="B45" s="518" t="s">
        <v>23</v>
      </c>
      <c r="C45" s="519"/>
      <c r="D45" s="99"/>
      <c r="E45" s="104" t="s">
        <v>79</v>
      </c>
      <c r="F45" s="239">
        <v>10.9</v>
      </c>
      <c r="G45" s="136"/>
      <c r="H45" s="138"/>
      <c r="I45" s="323">
        <f t="shared" si="0"/>
        <v>0</v>
      </c>
      <c r="J45" s="324">
        <f t="shared" si="1"/>
        <v>0</v>
      </c>
      <c r="K45" s="325">
        <f t="shared" si="23"/>
        <v>0</v>
      </c>
      <c r="L45" s="326">
        <f t="shared" si="3"/>
        <v>0</v>
      </c>
      <c r="M45" s="317">
        <f t="shared" si="4"/>
        <v>0</v>
      </c>
      <c r="N45" s="307">
        <f t="shared" si="24"/>
        <v>0</v>
      </c>
      <c r="O45" s="308">
        <f t="shared" si="25"/>
        <v>0</v>
      </c>
      <c r="P45" s="317">
        <f t="shared" si="26"/>
        <v>0</v>
      </c>
      <c r="Q45" s="307">
        <f t="shared" si="27"/>
        <v>0</v>
      </c>
      <c r="R45" s="309">
        <f t="shared" si="28"/>
        <v>0</v>
      </c>
      <c r="S45" s="303">
        <f t="shared" si="10"/>
        <v>0</v>
      </c>
      <c r="T45" s="304">
        <f t="shared" si="11"/>
        <v>0</v>
      </c>
      <c r="U45" s="305" t="str">
        <f t="shared" si="12"/>
        <v/>
      </c>
      <c r="V45" s="332" t="str">
        <f t="shared" si="13"/>
        <v/>
      </c>
      <c r="W45" s="333">
        <f t="shared" si="14"/>
        <v>0</v>
      </c>
      <c r="X45" s="307">
        <f t="shared" si="15"/>
        <v>0</v>
      </c>
      <c r="Y45" s="308" t="str">
        <f t="shared" si="16"/>
        <v/>
      </c>
      <c r="Z45" s="304">
        <f t="shared" si="17"/>
        <v>0</v>
      </c>
      <c r="AA45" s="305" t="str">
        <f t="shared" si="18"/>
        <v/>
      </c>
      <c r="AB45" s="332">
        <f t="shared" si="19"/>
        <v>0</v>
      </c>
      <c r="AC45" s="308" t="str">
        <f t="shared" si="20"/>
        <v/>
      </c>
      <c r="AD45" s="307">
        <f t="shared" si="21"/>
        <v>0</v>
      </c>
      <c r="AE45" s="308" t="str">
        <f t="shared" si="22"/>
        <v/>
      </c>
    </row>
    <row r="46" spans="2:31" s="38" customFormat="1" ht="30" customHeight="1">
      <c r="B46" s="518" t="s">
        <v>24</v>
      </c>
      <c r="C46" s="519"/>
      <c r="D46" s="99"/>
      <c r="E46" s="104" t="s">
        <v>79</v>
      </c>
      <c r="F46" s="239">
        <v>2.2000000000000002</v>
      </c>
      <c r="G46" s="136"/>
      <c r="H46" s="138"/>
      <c r="I46" s="323">
        <f t="shared" si="0"/>
        <v>0</v>
      </c>
      <c r="J46" s="324">
        <f t="shared" si="1"/>
        <v>0</v>
      </c>
      <c r="K46" s="325">
        <f t="shared" si="23"/>
        <v>0</v>
      </c>
      <c r="L46" s="326">
        <f t="shared" si="3"/>
        <v>0</v>
      </c>
      <c r="M46" s="317">
        <f t="shared" si="4"/>
        <v>0</v>
      </c>
      <c r="N46" s="307">
        <f t="shared" si="24"/>
        <v>0</v>
      </c>
      <c r="O46" s="308">
        <f t="shared" si="25"/>
        <v>0</v>
      </c>
      <c r="P46" s="317">
        <f t="shared" si="26"/>
        <v>0</v>
      </c>
      <c r="Q46" s="307">
        <f t="shared" si="27"/>
        <v>0</v>
      </c>
      <c r="R46" s="309">
        <f t="shared" si="28"/>
        <v>0</v>
      </c>
      <c r="S46" s="303">
        <f t="shared" si="10"/>
        <v>0</v>
      </c>
      <c r="T46" s="304">
        <f t="shared" si="11"/>
        <v>0</v>
      </c>
      <c r="U46" s="305" t="str">
        <f t="shared" si="12"/>
        <v/>
      </c>
      <c r="V46" s="332" t="str">
        <f t="shared" si="13"/>
        <v/>
      </c>
      <c r="W46" s="333">
        <f t="shared" si="14"/>
        <v>0</v>
      </c>
      <c r="X46" s="307">
        <f t="shared" si="15"/>
        <v>0</v>
      </c>
      <c r="Y46" s="308" t="str">
        <f t="shared" si="16"/>
        <v/>
      </c>
      <c r="Z46" s="304">
        <f t="shared" si="17"/>
        <v>0</v>
      </c>
      <c r="AA46" s="305" t="str">
        <f t="shared" si="18"/>
        <v/>
      </c>
      <c r="AB46" s="332">
        <f t="shared" si="19"/>
        <v>0</v>
      </c>
      <c r="AC46" s="308" t="str">
        <f t="shared" si="20"/>
        <v/>
      </c>
      <c r="AD46" s="307">
        <f t="shared" si="21"/>
        <v>0</v>
      </c>
      <c r="AE46" s="308" t="str">
        <f t="shared" si="22"/>
        <v/>
      </c>
    </row>
    <row r="47" spans="2:31" s="38" customFormat="1" ht="30" customHeight="1">
      <c r="B47" s="518" t="s">
        <v>25</v>
      </c>
      <c r="C47" s="519"/>
      <c r="D47" s="99"/>
      <c r="E47" s="104" t="s">
        <v>79</v>
      </c>
      <c r="F47" s="239">
        <v>3.7</v>
      </c>
      <c r="G47" s="136"/>
      <c r="H47" s="138"/>
      <c r="I47" s="323">
        <f t="shared" si="0"/>
        <v>0</v>
      </c>
      <c r="J47" s="324">
        <f t="shared" si="1"/>
        <v>0</v>
      </c>
      <c r="K47" s="325">
        <f t="shared" si="23"/>
        <v>0</v>
      </c>
      <c r="L47" s="326">
        <f t="shared" si="3"/>
        <v>0</v>
      </c>
      <c r="M47" s="317">
        <f t="shared" si="4"/>
        <v>0</v>
      </c>
      <c r="N47" s="307">
        <f t="shared" si="24"/>
        <v>0</v>
      </c>
      <c r="O47" s="308">
        <f t="shared" si="25"/>
        <v>0</v>
      </c>
      <c r="P47" s="317">
        <f t="shared" si="26"/>
        <v>0</v>
      </c>
      <c r="Q47" s="307">
        <f t="shared" si="27"/>
        <v>0</v>
      </c>
      <c r="R47" s="309">
        <f t="shared" si="28"/>
        <v>0</v>
      </c>
      <c r="S47" s="303">
        <f t="shared" si="10"/>
        <v>0</v>
      </c>
      <c r="T47" s="304">
        <f t="shared" si="11"/>
        <v>0</v>
      </c>
      <c r="U47" s="305" t="str">
        <f t="shared" si="12"/>
        <v/>
      </c>
      <c r="V47" s="332" t="str">
        <f t="shared" si="13"/>
        <v/>
      </c>
      <c r="W47" s="333">
        <f t="shared" si="14"/>
        <v>0</v>
      </c>
      <c r="X47" s="307">
        <f t="shared" si="15"/>
        <v>0</v>
      </c>
      <c r="Y47" s="308" t="str">
        <f t="shared" si="16"/>
        <v/>
      </c>
      <c r="Z47" s="304">
        <f t="shared" si="17"/>
        <v>0</v>
      </c>
      <c r="AA47" s="305" t="str">
        <f t="shared" si="18"/>
        <v/>
      </c>
      <c r="AB47" s="332">
        <f t="shared" si="19"/>
        <v>0</v>
      </c>
      <c r="AC47" s="308" t="str">
        <f t="shared" si="20"/>
        <v/>
      </c>
      <c r="AD47" s="307">
        <f t="shared" si="21"/>
        <v>0</v>
      </c>
      <c r="AE47" s="308" t="str">
        <f t="shared" si="22"/>
        <v/>
      </c>
    </row>
    <row r="48" spans="2:31" s="38" customFormat="1" ht="30" customHeight="1">
      <c r="B48" s="518" t="s">
        <v>26</v>
      </c>
      <c r="C48" s="519"/>
      <c r="D48" s="99"/>
      <c r="E48" s="104" t="s">
        <v>79</v>
      </c>
      <c r="F48" s="239">
        <v>5.7</v>
      </c>
      <c r="G48" s="136"/>
      <c r="H48" s="138"/>
      <c r="I48" s="323">
        <f t="shared" si="0"/>
        <v>0</v>
      </c>
      <c r="J48" s="324">
        <f t="shared" si="1"/>
        <v>0</v>
      </c>
      <c r="K48" s="325">
        <f t="shared" si="23"/>
        <v>0</v>
      </c>
      <c r="L48" s="326">
        <f t="shared" si="3"/>
        <v>0</v>
      </c>
      <c r="M48" s="317">
        <f t="shared" si="4"/>
        <v>0</v>
      </c>
      <c r="N48" s="307">
        <f t="shared" si="24"/>
        <v>0</v>
      </c>
      <c r="O48" s="308">
        <f t="shared" si="25"/>
        <v>0</v>
      </c>
      <c r="P48" s="317">
        <f t="shared" si="26"/>
        <v>0</v>
      </c>
      <c r="Q48" s="307">
        <f t="shared" si="27"/>
        <v>0</v>
      </c>
      <c r="R48" s="309">
        <f t="shared" si="28"/>
        <v>0</v>
      </c>
      <c r="S48" s="303">
        <f t="shared" si="10"/>
        <v>0</v>
      </c>
      <c r="T48" s="304">
        <f t="shared" si="11"/>
        <v>0</v>
      </c>
      <c r="U48" s="305" t="str">
        <f t="shared" si="12"/>
        <v/>
      </c>
      <c r="V48" s="332" t="str">
        <f t="shared" si="13"/>
        <v/>
      </c>
      <c r="W48" s="333">
        <f t="shared" si="14"/>
        <v>0</v>
      </c>
      <c r="X48" s="307">
        <f t="shared" si="15"/>
        <v>0</v>
      </c>
      <c r="Y48" s="308" t="str">
        <f t="shared" si="16"/>
        <v/>
      </c>
      <c r="Z48" s="304">
        <f t="shared" si="17"/>
        <v>0</v>
      </c>
      <c r="AA48" s="305" t="str">
        <f t="shared" si="18"/>
        <v/>
      </c>
      <c r="AB48" s="332">
        <f t="shared" si="19"/>
        <v>0</v>
      </c>
      <c r="AC48" s="308" t="str">
        <f t="shared" si="20"/>
        <v/>
      </c>
      <c r="AD48" s="307">
        <f t="shared" si="21"/>
        <v>0</v>
      </c>
      <c r="AE48" s="308" t="str">
        <f t="shared" si="22"/>
        <v/>
      </c>
    </row>
    <row r="49" spans="2:31" s="38" customFormat="1" ht="30" customHeight="1">
      <c r="B49" s="518" t="s">
        <v>27</v>
      </c>
      <c r="C49" s="519"/>
      <c r="D49" s="99"/>
      <c r="E49" s="104" t="s">
        <v>79</v>
      </c>
      <c r="F49" s="239">
        <v>1.5</v>
      </c>
      <c r="G49" s="136"/>
      <c r="H49" s="138"/>
      <c r="I49" s="323">
        <f t="shared" si="0"/>
        <v>0</v>
      </c>
      <c r="J49" s="324">
        <f t="shared" si="1"/>
        <v>0</v>
      </c>
      <c r="K49" s="325">
        <f t="shared" si="23"/>
        <v>0</v>
      </c>
      <c r="L49" s="326">
        <f t="shared" si="3"/>
        <v>0</v>
      </c>
      <c r="M49" s="317">
        <f t="shared" si="4"/>
        <v>0</v>
      </c>
      <c r="N49" s="307">
        <f t="shared" si="24"/>
        <v>0</v>
      </c>
      <c r="O49" s="308">
        <f t="shared" si="25"/>
        <v>0</v>
      </c>
      <c r="P49" s="317">
        <f t="shared" si="26"/>
        <v>0</v>
      </c>
      <c r="Q49" s="307">
        <f t="shared" si="27"/>
        <v>0</v>
      </c>
      <c r="R49" s="309">
        <f t="shared" si="28"/>
        <v>0</v>
      </c>
      <c r="S49" s="303">
        <f t="shared" si="10"/>
        <v>0</v>
      </c>
      <c r="T49" s="304">
        <f t="shared" si="11"/>
        <v>0</v>
      </c>
      <c r="U49" s="305" t="str">
        <f t="shared" si="12"/>
        <v/>
      </c>
      <c r="V49" s="332" t="str">
        <f t="shared" si="13"/>
        <v/>
      </c>
      <c r="W49" s="333">
        <f t="shared" si="14"/>
        <v>0</v>
      </c>
      <c r="X49" s="307">
        <f t="shared" si="15"/>
        <v>0</v>
      </c>
      <c r="Y49" s="308" t="str">
        <f t="shared" si="16"/>
        <v/>
      </c>
      <c r="Z49" s="304">
        <f t="shared" si="17"/>
        <v>0</v>
      </c>
      <c r="AA49" s="305" t="str">
        <f t="shared" si="18"/>
        <v/>
      </c>
      <c r="AB49" s="332">
        <f t="shared" si="19"/>
        <v>0</v>
      </c>
      <c r="AC49" s="308" t="str">
        <f t="shared" si="20"/>
        <v/>
      </c>
      <c r="AD49" s="307">
        <f t="shared" si="21"/>
        <v>0</v>
      </c>
      <c r="AE49" s="308" t="str">
        <f t="shared" si="22"/>
        <v/>
      </c>
    </row>
    <row r="50" spans="2:31" s="38" customFormat="1" ht="30" customHeight="1">
      <c r="B50" s="518" t="s">
        <v>28</v>
      </c>
      <c r="C50" s="519"/>
      <c r="D50" s="99"/>
      <c r="E50" s="104" t="s">
        <v>79</v>
      </c>
      <c r="F50" s="239">
        <v>2.5</v>
      </c>
      <c r="G50" s="136"/>
      <c r="H50" s="138"/>
      <c r="I50" s="323">
        <f t="shared" si="0"/>
        <v>0</v>
      </c>
      <c r="J50" s="324">
        <f t="shared" si="1"/>
        <v>0</v>
      </c>
      <c r="K50" s="325">
        <f t="shared" si="23"/>
        <v>0</v>
      </c>
      <c r="L50" s="326">
        <f t="shared" si="3"/>
        <v>0</v>
      </c>
      <c r="M50" s="317">
        <f t="shared" si="4"/>
        <v>0</v>
      </c>
      <c r="N50" s="307">
        <f t="shared" si="24"/>
        <v>0</v>
      </c>
      <c r="O50" s="308">
        <f t="shared" si="25"/>
        <v>0</v>
      </c>
      <c r="P50" s="317">
        <f t="shared" si="26"/>
        <v>0</v>
      </c>
      <c r="Q50" s="307">
        <f t="shared" si="27"/>
        <v>0</v>
      </c>
      <c r="R50" s="309">
        <f t="shared" si="28"/>
        <v>0</v>
      </c>
      <c r="S50" s="303">
        <f t="shared" si="10"/>
        <v>0</v>
      </c>
      <c r="T50" s="304">
        <f t="shared" si="11"/>
        <v>0</v>
      </c>
      <c r="U50" s="305" t="str">
        <f t="shared" si="12"/>
        <v/>
      </c>
      <c r="V50" s="332" t="str">
        <f t="shared" si="13"/>
        <v/>
      </c>
      <c r="W50" s="333">
        <f t="shared" si="14"/>
        <v>0</v>
      </c>
      <c r="X50" s="307">
        <f t="shared" si="15"/>
        <v>0</v>
      </c>
      <c r="Y50" s="308" t="str">
        <f t="shared" si="16"/>
        <v/>
      </c>
      <c r="Z50" s="304">
        <f t="shared" si="17"/>
        <v>0</v>
      </c>
      <c r="AA50" s="305" t="str">
        <f t="shared" si="18"/>
        <v/>
      </c>
      <c r="AB50" s="332">
        <f t="shared" si="19"/>
        <v>0</v>
      </c>
      <c r="AC50" s="308" t="str">
        <f t="shared" si="20"/>
        <v/>
      </c>
      <c r="AD50" s="307">
        <f t="shared" si="21"/>
        <v>0</v>
      </c>
      <c r="AE50" s="308" t="str">
        <f t="shared" si="22"/>
        <v/>
      </c>
    </row>
    <row r="51" spans="2:31" s="38" customFormat="1" ht="30" customHeight="1">
      <c r="B51" s="518" t="s">
        <v>29</v>
      </c>
      <c r="C51" s="519"/>
      <c r="D51" s="99"/>
      <c r="E51" s="104" t="s">
        <v>79</v>
      </c>
      <c r="F51" s="239">
        <v>3.8</v>
      </c>
      <c r="G51" s="136"/>
      <c r="H51" s="138"/>
      <c r="I51" s="323">
        <f t="shared" si="0"/>
        <v>0</v>
      </c>
      <c r="J51" s="324">
        <f t="shared" si="1"/>
        <v>0</v>
      </c>
      <c r="K51" s="325">
        <f t="shared" si="23"/>
        <v>0</v>
      </c>
      <c r="L51" s="326">
        <f t="shared" si="3"/>
        <v>0</v>
      </c>
      <c r="M51" s="317">
        <f t="shared" si="4"/>
        <v>0</v>
      </c>
      <c r="N51" s="307">
        <f t="shared" si="24"/>
        <v>0</v>
      </c>
      <c r="O51" s="308">
        <f t="shared" si="25"/>
        <v>0</v>
      </c>
      <c r="P51" s="317">
        <f t="shared" si="26"/>
        <v>0</v>
      </c>
      <c r="Q51" s="307">
        <f t="shared" si="27"/>
        <v>0</v>
      </c>
      <c r="R51" s="309">
        <f t="shared" si="28"/>
        <v>0</v>
      </c>
      <c r="S51" s="303">
        <f t="shared" si="10"/>
        <v>0</v>
      </c>
      <c r="T51" s="304">
        <f t="shared" si="11"/>
        <v>0</v>
      </c>
      <c r="U51" s="305" t="str">
        <f t="shared" si="12"/>
        <v/>
      </c>
      <c r="V51" s="332" t="str">
        <f t="shared" si="13"/>
        <v/>
      </c>
      <c r="W51" s="333">
        <f t="shared" si="14"/>
        <v>0</v>
      </c>
      <c r="X51" s="307">
        <f t="shared" si="15"/>
        <v>0</v>
      </c>
      <c r="Y51" s="308" t="str">
        <f t="shared" si="16"/>
        <v/>
      </c>
      <c r="Z51" s="304">
        <f t="shared" si="17"/>
        <v>0</v>
      </c>
      <c r="AA51" s="305" t="str">
        <f t="shared" si="18"/>
        <v/>
      </c>
      <c r="AB51" s="332">
        <f t="shared" si="19"/>
        <v>0</v>
      </c>
      <c r="AC51" s="308" t="str">
        <f t="shared" si="20"/>
        <v/>
      </c>
      <c r="AD51" s="307">
        <f t="shared" si="21"/>
        <v>0</v>
      </c>
      <c r="AE51" s="308" t="str">
        <f t="shared" si="22"/>
        <v/>
      </c>
    </row>
    <row r="52" spans="2:31" s="38" customFormat="1" ht="30" customHeight="1">
      <c r="B52" s="518"/>
      <c r="C52" s="519"/>
      <c r="D52" s="99"/>
      <c r="E52" s="104"/>
      <c r="F52" s="239"/>
      <c r="G52" s="136"/>
      <c r="H52" s="138"/>
      <c r="I52" s="323">
        <f t="shared" si="0"/>
        <v>0</v>
      </c>
      <c r="J52" s="324">
        <f t="shared" si="1"/>
        <v>0</v>
      </c>
      <c r="K52" s="325">
        <f t="shared" si="23"/>
        <v>0</v>
      </c>
      <c r="L52" s="326">
        <f t="shared" si="3"/>
        <v>0</v>
      </c>
      <c r="M52" s="317">
        <f t="shared" si="4"/>
        <v>0</v>
      </c>
      <c r="N52" s="307">
        <f t="shared" si="24"/>
        <v>0</v>
      </c>
      <c r="O52" s="308">
        <f t="shared" si="25"/>
        <v>0</v>
      </c>
      <c r="P52" s="317">
        <f t="shared" si="26"/>
        <v>0</v>
      </c>
      <c r="Q52" s="307">
        <f t="shared" si="27"/>
        <v>0</v>
      </c>
      <c r="R52" s="309">
        <f t="shared" si="28"/>
        <v>0</v>
      </c>
      <c r="S52" s="303">
        <f t="shared" si="10"/>
        <v>0</v>
      </c>
      <c r="T52" s="304">
        <f t="shared" si="11"/>
        <v>0</v>
      </c>
      <c r="U52" s="305" t="str">
        <f t="shared" si="12"/>
        <v/>
      </c>
      <c r="V52" s="332" t="str">
        <f t="shared" si="13"/>
        <v/>
      </c>
      <c r="W52" s="333">
        <f t="shared" si="14"/>
        <v>0</v>
      </c>
      <c r="X52" s="307">
        <f t="shared" si="15"/>
        <v>0</v>
      </c>
      <c r="Y52" s="308" t="str">
        <f t="shared" si="16"/>
        <v/>
      </c>
      <c r="Z52" s="304">
        <f t="shared" si="17"/>
        <v>0</v>
      </c>
      <c r="AA52" s="305" t="str">
        <f t="shared" si="18"/>
        <v/>
      </c>
      <c r="AB52" s="332">
        <f t="shared" si="19"/>
        <v>0</v>
      </c>
      <c r="AC52" s="308" t="str">
        <f t="shared" si="20"/>
        <v/>
      </c>
      <c r="AD52" s="307">
        <f t="shared" si="21"/>
        <v>0</v>
      </c>
      <c r="AE52" s="308" t="str">
        <f t="shared" si="22"/>
        <v/>
      </c>
    </row>
    <row r="53" spans="2:31" s="38" customFormat="1" ht="30" customHeight="1">
      <c r="B53" s="518"/>
      <c r="C53" s="519"/>
      <c r="D53" s="99"/>
      <c r="E53" s="104"/>
      <c r="F53" s="239"/>
      <c r="G53" s="136"/>
      <c r="H53" s="138"/>
      <c r="I53" s="323">
        <f t="shared" si="0"/>
        <v>0</v>
      </c>
      <c r="J53" s="324">
        <f t="shared" si="1"/>
        <v>0</v>
      </c>
      <c r="K53" s="325">
        <f t="shared" si="23"/>
        <v>0</v>
      </c>
      <c r="L53" s="326">
        <f t="shared" si="3"/>
        <v>0</v>
      </c>
      <c r="M53" s="317">
        <f t="shared" si="4"/>
        <v>0</v>
      </c>
      <c r="N53" s="307">
        <f t="shared" si="24"/>
        <v>0</v>
      </c>
      <c r="O53" s="308">
        <f t="shared" si="25"/>
        <v>0</v>
      </c>
      <c r="P53" s="317">
        <f t="shared" si="26"/>
        <v>0</v>
      </c>
      <c r="Q53" s="307">
        <f t="shared" si="27"/>
        <v>0</v>
      </c>
      <c r="R53" s="309">
        <f t="shared" si="28"/>
        <v>0</v>
      </c>
      <c r="S53" s="303">
        <f t="shared" si="10"/>
        <v>0</v>
      </c>
      <c r="T53" s="304">
        <f t="shared" si="11"/>
        <v>0</v>
      </c>
      <c r="U53" s="305" t="str">
        <f t="shared" si="12"/>
        <v/>
      </c>
      <c r="V53" s="332" t="str">
        <f t="shared" si="13"/>
        <v/>
      </c>
      <c r="W53" s="333">
        <f t="shared" si="14"/>
        <v>0</v>
      </c>
      <c r="X53" s="307">
        <f t="shared" si="15"/>
        <v>0</v>
      </c>
      <c r="Y53" s="308" t="str">
        <f t="shared" si="16"/>
        <v/>
      </c>
      <c r="Z53" s="304">
        <f t="shared" si="17"/>
        <v>0</v>
      </c>
      <c r="AA53" s="305" t="str">
        <f t="shared" si="18"/>
        <v/>
      </c>
      <c r="AB53" s="332">
        <f t="shared" si="19"/>
        <v>0</v>
      </c>
      <c r="AC53" s="308" t="str">
        <f t="shared" si="20"/>
        <v/>
      </c>
      <c r="AD53" s="307">
        <f t="shared" si="21"/>
        <v>0</v>
      </c>
      <c r="AE53" s="308" t="str">
        <f t="shared" si="22"/>
        <v/>
      </c>
    </row>
    <row r="54" spans="2:31" s="38" customFormat="1" ht="30" customHeight="1">
      <c r="B54" s="518"/>
      <c r="C54" s="519"/>
      <c r="D54" s="99"/>
      <c r="E54" s="104"/>
      <c r="F54" s="239"/>
      <c r="G54" s="136"/>
      <c r="H54" s="138"/>
      <c r="I54" s="323">
        <f t="shared" si="0"/>
        <v>0</v>
      </c>
      <c r="J54" s="324">
        <f t="shared" si="1"/>
        <v>0</v>
      </c>
      <c r="K54" s="325">
        <f t="shared" si="23"/>
        <v>0</v>
      </c>
      <c r="L54" s="326">
        <f t="shared" si="3"/>
        <v>0</v>
      </c>
      <c r="M54" s="317">
        <f t="shared" si="4"/>
        <v>0</v>
      </c>
      <c r="N54" s="307">
        <f t="shared" si="24"/>
        <v>0</v>
      </c>
      <c r="O54" s="308">
        <f t="shared" si="25"/>
        <v>0</v>
      </c>
      <c r="P54" s="317">
        <f t="shared" si="26"/>
        <v>0</v>
      </c>
      <c r="Q54" s="307">
        <f t="shared" si="27"/>
        <v>0</v>
      </c>
      <c r="R54" s="309">
        <f t="shared" si="28"/>
        <v>0</v>
      </c>
      <c r="S54" s="303">
        <f t="shared" si="10"/>
        <v>0</v>
      </c>
      <c r="T54" s="304">
        <f t="shared" si="11"/>
        <v>0</v>
      </c>
      <c r="U54" s="305" t="str">
        <f t="shared" si="12"/>
        <v/>
      </c>
      <c r="V54" s="332" t="str">
        <f t="shared" si="13"/>
        <v/>
      </c>
      <c r="W54" s="333">
        <f t="shared" si="14"/>
        <v>0</v>
      </c>
      <c r="X54" s="307">
        <f t="shared" si="15"/>
        <v>0</v>
      </c>
      <c r="Y54" s="308" t="str">
        <f t="shared" si="16"/>
        <v/>
      </c>
      <c r="Z54" s="304">
        <f t="shared" si="17"/>
        <v>0</v>
      </c>
      <c r="AA54" s="305" t="str">
        <f t="shared" si="18"/>
        <v/>
      </c>
      <c r="AB54" s="332">
        <f t="shared" si="19"/>
        <v>0</v>
      </c>
      <c r="AC54" s="308" t="str">
        <f t="shared" si="20"/>
        <v/>
      </c>
      <c r="AD54" s="307">
        <f t="shared" si="21"/>
        <v>0</v>
      </c>
      <c r="AE54" s="308" t="str">
        <f t="shared" si="22"/>
        <v/>
      </c>
    </row>
    <row r="55" spans="2:31" s="38" customFormat="1" ht="30" customHeight="1">
      <c r="B55" s="518"/>
      <c r="C55" s="519"/>
      <c r="D55" s="99"/>
      <c r="E55" s="104"/>
      <c r="F55" s="239"/>
      <c r="G55" s="136"/>
      <c r="H55" s="138"/>
      <c r="I55" s="323">
        <f t="shared" si="0"/>
        <v>0</v>
      </c>
      <c r="J55" s="324">
        <f t="shared" si="1"/>
        <v>0</v>
      </c>
      <c r="K55" s="325">
        <f t="shared" si="23"/>
        <v>0</v>
      </c>
      <c r="L55" s="326">
        <f t="shared" si="3"/>
        <v>0</v>
      </c>
      <c r="M55" s="317">
        <f t="shared" si="4"/>
        <v>0</v>
      </c>
      <c r="N55" s="307">
        <f t="shared" si="24"/>
        <v>0</v>
      </c>
      <c r="O55" s="308">
        <f t="shared" si="25"/>
        <v>0</v>
      </c>
      <c r="P55" s="317">
        <f t="shared" si="26"/>
        <v>0</v>
      </c>
      <c r="Q55" s="307">
        <f t="shared" si="27"/>
        <v>0</v>
      </c>
      <c r="R55" s="309">
        <f t="shared" si="28"/>
        <v>0</v>
      </c>
      <c r="S55" s="303">
        <f t="shared" si="10"/>
        <v>0</v>
      </c>
      <c r="T55" s="304">
        <f t="shared" si="11"/>
        <v>0</v>
      </c>
      <c r="U55" s="305" t="str">
        <f t="shared" si="12"/>
        <v/>
      </c>
      <c r="V55" s="332" t="str">
        <f t="shared" si="13"/>
        <v/>
      </c>
      <c r="W55" s="333">
        <f t="shared" si="14"/>
        <v>0</v>
      </c>
      <c r="X55" s="307">
        <f t="shared" si="15"/>
        <v>0</v>
      </c>
      <c r="Y55" s="308" t="str">
        <f t="shared" si="16"/>
        <v/>
      </c>
      <c r="Z55" s="304">
        <f t="shared" si="17"/>
        <v>0</v>
      </c>
      <c r="AA55" s="305" t="str">
        <f t="shared" si="18"/>
        <v/>
      </c>
      <c r="AB55" s="332">
        <f t="shared" si="19"/>
        <v>0</v>
      </c>
      <c r="AC55" s="308" t="str">
        <f t="shared" si="20"/>
        <v/>
      </c>
      <c r="AD55" s="307">
        <f t="shared" si="21"/>
        <v>0</v>
      </c>
      <c r="AE55" s="308" t="str">
        <f t="shared" si="22"/>
        <v/>
      </c>
    </row>
    <row r="56" spans="2:31" s="38" customFormat="1" ht="30" customHeight="1">
      <c r="B56" s="518"/>
      <c r="C56" s="519"/>
      <c r="D56" s="99"/>
      <c r="E56" s="104"/>
      <c r="F56" s="239"/>
      <c r="G56" s="136"/>
      <c r="H56" s="138"/>
      <c r="I56" s="323">
        <f t="shared" si="0"/>
        <v>0</v>
      </c>
      <c r="J56" s="324">
        <f t="shared" si="1"/>
        <v>0</v>
      </c>
      <c r="K56" s="325">
        <f t="shared" si="23"/>
        <v>0</v>
      </c>
      <c r="L56" s="326">
        <f t="shared" si="3"/>
        <v>0</v>
      </c>
      <c r="M56" s="317">
        <f t="shared" si="4"/>
        <v>0</v>
      </c>
      <c r="N56" s="307">
        <f t="shared" si="24"/>
        <v>0</v>
      </c>
      <c r="O56" s="308">
        <f t="shared" si="25"/>
        <v>0</v>
      </c>
      <c r="P56" s="317">
        <f t="shared" si="26"/>
        <v>0</v>
      </c>
      <c r="Q56" s="307">
        <f t="shared" si="27"/>
        <v>0</v>
      </c>
      <c r="R56" s="309">
        <f t="shared" si="28"/>
        <v>0</v>
      </c>
      <c r="S56" s="303">
        <f t="shared" si="10"/>
        <v>0</v>
      </c>
      <c r="T56" s="304">
        <f t="shared" si="11"/>
        <v>0</v>
      </c>
      <c r="U56" s="305" t="str">
        <f t="shared" si="12"/>
        <v/>
      </c>
      <c r="V56" s="332" t="str">
        <f t="shared" si="13"/>
        <v/>
      </c>
      <c r="W56" s="333">
        <f t="shared" si="14"/>
        <v>0</v>
      </c>
      <c r="X56" s="307">
        <f t="shared" si="15"/>
        <v>0</v>
      </c>
      <c r="Y56" s="308" t="str">
        <f t="shared" si="16"/>
        <v/>
      </c>
      <c r="Z56" s="304">
        <f t="shared" si="17"/>
        <v>0</v>
      </c>
      <c r="AA56" s="305" t="str">
        <f t="shared" si="18"/>
        <v/>
      </c>
      <c r="AB56" s="332">
        <f t="shared" si="19"/>
        <v>0</v>
      </c>
      <c r="AC56" s="308" t="str">
        <f t="shared" si="20"/>
        <v/>
      </c>
      <c r="AD56" s="307">
        <f t="shared" si="21"/>
        <v>0</v>
      </c>
      <c r="AE56" s="308" t="str">
        <f t="shared" si="22"/>
        <v/>
      </c>
    </row>
    <row r="57" spans="2:31" s="38" customFormat="1" ht="30" customHeight="1">
      <c r="B57" s="518"/>
      <c r="C57" s="519"/>
      <c r="D57" s="99"/>
      <c r="E57" s="104"/>
      <c r="F57" s="239"/>
      <c r="G57" s="136"/>
      <c r="H57" s="138"/>
      <c r="I57" s="323">
        <f t="shared" si="0"/>
        <v>0</v>
      </c>
      <c r="J57" s="324">
        <f t="shared" si="1"/>
        <v>0</v>
      </c>
      <c r="K57" s="325">
        <f t="shared" si="23"/>
        <v>0</v>
      </c>
      <c r="L57" s="326">
        <f t="shared" si="3"/>
        <v>0</v>
      </c>
      <c r="M57" s="317">
        <f t="shared" si="4"/>
        <v>0</v>
      </c>
      <c r="N57" s="307">
        <f t="shared" si="24"/>
        <v>0</v>
      </c>
      <c r="O57" s="308">
        <f t="shared" si="25"/>
        <v>0</v>
      </c>
      <c r="P57" s="317">
        <f t="shared" si="26"/>
        <v>0</v>
      </c>
      <c r="Q57" s="307">
        <f t="shared" si="27"/>
        <v>0</v>
      </c>
      <c r="R57" s="309">
        <f t="shared" si="28"/>
        <v>0</v>
      </c>
      <c r="S57" s="303">
        <f t="shared" si="10"/>
        <v>0</v>
      </c>
      <c r="T57" s="304">
        <f t="shared" si="11"/>
        <v>0</v>
      </c>
      <c r="U57" s="305" t="str">
        <f t="shared" si="12"/>
        <v/>
      </c>
      <c r="V57" s="332" t="str">
        <f t="shared" si="13"/>
        <v/>
      </c>
      <c r="W57" s="333">
        <f t="shared" si="14"/>
        <v>0</v>
      </c>
      <c r="X57" s="307">
        <f t="shared" si="15"/>
        <v>0</v>
      </c>
      <c r="Y57" s="308" t="str">
        <f t="shared" si="16"/>
        <v/>
      </c>
      <c r="Z57" s="304">
        <f t="shared" si="17"/>
        <v>0</v>
      </c>
      <c r="AA57" s="305" t="str">
        <f t="shared" si="18"/>
        <v/>
      </c>
      <c r="AB57" s="332">
        <f t="shared" si="19"/>
        <v>0</v>
      </c>
      <c r="AC57" s="308" t="str">
        <f t="shared" si="20"/>
        <v/>
      </c>
      <c r="AD57" s="307">
        <f t="shared" si="21"/>
        <v>0</v>
      </c>
      <c r="AE57" s="308" t="str">
        <f t="shared" si="22"/>
        <v/>
      </c>
    </row>
    <row r="58" spans="2:31" s="38" customFormat="1" ht="30" customHeight="1">
      <c r="B58" s="518"/>
      <c r="C58" s="519"/>
      <c r="D58" s="99"/>
      <c r="E58" s="104"/>
      <c r="F58" s="239"/>
      <c r="G58" s="136"/>
      <c r="H58" s="138"/>
      <c r="I58" s="323">
        <f t="shared" si="0"/>
        <v>0</v>
      </c>
      <c r="J58" s="324">
        <f t="shared" si="1"/>
        <v>0</v>
      </c>
      <c r="K58" s="325">
        <f t="shared" si="23"/>
        <v>0</v>
      </c>
      <c r="L58" s="326">
        <f t="shared" si="3"/>
        <v>0</v>
      </c>
      <c r="M58" s="317">
        <f t="shared" si="4"/>
        <v>0</v>
      </c>
      <c r="N58" s="307">
        <f t="shared" si="24"/>
        <v>0</v>
      </c>
      <c r="O58" s="308">
        <f t="shared" si="25"/>
        <v>0</v>
      </c>
      <c r="P58" s="317">
        <f t="shared" si="26"/>
        <v>0</v>
      </c>
      <c r="Q58" s="307">
        <f t="shared" si="27"/>
        <v>0</v>
      </c>
      <c r="R58" s="309">
        <f t="shared" si="28"/>
        <v>0</v>
      </c>
      <c r="S58" s="303">
        <f t="shared" si="10"/>
        <v>0</v>
      </c>
      <c r="T58" s="304">
        <f t="shared" si="11"/>
        <v>0</v>
      </c>
      <c r="U58" s="305" t="str">
        <f t="shared" si="12"/>
        <v/>
      </c>
      <c r="V58" s="332" t="str">
        <f t="shared" si="13"/>
        <v/>
      </c>
      <c r="W58" s="333">
        <f t="shared" si="14"/>
        <v>0</v>
      </c>
      <c r="X58" s="307">
        <f t="shared" si="15"/>
        <v>0</v>
      </c>
      <c r="Y58" s="308" t="str">
        <f t="shared" si="16"/>
        <v/>
      </c>
      <c r="Z58" s="304">
        <f t="shared" si="17"/>
        <v>0</v>
      </c>
      <c r="AA58" s="305" t="str">
        <f t="shared" si="18"/>
        <v/>
      </c>
      <c r="AB58" s="332">
        <f t="shared" si="19"/>
        <v>0</v>
      </c>
      <c r="AC58" s="308" t="str">
        <f t="shared" si="20"/>
        <v/>
      </c>
      <c r="AD58" s="307">
        <f t="shared" si="21"/>
        <v>0</v>
      </c>
      <c r="AE58" s="308" t="str">
        <f t="shared" si="22"/>
        <v/>
      </c>
    </row>
    <row r="59" spans="2:31" s="38" customFormat="1" ht="30" customHeight="1">
      <c r="B59" s="518"/>
      <c r="C59" s="519"/>
      <c r="D59" s="99"/>
      <c r="E59" s="104"/>
      <c r="F59" s="239"/>
      <c r="G59" s="136"/>
      <c r="H59" s="138"/>
      <c r="I59" s="323">
        <f t="shared" si="0"/>
        <v>0</v>
      </c>
      <c r="J59" s="324">
        <f t="shared" si="1"/>
        <v>0</v>
      </c>
      <c r="K59" s="325">
        <f t="shared" si="23"/>
        <v>0</v>
      </c>
      <c r="L59" s="326">
        <f t="shared" si="3"/>
        <v>0</v>
      </c>
      <c r="M59" s="317">
        <f t="shared" si="4"/>
        <v>0</v>
      </c>
      <c r="N59" s="307">
        <f t="shared" si="24"/>
        <v>0</v>
      </c>
      <c r="O59" s="308">
        <f t="shared" si="25"/>
        <v>0</v>
      </c>
      <c r="P59" s="317">
        <f t="shared" si="26"/>
        <v>0</v>
      </c>
      <c r="Q59" s="307">
        <f t="shared" si="27"/>
        <v>0</v>
      </c>
      <c r="R59" s="309">
        <f t="shared" si="28"/>
        <v>0</v>
      </c>
      <c r="S59" s="303">
        <f t="shared" si="10"/>
        <v>0</v>
      </c>
      <c r="T59" s="304">
        <f t="shared" si="11"/>
        <v>0</v>
      </c>
      <c r="U59" s="305" t="str">
        <f t="shared" si="12"/>
        <v/>
      </c>
      <c r="V59" s="332" t="str">
        <f t="shared" si="13"/>
        <v/>
      </c>
      <c r="W59" s="333">
        <f t="shared" si="14"/>
        <v>0</v>
      </c>
      <c r="X59" s="307">
        <f t="shared" si="15"/>
        <v>0</v>
      </c>
      <c r="Y59" s="308" t="str">
        <f t="shared" si="16"/>
        <v/>
      </c>
      <c r="Z59" s="304">
        <f t="shared" si="17"/>
        <v>0</v>
      </c>
      <c r="AA59" s="305" t="str">
        <f t="shared" si="18"/>
        <v/>
      </c>
      <c r="AB59" s="332">
        <f t="shared" si="19"/>
        <v>0</v>
      </c>
      <c r="AC59" s="308" t="str">
        <f t="shared" si="20"/>
        <v/>
      </c>
      <c r="AD59" s="307">
        <f t="shared" si="21"/>
        <v>0</v>
      </c>
      <c r="AE59" s="308" t="str">
        <f t="shared" si="22"/>
        <v/>
      </c>
    </row>
    <row r="60" spans="2:31" s="38" customFormat="1" ht="30" customHeight="1">
      <c r="B60" s="518"/>
      <c r="C60" s="519"/>
      <c r="D60" s="99"/>
      <c r="E60" s="104"/>
      <c r="F60" s="239"/>
      <c r="G60" s="136"/>
      <c r="H60" s="138"/>
      <c r="I60" s="323">
        <f t="shared" si="0"/>
        <v>0</v>
      </c>
      <c r="J60" s="324">
        <f t="shared" si="1"/>
        <v>0</v>
      </c>
      <c r="K60" s="325">
        <f t="shared" si="23"/>
        <v>0</v>
      </c>
      <c r="L60" s="326">
        <f t="shared" si="3"/>
        <v>0</v>
      </c>
      <c r="M60" s="317">
        <f t="shared" si="4"/>
        <v>0</v>
      </c>
      <c r="N60" s="307">
        <f t="shared" si="24"/>
        <v>0</v>
      </c>
      <c r="O60" s="308">
        <f t="shared" si="25"/>
        <v>0</v>
      </c>
      <c r="P60" s="317">
        <f t="shared" si="26"/>
        <v>0</v>
      </c>
      <c r="Q60" s="307">
        <f t="shared" si="27"/>
        <v>0</v>
      </c>
      <c r="R60" s="309">
        <f t="shared" si="28"/>
        <v>0</v>
      </c>
      <c r="S60" s="303">
        <f t="shared" si="10"/>
        <v>0</v>
      </c>
      <c r="T60" s="304">
        <f t="shared" si="11"/>
        <v>0</v>
      </c>
      <c r="U60" s="305" t="str">
        <f t="shared" si="12"/>
        <v/>
      </c>
      <c r="V60" s="332" t="str">
        <f t="shared" si="13"/>
        <v/>
      </c>
      <c r="W60" s="333">
        <f t="shared" si="14"/>
        <v>0</v>
      </c>
      <c r="X60" s="307">
        <f t="shared" si="15"/>
        <v>0</v>
      </c>
      <c r="Y60" s="308" t="str">
        <f t="shared" si="16"/>
        <v/>
      </c>
      <c r="Z60" s="304">
        <f t="shared" si="17"/>
        <v>0</v>
      </c>
      <c r="AA60" s="305" t="str">
        <f t="shared" si="18"/>
        <v/>
      </c>
      <c r="AB60" s="332">
        <f t="shared" si="19"/>
        <v>0</v>
      </c>
      <c r="AC60" s="308" t="str">
        <f t="shared" si="20"/>
        <v/>
      </c>
      <c r="AD60" s="307">
        <f t="shared" si="21"/>
        <v>0</v>
      </c>
      <c r="AE60" s="308" t="str">
        <f t="shared" si="22"/>
        <v/>
      </c>
    </row>
    <row r="61" spans="2:31" s="38" customFormat="1" ht="30" customHeight="1">
      <c r="B61" s="518"/>
      <c r="C61" s="519"/>
      <c r="D61" s="99"/>
      <c r="E61" s="104"/>
      <c r="F61" s="239"/>
      <c r="G61" s="136"/>
      <c r="H61" s="138"/>
      <c r="I61" s="323">
        <f t="shared" si="0"/>
        <v>0</v>
      </c>
      <c r="J61" s="324">
        <f t="shared" si="1"/>
        <v>0</v>
      </c>
      <c r="K61" s="325">
        <f t="shared" si="23"/>
        <v>0</v>
      </c>
      <c r="L61" s="326">
        <f t="shared" si="3"/>
        <v>0</v>
      </c>
      <c r="M61" s="317">
        <f t="shared" si="4"/>
        <v>0</v>
      </c>
      <c r="N61" s="307">
        <f t="shared" si="24"/>
        <v>0</v>
      </c>
      <c r="O61" s="308">
        <f t="shared" si="25"/>
        <v>0</v>
      </c>
      <c r="P61" s="317">
        <f t="shared" si="26"/>
        <v>0</v>
      </c>
      <c r="Q61" s="307">
        <f t="shared" si="27"/>
        <v>0</v>
      </c>
      <c r="R61" s="309">
        <f t="shared" si="28"/>
        <v>0</v>
      </c>
      <c r="S61" s="303">
        <f t="shared" si="10"/>
        <v>0</v>
      </c>
      <c r="T61" s="304">
        <f t="shared" si="11"/>
        <v>0</v>
      </c>
      <c r="U61" s="305" t="str">
        <f t="shared" si="12"/>
        <v/>
      </c>
      <c r="V61" s="332" t="str">
        <f t="shared" si="13"/>
        <v/>
      </c>
      <c r="W61" s="333">
        <f t="shared" si="14"/>
        <v>0</v>
      </c>
      <c r="X61" s="307">
        <f t="shared" si="15"/>
        <v>0</v>
      </c>
      <c r="Y61" s="308" t="str">
        <f t="shared" si="16"/>
        <v/>
      </c>
      <c r="Z61" s="304">
        <f t="shared" si="17"/>
        <v>0</v>
      </c>
      <c r="AA61" s="305" t="str">
        <f t="shared" si="18"/>
        <v/>
      </c>
      <c r="AB61" s="332">
        <f t="shared" si="19"/>
        <v>0</v>
      </c>
      <c r="AC61" s="308" t="str">
        <f t="shared" si="20"/>
        <v/>
      </c>
      <c r="AD61" s="307">
        <f t="shared" si="21"/>
        <v>0</v>
      </c>
      <c r="AE61" s="308" t="str">
        <f t="shared" si="22"/>
        <v/>
      </c>
    </row>
    <row r="62" spans="2:31" s="38" customFormat="1" ht="30" customHeight="1">
      <c r="B62" s="518"/>
      <c r="C62" s="519"/>
      <c r="D62" s="99"/>
      <c r="E62" s="104"/>
      <c r="F62" s="239"/>
      <c r="G62" s="136"/>
      <c r="H62" s="138"/>
      <c r="I62" s="323">
        <f t="shared" si="0"/>
        <v>0</v>
      </c>
      <c r="J62" s="324">
        <f t="shared" si="1"/>
        <v>0</v>
      </c>
      <c r="K62" s="325">
        <f t="shared" si="23"/>
        <v>0</v>
      </c>
      <c r="L62" s="326">
        <f t="shared" si="3"/>
        <v>0</v>
      </c>
      <c r="M62" s="317">
        <f t="shared" si="4"/>
        <v>0</v>
      </c>
      <c r="N62" s="307">
        <f t="shared" si="24"/>
        <v>0</v>
      </c>
      <c r="O62" s="308">
        <f t="shared" si="25"/>
        <v>0</v>
      </c>
      <c r="P62" s="317">
        <f t="shared" si="26"/>
        <v>0</v>
      </c>
      <c r="Q62" s="307">
        <f t="shared" si="27"/>
        <v>0</v>
      </c>
      <c r="R62" s="309">
        <f t="shared" si="28"/>
        <v>0</v>
      </c>
      <c r="S62" s="303">
        <f t="shared" si="10"/>
        <v>0</v>
      </c>
      <c r="T62" s="304">
        <f t="shared" si="11"/>
        <v>0</v>
      </c>
      <c r="U62" s="305" t="str">
        <f t="shared" si="12"/>
        <v/>
      </c>
      <c r="V62" s="332" t="str">
        <f t="shared" si="13"/>
        <v/>
      </c>
      <c r="W62" s="333">
        <f t="shared" si="14"/>
        <v>0</v>
      </c>
      <c r="X62" s="307">
        <f t="shared" si="15"/>
        <v>0</v>
      </c>
      <c r="Y62" s="308" t="str">
        <f t="shared" si="16"/>
        <v/>
      </c>
      <c r="Z62" s="304">
        <f t="shared" si="17"/>
        <v>0</v>
      </c>
      <c r="AA62" s="305" t="str">
        <f t="shared" si="18"/>
        <v/>
      </c>
      <c r="AB62" s="332">
        <f t="shared" si="19"/>
        <v>0</v>
      </c>
      <c r="AC62" s="308" t="str">
        <f t="shared" si="20"/>
        <v/>
      </c>
      <c r="AD62" s="307">
        <f t="shared" si="21"/>
        <v>0</v>
      </c>
      <c r="AE62" s="308" t="str">
        <f t="shared" si="22"/>
        <v/>
      </c>
    </row>
    <row r="63" spans="2:31" s="38" customFormat="1" ht="30" customHeight="1">
      <c r="B63" s="518"/>
      <c r="C63" s="519"/>
      <c r="D63" s="99"/>
      <c r="E63" s="104"/>
      <c r="F63" s="239"/>
      <c r="G63" s="136"/>
      <c r="H63" s="138"/>
      <c r="I63" s="323">
        <f t="shared" si="0"/>
        <v>0</v>
      </c>
      <c r="J63" s="324">
        <f t="shared" si="1"/>
        <v>0</v>
      </c>
      <c r="K63" s="325">
        <f t="shared" si="23"/>
        <v>0</v>
      </c>
      <c r="L63" s="326">
        <f t="shared" si="3"/>
        <v>0</v>
      </c>
      <c r="M63" s="317">
        <f t="shared" si="4"/>
        <v>0</v>
      </c>
      <c r="N63" s="307">
        <f t="shared" si="24"/>
        <v>0</v>
      </c>
      <c r="O63" s="308">
        <f t="shared" si="25"/>
        <v>0</v>
      </c>
      <c r="P63" s="317">
        <f t="shared" si="26"/>
        <v>0</v>
      </c>
      <c r="Q63" s="307">
        <f t="shared" si="27"/>
        <v>0</v>
      </c>
      <c r="R63" s="309">
        <f t="shared" si="28"/>
        <v>0</v>
      </c>
      <c r="S63" s="303">
        <f t="shared" si="10"/>
        <v>0</v>
      </c>
      <c r="T63" s="304">
        <f t="shared" si="11"/>
        <v>0</v>
      </c>
      <c r="U63" s="305" t="str">
        <f t="shared" si="12"/>
        <v/>
      </c>
      <c r="V63" s="332" t="str">
        <f t="shared" si="13"/>
        <v/>
      </c>
      <c r="W63" s="333">
        <f t="shared" si="14"/>
        <v>0</v>
      </c>
      <c r="X63" s="307">
        <f t="shared" si="15"/>
        <v>0</v>
      </c>
      <c r="Y63" s="308" t="str">
        <f t="shared" si="16"/>
        <v/>
      </c>
      <c r="Z63" s="304">
        <f t="shared" si="17"/>
        <v>0</v>
      </c>
      <c r="AA63" s="305" t="str">
        <f t="shared" si="18"/>
        <v/>
      </c>
      <c r="AB63" s="332">
        <f t="shared" si="19"/>
        <v>0</v>
      </c>
      <c r="AC63" s="308" t="str">
        <f t="shared" si="20"/>
        <v/>
      </c>
      <c r="AD63" s="307">
        <f t="shared" si="21"/>
        <v>0</v>
      </c>
      <c r="AE63" s="308" t="str">
        <f t="shared" si="22"/>
        <v/>
      </c>
    </row>
    <row r="64" spans="2:31" s="38" customFormat="1" ht="30" customHeight="1">
      <c r="B64" s="522"/>
      <c r="C64" s="523"/>
      <c r="D64" s="250"/>
      <c r="E64" s="251"/>
      <c r="F64" s="286"/>
      <c r="G64" s="287"/>
      <c r="H64" s="288"/>
      <c r="I64" s="334">
        <f t="shared" si="0"/>
        <v>0</v>
      </c>
      <c r="J64" s="335">
        <f t="shared" si="1"/>
        <v>0</v>
      </c>
      <c r="K64" s="336">
        <f t="shared" si="23"/>
        <v>0</v>
      </c>
      <c r="L64" s="337">
        <f t="shared" si="3"/>
        <v>0</v>
      </c>
      <c r="M64" s="338">
        <f t="shared" si="4"/>
        <v>0</v>
      </c>
      <c r="N64" s="339">
        <f t="shared" si="24"/>
        <v>0</v>
      </c>
      <c r="O64" s="340">
        <f t="shared" si="25"/>
        <v>0</v>
      </c>
      <c r="P64" s="338">
        <f t="shared" si="26"/>
        <v>0</v>
      </c>
      <c r="Q64" s="339">
        <f t="shared" si="27"/>
        <v>0</v>
      </c>
      <c r="R64" s="341">
        <f t="shared" si="28"/>
        <v>0</v>
      </c>
      <c r="S64" s="342">
        <f t="shared" si="10"/>
        <v>0</v>
      </c>
      <c r="T64" s="343">
        <f t="shared" si="11"/>
        <v>0</v>
      </c>
      <c r="U64" s="344" t="str">
        <f t="shared" si="12"/>
        <v/>
      </c>
      <c r="V64" s="345" t="str">
        <f t="shared" si="13"/>
        <v/>
      </c>
      <c r="W64" s="346">
        <f t="shared" si="14"/>
        <v>0</v>
      </c>
      <c r="X64" s="339">
        <f t="shared" si="15"/>
        <v>0</v>
      </c>
      <c r="Y64" s="340" t="str">
        <f t="shared" si="16"/>
        <v/>
      </c>
      <c r="Z64" s="343">
        <f t="shared" si="17"/>
        <v>0</v>
      </c>
      <c r="AA64" s="344" t="str">
        <f t="shared" si="18"/>
        <v/>
      </c>
      <c r="AB64" s="345">
        <f t="shared" si="19"/>
        <v>0</v>
      </c>
      <c r="AC64" s="340" t="str">
        <f t="shared" si="20"/>
        <v/>
      </c>
      <c r="AD64" s="339">
        <f t="shared" si="21"/>
        <v>0</v>
      </c>
      <c r="AE64" s="340" t="str">
        <f t="shared" si="22"/>
        <v/>
      </c>
    </row>
    <row r="65" spans="1:32" s="38" customFormat="1" ht="11.25">
      <c r="AF65" s="120" t="s">
        <v>76</v>
      </c>
    </row>
    <row r="66" spans="1:32" s="38" customFormat="1" ht="11.25"/>
    <row r="67" spans="1:32" s="38" customFormat="1" ht="18.75" customHeight="1"/>
    <row r="68" spans="1:32" s="38" customFormat="1" ht="11.25"/>
    <row r="69" spans="1:32" s="38" customFormat="1" ht="20.25" customHeight="1"/>
    <row r="70" spans="1:32" s="38" customFormat="1" ht="20.25" customHeight="1">
      <c r="A70" s="2"/>
    </row>
    <row r="71" spans="1:32" s="38" customFormat="1" ht="20.25" customHeight="1">
      <c r="A71" s="2"/>
    </row>
    <row r="73" spans="1:32" s="79" customFormat="1" ht="39.75" customHeight="1">
      <c r="A73" s="2"/>
    </row>
    <row r="74" spans="1:32" s="79" customFormat="1" ht="25.5" customHeight="1">
      <c r="A74" s="2"/>
    </row>
    <row r="75" spans="1:32" s="79" customFormat="1" ht="25.5" customHeight="1">
      <c r="A75" s="2"/>
    </row>
    <row r="76" spans="1:32" s="79" customFormat="1" ht="24.75" customHeight="1">
      <c r="A76" s="2"/>
    </row>
    <row r="87" s="38" customFormat="1" ht="17.25" customHeight="1"/>
    <row r="88" s="38" customFormat="1" ht="18.75" customHeight="1"/>
    <row r="89" s="38" customFormat="1" ht="24.75" customHeight="1"/>
    <row r="90" s="38" customFormat="1" ht="18.75" customHeight="1"/>
    <row r="91" s="38" customFormat="1" ht="27" customHeight="1"/>
    <row r="92" s="38" customFormat="1" ht="11.25"/>
    <row r="93" s="38" customFormat="1" ht="12.75" customHeight="1"/>
    <row r="94" s="38" customFormat="1" ht="20.25" customHeight="1"/>
    <row r="95" s="38" customFormat="1" ht="20.25" customHeight="1"/>
    <row r="96" s="38" customFormat="1" ht="20.25" customHeight="1"/>
    <row r="97" s="38" customFormat="1" ht="20.25" customHeight="1"/>
    <row r="98" s="38" customFormat="1" ht="30" customHeight="1"/>
    <row r="99" s="38" customFormat="1" ht="11.25"/>
    <row r="101" s="38" customFormat="1" ht="20.25" customHeight="1"/>
    <row r="174" spans="1:31">
      <c r="A174" s="280"/>
      <c r="B174" s="280"/>
    </row>
    <row r="176" spans="1:31">
      <c r="B176" s="65" t="s">
        <v>69</v>
      </c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7"/>
    </row>
    <row r="177" spans="2:31" ht="20.25">
      <c r="B177" s="68" t="s">
        <v>70</v>
      </c>
      <c r="C177" s="69"/>
      <c r="D177" s="69"/>
      <c r="E177" s="69"/>
      <c r="F177" s="69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2"/>
    </row>
    <row r="178" spans="2:31" ht="18">
      <c r="B178" s="73"/>
      <c r="C178" s="126" t="s">
        <v>32</v>
      </c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7"/>
    </row>
    <row r="179" spans="2:31" ht="18">
      <c r="B179" s="73"/>
      <c r="C179" s="128" t="s">
        <v>33</v>
      </c>
      <c r="D179" s="128"/>
      <c r="E179" s="128"/>
      <c r="F179" s="128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7"/>
    </row>
    <row r="180" spans="2:31" ht="20.25">
      <c r="B180" s="74"/>
      <c r="C180" s="75" t="s">
        <v>74</v>
      </c>
      <c r="D180" s="75"/>
      <c r="E180" s="75"/>
      <c r="F180" s="75"/>
      <c r="G180" s="76"/>
      <c r="H180" s="76"/>
      <c r="I180" s="76"/>
      <c r="J180" s="76"/>
      <c r="K180" s="75"/>
      <c r="L180" s="76"/>
      <c r="M180" s="76"/>
      <c r="N180" s="76"/>
      <c r="O180" s="76"/>
      <c r="P180" s="76"/>
      <c r="Q180" s="76"/>
      <c r="R180" s="76"/>
      <c r="S180" s="76"/>
      <c r="T180" s="75" t="s">
        <v>75</v>
      </c>
      <c r="U180" s="75"/>
      <c r="V180" s="75"/>
      <c r="W180" s="75"/>
      <c r="X180" s="77"/>
      <c r="Y180" s="77"/>
      <c r="Z180" s="77"/>
      <c r="AA180" s="77"/>
      <c r="AB180" s="77"/>
      <c r="AC180" s="77"/>
      <c r="AD180" s="77"/>
      <c r="AE180" s="78"/>
    </row>
    <row r="181" spans="2:31" ht="15.75" thickBot="1"/>
    <row r="182" spans="2:31" ht="20.25">
      <c r="B182" s="80" t="s">
        <v>82</v>
      </c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2"/>
    </row>
    <row r="183" spans="2:31" ht="20.25">
      <c r="B183" s="121" t="s">
        <v>81</v>
      </c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3"/>
    </row>
    <row r="184" spans="2:31" ht="20.25">
      <c r="B184" s="125" t="s">
        <v>30</v>
      </c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3"/>
    </row>
    <row r="185" spans="2:31" ht="21" thickBot="1">
      <c r="B185" s="124" t="s">
        <v>31</v>
      </c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4"/>
    </row>
  </sheetData>
  <mergeCells count="56">
    <mergeCell ref="B63:C63"/>
    <mergeCell ref="B64:C64"/>
    <mergeCell ref="B59:C59"/>
    <mergeCell ref="B60:C60"/>
    <mergeCell ref="B61:C61"/>
    <mergeCell ref="B62:C62"/>
    <mergeCell ref="B49:C49"/>
    <mergeCell ref="B50:C50"/>
    <mergeCell ref="B57:C57"/>
    <mergeCell ref="B58:C58"/>
    <mergeCell ref="B51:C51"/>
    <mergeCell ref="B52:C52"/>
    <mergeCell ref="B53:C53"/>
    <mergeCell ref="B54:C54"/>
    <mergeCell ref="B55:C55"/>
    <mergeCell ref="B56:C56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3:C33"/>
    <mergeCell ref="B34:C34"/>
    <mergeCell ref="B36:C36"/>
    <mergeCell ref="B37:C37"/>
    <mergeCell ref="B38:C38"/>
    <mergeCell ref="B35:C35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9:C19"/>
    <mergeCell ref="B18:C18"/>
    <mergeCell ref="B20:C20"/>
    <mergeCell ref="B21:C21"/>
    <mergeCell ref="B22:C22"/>
    <mergeCell ref="K16:AE16"/>
    <mergeCell ref="C11:G11"/>
    <mergeCell ref="G12:AE12"/>
    <mergeCell ref="S17:AE17"/>
    <mergeCell ref="B15:H15"/>
    <mergeCell ref="D16:E16"/>
    <mergeCell ref="B16:C17"/>
    <mergeCell ref="F16:H16"/>
    <mergeCell ref="I17:J17"/>
  </mergeCells>
  <phoneticPr fontId="2" type="noConversion"/>
  <printOptions horizontalCentered="1"/>
  <pageMargins left="0" right="0" top="0.19685039370078741" bottom="0.19685039370078741" header="0" footer="0"/>
  <pageSetup paperSize="9" scale="46" orientation="landscape" horizontalDpi="300" verticalDpi="300" r:id="rId1"/>
  <headerFooter alignWithMargins="0">
    <oddFooter>&amp;R&amp;D-&amp;F-&amp;A-&amp;T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P185"/>
  <sheetViews>
    <sheetView showZeros="0" zoomScale="75" zoomScaleNormal="75" workbookViewId="0">
      <selection activeCell="B1" sqref="B1"/>
    </sheetView>
  </sheetViews>
  <sheetFormatPr baseColWidth="10" defaultColWidth="12.5703125" defaultRowHeight="15"/>
  <cols>
    <col min="1" max="1" width="2.28515625" style="2" customWidth="1"/>
    <col min="2" max="2" width="6.28515625" style="2" customWidth="1"/>
    <col min="3" max="3" width="31.5703125" style="2" customWidth="1"/>
    <col min="4" max="4" width="12.5703125" style="2" customWidth="1"/>
    <col min="5" max="6" width="14.28515625" style="2" customWidth="1"/>
    <col min="7" max="7" width="12.5703125" style="2"/>
    <col min="8" max="8" width="12.140625" style="2" customWidth="1"/>
    <col min="9" max="9" width="7.28515625" style="2" customWidth="1"/>
    <col min="10" max="10" width="12.5703125" style="2"/>
    <col min="11" max="11" width="8.7109375" style="2" customWidth="1"/>
    <col min="12" max="12" width="15.42578125" style="2" customWidth="1"/>
    <col min="13" max="13" width="14.42578125" style="2" customWidth="1"/>
    <col min="14" max="14" width="8.28515625" style="2" customWidth="1"/>
    <col min="15" max="15" width="9" style="2" customWidth="1"/>
    <col min="16" max="16" width="13.5703125" style="2" customWidth="1"/>
    <col min="17" max="17" width="9.140625" style="2" customWidth="1"/>
    <col min="18" max="18" width="10.42578125" style="2" customWidth="1"/>
    <col min="19" max="19" width="13.42578125" style="2" customWidth="1"/>
    <col min="20" max="20" width="11.5703125" style="2" customWidth="1"/>
    <col min="21" max="21" width="3.7109375" style="2" customWidth="1"/>
    <col min="22" max="22" width="11.7109375" style="2" customWidth="1"/>
    <col min="23" max="23" width="8.28515625" style="2" customWidth="1"/>
    <col min="24" max="24" width="10.42578125" style="2" customWidth="1"/>
    <col min="25" max="25" width="11.7109375" style="2" customWidth="1"/>
    <col min="26" max="26" width="4" style="2" customWidth="1"/>
    <col min="27" max="27" width="13.140625" style="2" customWidth="1"/>
    <col min="28" max="28" width="6.85546875" style="2" customWidth="1"/>
    <col min="29" max="29" width="10.85546875" style="2" customWidth="1"/>
    <col min="30" max="30" width="1.85546875" style="2" customWidth="1"/>
    <col min="31" max="16384" width="12.5703125" style="2"/>
  </cols>
  <sheetData>
    <row r="1" spans="1:120" s="6" customFormat="1" ht="20.25">
      <c r="A1" s="2"/>
      <c r="B1" s="545" t="s">
        <v>361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6"/>
      <c r="U1" s="176"/>
      <c r="V1" s="176"/>
      <c r="W1" s="175"/>
      <c r="X1" s="176"/>
      <c r="Y1" s="176"/>
      <c r="Z1" s="176"/>
      <c r="AA1" s="176"/>
      <c r="AB1" s="176"/>
      <c r="AC1" s="177"/>
    </row>
    <row r="2" spans="1:120" s="6" customFormat="1" ht="12" customHeight="1">
      <c r="A2" s="2"/>
      <c r="B2" s="161" t="s">
        <v>0</v>
      </c>
      <c r="C2" s="163"/>
      <c r="D2" s="178" t="str">
        <f ca="1">CELL("nomfichier")</f>
        <v>C:\Users\Joël Leboucher\Desktop\UPRT a faire\[Domergues.HO.Cuidités.xlsx]Ressources documentaires</v>
      </c>
      <c r="E2" s="163"/>
      <c r="F2" s="178"/>
      <c r="G2" s="164"/>
      <c r="H2" s="179"/>
      <c r="I2" s="178"/>
      <c r="J2" s="178"/>
      <c r="K2" s="163"/>
      <c r="L2" s="163"/>
      <c r="M2" s="163"/>
      <c r="N2" s="163"/>
      <c r="O2" s="163"/>
      <c r="P2" s="163"/>
      <c r="Q2" s="165" t="s">
        <v>34</v>
      </c>
      <c r="R2" s="163"/>
      <c r="S2" s="163"/>
      <c r="T2" s="163" t="s">
        <v>90</v>
      </c>
      <c r="U2" s="166"/>
      <c r="V2" s="166"/>
      <c r="W2" s="166"/>
      <c r="X2" s="166"/>
      <c r="Y2" s="166"/>
      <c r="Z2" s="166"/>
      <c r="AA2" s="166"/>
      <c r="AB2" s="166"/>
      <c r="AC2" s="167"/>
    </row>
    <row r="3" spans="1:120" s="6" customFormat="1" ht="12" customHeight="1">
      <c r="A3" s="2"/>
      <c r="B3" s="161"/>
      <c r="C3" s="163"/>
      <c r="D3" s="178"/>
      <c r="E3" s="163"/>
      <c r="F3" s="178"/>
      <c r="G3" s="164"/>
      <c r="H3" s="178"/>
      <c r="I3" s="178"/>
      <c r="J3" s="178"/>
      <c r="K3" s="163"/>
      <c r="L3" s="163"/>
      <c r="M3" s="163"/>
      <c r="N3" s="163"/>
      <c r="O3" s="163"/>
      <c r="P3" s="163"/>
      <c r="Q3" s="165" t="s">
        <v>35</v>
      </c>
      <c r="R3" s="163"/>
      <c r="S3" s="163"/>
      <c r="T3" s="163"/>
      <c r="U3" s="166"/>
      <c r="V3" s="166"/>
      <c r="W3" s="166"/>
      <c r="X3" s="166"/>
      <c r="Y3" s="166"/>
      <c r="Z3" s="166"/>
      <c r="AA3" s="166"/>
      <c r="AB3" s="166"/>
      <c r="AC3" s="167"/>
    </row>
    <row r="4" spans="1:120" s="6" customFormat="1" ht="12" customHeight="1">
      <c r="A4" s="2"/>
      <c r="B4" s="161" t="s">
        <v>1</v>
      </c>
      <c r="C4" s="163"/>
      <c r="D4" s="168" t="s">
        <v>2</v>
      </c>
      <c r="E4" s="163"/>
      <c r="F4" s="168"/>
      <c r="G4" s="168"/>
      <c r="H4" s="168"/>
      <c r="I4" s="168"/>
      <c r="J4" s="168"/>
      <c r="K4" s="163"/>
      <c r="L4" s="163"/>
      <c r="M4" s="174"/>
      <c r="N4" s="163"/>
      <c r="O4" s="163"/>
      <c r="P4" s="163"/>
      <c r="Q4" s="165" t="s">
        <v>3</v>
      </c>
      <c r="R4" s="163"/>
      <c r="S4" s="163"/>
      <c r="T4" s="174" t="s">
        <v>91</v>
      </c>
      <c r="U4" s="166"/>
      <c r="V4" s="166"/>
      <c r="W4" s="166"/>
      <c r="X4" s="166"/>
      <c r="Y4" s="166"/>
      <c r="Z4" s="166"/>
      <c r="AA4" s="166"/>
      <c r="AB4" s="166"/>
      <c r="AC4" s="167"/>
    </row>
    <row r="5" spans="1:120" s="6" customFormat="1" ht="12" customHeight="1">
      <c r="A5" s="2"/>
      <c r="B5" s="161"/>
      <c r="C5" s="163"/>
      <c r="D5" s="168"/>
      <c r="E5" s="163"/>
      <c r="F5" s="168"/>
      <c r="G5" s="168"/>
      <c r="H5" s="168"/>
      <c r="I5" s="168"/>
      <c r="J5" s="168"/>
      <c r="K5" s="163"/>
      <c r="L5" s="163"/>
      <c r="M5" s="163"/>
      <c r="N5" s="163"/>
      <c r="O5" s="163"/>
      <c r="P5" s="163"/>
      <c r="Q5" s="165" t="s">
        <v>5</v>
      </c>
      <c r="R5" s="163"/>
      <c r="S5" s="163"/>
      <c r="T5" s="163" t="s">
        <v>89</v>
      </c>
      <c r="U5" s="166"/>
      <c r="V5" s="166"/>
      <c r="W5" s="166"/>
      <c r="X5" s="166"/>
      <c r="Y5" s="166"/>
      <c r="Z5" s="166"/>
      <c r="AA5" s="166"/>
      <c r="AB5" s="166"/>
      <c r="AC5" s="167"/>
    </row>
    <row r="6" spans="1:120" s="6" customFormat="1" ht="12" customHeight="1">
      <c r="A6" s="2"/>
      <c r="B6" s="161" t="s">
        <v>6</v>
      </c>
      <c r="C6" s="163"/>
      <c r="D6" s="168"/>
      <c r="E6" s="163"/>
      <c r="F6" s="168"/>
      <c r="G6" s="168"/>
      <c r="H6" s="168"/>
      <c r="I6" s="168"/>
      <c r="J6" s="168"/>
      <c r="K6" s="163"/>
      <c r="L6" s="163"/>
      <c r="M6" s="174"/>
      <c r="N6" s="163"/>
      <c r="O6" s="163"/>
      <c r="P6" s="163"/>
      <c r="Q6" s="165" t="s">
        <v>7</v>
      </c>
      <c r="R6" s="163"/>
      <c r="S6" s="163"/>
      <c r="T6" s="174" t="s">
        <v>8</v>
      </c>
      <c r="U6" s="166"/>
      <c r="V6" s="166"/>
      <c r="W6" s="166"/>
      <c r="X6" s="166"/>
      <c r="Y6" s="166"/>
      <c r="Z6" s="166"/>
      <c r="AA6" s="166"/>
      <c r="AB6" s="166"/>
      <c r="AC6" s="167"/>
    </row>
    <row r="7" spans="1:120" s="6" customFormat="1" ht="12" customHeight="1">
      <c r="A7" s="1"/>
      <c r="B7" s="162"/>
      <c r="C7" s="169"/>
      <c r="D7" s="170"/>
      <c r="E7" s="169"/>
      <c r="F7" s="170"/>
      <c r="G7" s="170"/>
      <c r="H7" s="170"/>
      <c r="I7" s="170"/>
      <c r="J7" s="170"/>
      <c r="K7" s="169"/>
      <c r="L7" s="169"/>
      <c r="M7" s="169"/>
      <c r="N7" s="169"/>
      <c r="O7" s="169"/>
      <c r="P7" s="169"/>
      <c r="Q7" s="171" t="s">
        <v>36</v>
      </c>
      <c r="R7" s="169"/>
      <c r="S7" s="169"/>
      <c r="T7" s="169"/>
      <c r="U7" s="172"/>
      <c r="V7" s="172"/>
      <c r="W7" s="172"/>
      <c r="X7" s="172"/>
      <c r="Y7" s="172"/>
      <c r="Z7" s="172"/>
      <c r="AA7" s="172"/>
      <c r="AB7" s="172"/>
      <c r="AC7" s="173"/>
    </row>
    <row r="8" spans="1:120" s="7" customFormat="1" ht="36.75" customHeight="1">
      <c r="A8" s="1"/>
      <c r="B8" s="85" t="s">
        <v>342</v>
      </c>
      <c r="C8" s="86"/>
      <c r="D8" s="86"/>
      <c r="E8" s="86"/>
      <c r="F8" s="86"/>
      <c r="G8" s="87"/>
      <c r="H8" s="87"/>
      <c r="I8" s="87"/>
      <c r="J8" s="87"/>
      <c r="K8" s="88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90" t="s">
        <v>37</v>
      </c>
    </row>
    <row r="9" spans="1:120" s="6" customFormat="1" ht="6.75" customHeight="1">
      <c r="A9" s="1"/>
      <c r="T9" s="2"/>
      <c r="U9" s="2"/>
      <c r="V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</row>
    <row r="10" spans="1:120" s="14" customFormat="1" ht="20.25" customHeight="1">
      <c r="A10" s="1"/>
      <c r="B10" s="146" t="s">
        <v>93</v>
      </c>
      <c r="C10" s="147"/>
      <c r="D10" s="147"/>
      <c r="E10" s="147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57"/>
      <c r="U10" s="157"/>
      <c r="V10" s="157"/>
      <c r="W10" s="158" t="s">
        <v>87</v>
      </c>
      <c r="X10" s="157"/>
      <c r="Y10" s="157"/>
      <c r="Z10" s="157"/>
      <c r="AA10" s="157"/>
      <c r="AB10" s="157"/>
      <c r="AC10" s="159"/>
    </row>
    <row r="11" spans="1:120" s="1" customFormat="1" ht="36" customHeight="1">
      <c r="B11" s="129"/>
      <c r="C11" s="502">
        <v>40111</v>
      </c>
      <c r="D11" s="502"/>
      <c r="E11" s="502"/>
      <c r="F11" s="502"/>
      <c r="G11" s="502"/>
      <c r="H11" s="130"/>
      <c r="I11" s="130"/>
      <c r="J11" s="130"/>
      <c r="K11" s="23"/>
      <c r="L11" s="24" t="s">
        <v>43</v>
      </c>
      <c r="M11" s="130"/>
      <c r="N11" s="23"/>
      <c r="O11" s="24" t="s">
        <v>44</v>
      </c>
      <c r="P11" s="130"/>
      <c r="Q11" s="24"/>
      <c r="R11" s="23"/>
      <c r="S11" s="24" t="s">
        <v>86</v>
      </c>
      <c r="T11" s="130"/>
      <c r="U11" s="130"/>
      <c r="V11" s="130"/>
      <c r="W11" s="23"/>
      <c r="X11" s="143" t="s">
        <v>39</v>
      </c>
      <c r="Y11" s="16"/>
      <c r="Z11" s="16"/>
      <c r="AA11" s="144" t="s">
        <v>40</v>
      </c>
      <c r="AB11" s="23"/>
      <c r="AC11" s="17"/>
    </row>
    <row r="12" spans="1:120" s="1" customFormat="1" ht="37.5" customHeight="1">
      <c r="A12" s="133"/>
      <c r="B12" s="180"/>
      <c r="C12" s="149"/>
      <c r="D12" s="149"/>
      <c r="E12" s="149"/>
      <c r="F12" s="149"/>
      <c r="G12" s="503" t="str">
        <f>D16</f>
        <v>Adolescents,adultes, personnes âgées si portage à domicile</v>
      </c>
      <c r="H12" s="503"/>
      <c r="I12" s="503"/>
      <c r="J12" s="503"/>
      <c r="K12" s="503"/>
      <c r="L12" s="503"/>
      <c r="M12" s="503"/>
      <c r="N12" s="503"/>
      <c r="O12" s="503"/>
      <c r="P12" s="503"/>
      <c r="Q12" s="503"/>
      <c r="R12" s="503"/>
      <c r="S12" s="503"/>
      <c r="T12" s="503"/>
      <c r="U12" s="503"/>
      <c r="V12" s="503"/>
      <c r="W12" s="503"/>
      <c r="X12" s="503"/>
      <c r="Y12" s="503"/>
      <c r="Z12" s="503"/>
      <c r="AA12" s="503"/>
      <c r="AB12" s="503"/>
      <c r="AC12" s="504"/>
    </row>
    <row r="13" spans="1:120" s="14" customFormat="1" ht="26.25" customHeight="1">
      <c r="B13" s="145" t="s">
        <v>88</v>
      </c>
      <c r="C13" s="150"/>
      <c r="D13" s="150"/>
      <c r="E13" s="150"/>
      <c r="F13" s="150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2" t="s">
        <v>47</v>
      </c>
      <c r="X13" s="153">
        <f ca="1">NOW()</f>
        <v>44135.796664583337</v>
      </c>
      <c r="Y13" s="154"/>
      <c r="Z13" s="154"/>
      <c r="AA13" s="154"/>
      <c r="AB13" s="155"/>
      <c r="AC13" s="156"/>
    </row>
    <row r="14" spans="1:120" s="6" customFormat="1" ht="6.75" customHeight="1">
      <c r="A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</row>
    <row r="15" spans="1:120" s="38" customFormat="1" ht="42.75" customHeight="1">
      <c r="B15" s="347" t="s">
        <v>290</v>
      </c>
      <c r="C15" s="348"/>
      <c r="D15" s="348"/>
      <c r="E15" s="348"/>
      <c r="F15" s="348"/>
      <c r="G15" s="348"/>
      <c r="H15" s="39" t="s">
        <v>73</v>
      </c>
      <c r="I15" s="39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2"/>
      <c r="X15" s="43"/>
      <c r="Y15" s="41"/>
      <c r="Z15" s="41"/>
      <c r="AA15" s="41"/>
      <c r="AB15" s="42"/>
      <c r="AC15" s="43"/>
    </row>
    <row r="16" spans="1:120" s="6" customFormat="1" ht="39" customHeight="1">
      <c r="A16" s="38"/>
      <c r="B16" s="508" t="s">
        <v>289</v>
      </c>
      <c r="C16" s="509"/>
      <c r="D16" s="434" t="s">
        <v>264</v>
      </c>
      <c r="E16" s="435"/>
      <c r="F16" s="514" t="s">
        <v>10</v>
      </c>
      <c r="G16" s="515"/>
      <c r="H16" s="515"/>
      <c r="I16" s="281"/>
      <c r="J16" s="282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1"/>
    </row>
    <row r="17" spans="2:29" s="38" customFormat="1" ht="37.5" customHeight="1">
      <c r="B17" s="510"/>
      <c r="C17" s="511"/>
      <c r="D17" s="262" t="s">
        <v>12</v>
      </c>
      <c r="E17" s="264" t="s">
        <v>49</v>
      </c>
      <c r="F17" s="283" t="s">
        <v>48</v>
      </c>
      <c r="G17" s="284" t="s">
        <v>50</v>
      </c>
      <c r="H17" s="285" t="s">
        <v>94</v>
      </c>
      <c r="I17" s="516" t="s">
        <v>291</v>
      </c>
      <c r="J17" s="517"/>
      <c r="K17" s="140" t="s">
        <v>51</v>
      </c>
      <c r="L17" s="45"/>
      <c r="M17" s="46" t="s">
        <v>92</v>
      </c>
      <c r="N17" s="47"/>
      <c r="O17" s="47"/>
      <c r="P17" s="48"/>
      <c r="Q17" s="49"/>
      <c r="R17" s="50"/>
      <c r="S17" s="505" t="s">
        <v>96</v>
      </c>
      <c r="T17" s="506"/>
      <c r="U17" s="506"/>
      <c r="V17" s="506"/>
      <c r="W17" s="506"/>
      <c r="X17" s="506"/>
      <c r="Y17" s="506"/>
      <c r="Z17" s="506"/>
      <c r="AA17" s="506"/>
      <c r="AB17" s="506"/>
      <c r="AC17" s="507"/>
    </row>
    <row r="18" spans="2:29" s="38" customFormat="1" ht="30" customHeight="1">
      <c r="B18" s="518" t="s">
        <v>277</v>
      </c>
      <c r="C18" s="519"/>
      <c r="D18" s="181">
        <v>0.08</v>
      </c>
      <c r="E18" s="104" t="s">
        <v>78</v>
      </c>
      <c r="F18" s="239">
        <v>1.5</v>
      </c>
      <c r="G18" s="136">
        <v>1200</v>
      </c>
      <c r="H18" s="138">
        <v>6</v>
      </c>
      <c r="I18" s="187">
        <f t="shared" ref="I18:I63" si="0">D18*H18</f>
        <v>0.48</v>
      </c>
      <c r="J18" s="185" t="str">
        <f t="shared" ref="J18:J63" si="1">IF(I18&gt;0,E18,0)</f>
        <v>Kg</v>
      </c>
      <c r="K18" s="139">
        <f t="shared" ref="K18:K30" si="2">D18*G18</f>
        <v>96</v>
      </c>
      <c r="L18" s="52" t="str">
        <f t="shared" ref="L18:L63" si="3">IF(K18&gt;0,E18,0)</f>
        <v>Kg</v>
      </c>
      <c r="M18" s="53">
        <f t="shared" ref="M18:M63" si="4">IF(K18=0,0,INT(K18/F18))</f>
        <v>64</v>
      </c>
      <c r="N18" s="102">
        <f t="shared" ref="N18:N30" si="5">K18-(M18*F18)</f>
        <v>0</v>
      </c>
      <c r="O18" s="54">
        <f t="shared" ref="O18:O30" si="6">IF(N18=0,0,E18)</f>
        <v>0</v>
      </c>
      <c r="P18" s="53">
        <f t="shared" ref="P18:P30" si="7">IF(N18=0,0,M18+1)</f>
        <v>0</v>
      </c>
      <c r="Q18" s="102">
        <f t="shared" ref="Q18:Q30" si="8">IF(N18=0,0,K18-(P18*F18))</f>
        <v>0</v>
      </c>
      <c r="R18" s="55">
        <f t="shared" ref="R18:R30" si="9">IF(Q18=0,0,E18)</f>
        <v>0</v>
      </c>
      <c r="S18" s="160">
        <f t="shared" ref="S18:S63" si="10">IF(K18=0,0,K18/D18)</f>
        <v>1200</v>
      </c>
      <c r="T18" s="135">
        <f t="shared" ref="T18:T63" si="11">IF(H18=0,0,IF(ISBLANK(H18),0,INT(S18/H18)))</f>
        <v>200</v>
      </c>
      <c r="U18" s="141" t="str">
        <f t="shared" ref="U18:U81" si="12">IF(T18&gt;0,"de","")</f>
        <v>de</v>
      </c>
      <c r="V18" s="142">
        <f t="shared" ref="V18:V63" si="13">IF(K18&gt;0,H18,"")</f>
        <v>6</v>
      </c>
      <c r="W18" s="102">
        <f t="shared" ref="W18:W63" si="14">S18-(T18*H18)</f>
        <v>0</v>
      </c>
      <c r="X18" s="54" t="str">
        <f t="shared" ref="X18:X81" si="15">IF(W18&lt;&gt;0,"Parts","")</f>
        <v/>
      </c>
      <c r="Y18" s="135">
        <f t="shared" ref="Y18:Y63" si="16">IF(W18=0,0,T18+1)</f>
        <v>0</v>
      </c>
      <c r="Z18" s="141" t="str">
        <f t="shared" ref="Z18:Z81" si="17">IF(Y18&gt;0,"de","")</f>
        <v/>
      </c>
      <c r="AA18" s="142" t="str">
        <f t="shared" ref="AA18:AA63" si="18">IF(Y18&gt;0,H18,"")</f>
        <v/>
      </c>
      <c r="AB18" s="102">
        <f t="shared" ref="AB18:AB63" si="19">IF(W18=0,0,S18-(Y18*H18))</f>
        <v>0</v>
      </c>
      <c r="AC18" s="55" t="str">
        <f t="shared" ref="AC18:AC81" si="20">IF(AB18&lt;&gt;0,"Parts","")</f>
        <v/>
      </c>
    </row>
    <row r="19" spans="2:29" s="38" customFormat="1" ht="30" customHeight="1">
      <c r="B19" s="534" t="s">
        <v>97</v>
      </c>
      <c r="C19" s="535"/>
      <c r="D19" s="181"/>
      <c r="E19" s="104"/>
      <c r="F19" s="239"/>
      <c r="G19" s="136"/>
      <c r="H19" s="138"/>
      <c r="I19" s="187">
        <f t="shared" si="0"/>
        <v>0</v>
      </c>
      <c r="J19" s="185">
        <f t="shared" si="1"/>
        <v>0</v>
      </c>
      <c r="K19" s="139">
        <f t="shared" si="2"/>
        <v>0</v>
      </c>
      <c r="L19" s="52">
        <f t="shared" si="3"/>
        <v>0</v>
      </c>
      <c r="M19" s="53">
        <f t="shared" si="4"/>
        <v>0</v>
      </c>
      <c r="N19" s="102">
        <f t="shared" si="5"/>
        <v>0</v>
      </c>
      <c r="O19" s="54">
        <f t="shared" si="6"/>
        <v>0</v>
      </c>
      <c r="P19" s="53">
        <f t="shared" si="7"/>
        <v>0</v>
      </c>
      <c r="Q19" s="102">
        <f t="shared" si="8"/>
        <v>0</v>
      </c>
      <c r="R19" s="55">
        <f t="shared" si="9"/>
        <v>0</v>
      </c>
      <c r="S19" s="160">
        <f t="shared" si="10"/>
        <v>0</v>
      </c>
      <c r="T19" s="135">
        <f t="shared" si="11"/>
        <v>0</v>
      </c>
      <c r="U19" s="141" t="str">
        <f t="shared" si="12"/>
        <v/>
      </c>
      <c r="V19" s="142" t="str">
        <f t="shared" si="13"/>
        <v/>
      </c>
      <c r="W19" s="102">
        <f t="shared" si="14"/>
        <v>0</v>
      </c>
      <c r="X19" s="54" t="str">
        <f t="shared" si="15"/>
        <v/>
      </c>
      <c r="Y19" s="135">
        <f t="shared" si="16"/>
        <v>0</v>
      </c>
      <c r="Z19" s="141" t="str">
        <f t="shared" si="17"/>
        <v/>
      </c>
      <c r="AA19" s="142" t="str">
        <f t="shared" si="18"/>
        <v/>
      </c>
      <c r="AB19" s="102">
        <f t="shared" si="19"/>
        <v>0</v>
      </c>
      <c r="AC19" s="55" t="str">
        <f t="shared" si="20"/>
        <v/>
      </c>
    </row>
    <row r="20" spans="2:29" s="38" customFormat="1" ht="30" customHeight="1">
      <c r="B20" s="530" t="s">
        <v>248</v>
      </c>
      <c r="C20" s="531"/>
      <c r="D20" s="201"/>
      <c r="E20" s="201"/>
      <c r="F20" s="239"/>
      <c r="G20" s="136"/>
      <c r="H20" s="138"/>
      <c r="I20" s="187">
        <f t="shared" si="0"/>
        <v>0</v>
      </c>
      <c r="J20" s="185">
        <f t="shared" si="1"/>
        <v>0</v>
      </c>
      <c r="K20" s="139">
        <f t="shared" si="2"/>
        <v>0</v>
      </c>
      <c r="L20" s="52">
        <f t="shared" si="3"/>
        <v>0</v>
      </c>
      <c r="M20" s="53">
        <f t="shared" si="4"/>
        <v>0</v>
      </c>
      <c r="N20" s="102">
        <f t="shared" si="5"/>
        <v>0</v>
      </c>
      <c r="O20" s="54">
        <f t="shared" si="6"/>
        <v>0</v>
      </c>
      <c r="P20" s="53">
        <f t="shared" si="7"/>
        <v>0</v>
      </c>
      <c r="Q20" s="102">
        <f t="shared" si="8"/>
        <v>0</v>
      </c>
      <c r="R20" s="55">
        <f t="shared" si="9"/>
        <v>0</v>
      </c>
      <c r="S20" s="160">
        <f t="shared" si="10"/>
        <v>0</v>
      </c>
      <c r="T20" s="135">
        <f t="shared" si="11"/>
        <v>0</v>
      </c>
      <c r="U20" s="141" t="str">
        <f t="shared" si="12"/>
        <v/>
      </c>
      <c r="V20" s="142" t="str">
        <f t="shared" si="13"/>
        <v/>
      </c>
      <c r="W20" s="102">
        <f t="shared" si="14"/>
        <v>0</v>
      </c>
      <c r="X20" s="54" t="str">
        <f t="shared" si="15"/>
        <v/>
      </c>
      <c r="Y20" s="135">
        <f t="shared" si="16"/>
        <v>0</v>
      </c>
      <c r="Z20" s="141" t="str">
        <f t="shared" si="17"/>
        <v/>
      </c>
      <c r="AA20" s="142" t="str">
        <f t="shared" si="18"/>
        <v/>
      </c>
      <c r="AB20" s="102">
        <f t="shared" si="19"/>
        <v>0</v>
      </c>
      <c r="AC20" s="55" t="str">
        <f t="shared" si="20"/>
        <v/>
      </c>
    </row>
    <row r="21" spans="2:29" s="38" customFormat="1" ht="30" customHeight="1">
      <c r="B21" s="526" t="s">
        <v>246</v>
      </c>
      <c r="C21" s="527"/>
      <c r="D21" s="181">
        <v>0.5</v>
      </c>
      <c r="E21" s="104" t="s">
        <v>292</v>
      </c>
      <c r="F21" s="239">
        <v>35</v>
      </c>
      <c r="G21" s="136">
        <v>258</v>
      </c>
      <c r="H21" s="138">
        <v>6</v>
      </c>
      <c r="I21" s="187">
        <f t="shared" si="0"/>
        <v>3</v>
      </c>
      <c r="J21" s="185" t="str">
        <f t="shared" si="1"/>
        <v>pièces</v>
      </c>
      <c r="K21" s="139">
        <f t="shared" si="2"/>
        <v>129</v>
      </c>
      <c r="L21" s="52" t="str">
        <f t="shared" si="3"/>
        <v>pièces</v>
      </c>
      <c r="M21" s="53">
        <f t="shared" si="4"/>
        <v>3</v>
      </c>
      <c r="N21" s="102">
        <f t="shared" si="5"/>
        <v>24</v>
      </c>
      <c r="O21" s="54" t="str">
        <f t="shared" si="6"/>
        <v>pièces</v>
      </c>
      <c r="P21" s="53">
        <f t="shared" si="7"/>
        <v>4</v>
      </c>
      <c r="Q21" s="102">
        <f t="shared" si="8"/>
        <v>-11</v>
      </c>
      <c r="R21" s="55" t="str">
        <f t="shared" si="9"/>
        <v>pièces</v>
      </c>
      <c r="S21" s="160">
        <f t="shared" si="10"/>
        <v>258</v>
      </c>
      <c r="T21" s="135">
        <f t="shared" si="11"/>
        <v>43</v>
      </c>
      <c r="U21" s="141" t="str">
        <f t="shared" si="12"/>
        <v>de</v>
      </c>
      <c r="V21" s="142">
        <f t="shared" si="13"/>
        <v>6</v>
      </c>
      <c r="W21" s="102">
        <f t="shared" si="14"/>
        <v>0</v>
      </c>
      <c r="X21" s="54" t="str">
        <f t="shared" si="15"/>
        <v/>
      </c>
      <c r="Y21" s="135">
        <f t="shared" si="16"/>
        <v>0</v>
      </c>
      <c r="Z21" s="141" t="str">
        <f t="shared" si="17"/>
        <v/>
      </c>
      <c r="AA21" s="142" t="str">
        <f t="shared" si="18"/>
        <v/>
      </c>
      <c r="AB21" s="102">
        <f t="shared" si="19"/>
        <v>0</v>
      </c>
      <c r="AC21" s="55" t="str">
        <f t="shared" si="20"/>
        <v/>
      </c>
    </row>
    <row r="22" spans="2:29" s="38" customFormat="1" ht="30" customHeight="1">
      <c r="B22" s="526" t="s">
        <v>102</v>
      </c>
      <c r="C22" s="527"/>
      <c r="D22" s="181">
        <v>0.1</v>
      </c>
      <c r="E22" s="104" t="s">
        <v>78</v>
      </c>
      <c r="F22" s="239">
        <v>2.8</v>
      </c>
      <c r="G22" s="136">
        <v>751</v>
      </c>
      <c r="H22" s="138">
        <v>8</v>
      </c>
      <c r="I22" s="187">
        <f t="shared" si="0"/>
        <v>0.8</v>
      </c>
      <c r="J22" s="185" t="str">
        <f t="shared" si="1"/>
        <v>Kg</v>
      </c>
      <c r="K22" s="139">
        <f t="shared" si="2"/>
        <v>75.100000000000009</v>
      </c>
      <c r="L22" s="52" t="str">
        <f t="shared" si="3"/>
        <v>Kg</v>
      </c>
      <c r="M22" s="53">
        <f t="shared" si="4"/>
        <v>26</v>
      </c>
      <c r="N22" s="102">
        <f t="shared" si="5"/>
        <v>2.3000000000000114</v>
      </c>
      <c r="O22" s="54" t="str">
        <f t="shared" si="6"/>
        <v>Kg</v>
      </c>
      <c r="P22" s="53">
        <f t="shared" si="7"/>
        <v>27</v>
      </c>
      <c r="Q22" s="102">
        <f t="shared" si="8"/>
        <v>-0.49999999999998579</v>
      </c>
      <c r="R22" s="55" t="str">
        <f t="shared" si="9"/>
        <v>Kg</v>
      </c>
      <c r="S22" s="160">
        <f t="shared" si="10"/>
        <v>751</v>
      </c>
      <c r="T22" s="135">
        <f t="shared" si="11"/>
        <v>93</v>
      </c>
      <c r="U22" s="141" t="str">
        <f t="shared" si="12"/>
        <v>de</v>
      </c>
      <c r="V22" s="142">
        <f t="shared" si="13"/>
        <v>8</v>
      </c>
      <c r="W22" s="102">
        <f t="shared" si="14"/>
        <v>7</v>
      </c>
      <c r="X22" s="54" t="str">
        <f t="shared" si="15"/>
        <v>Parts</v>
      </c>
      <c r="Y22" s="135">
        <f t="shared" si="16"/>
        <v>94</v>
      </c>
      <c r="Z22" s="141" t="str">
        <f t="shared" si="17"/>
        <v>de</v>
      </c>
      <c r="AA22" s="142">
        <f t="shared" si="18"/>
        <v>8</v>
      </c>
      <c r="AB22" s="102">
        <f t="shared" si="19"/>
        <v>-1</v>
      </c>
      <c r="AC22" s="55" t="str">
        <f t="shared" si="20"/>
        <v>Parts</v>
      </c>
    </row>
    <row r="23" spans="2:29" s="38" customFormat="1" ht="30" customHeight="1">
      <c r="B23" s="526" t="s">
        <v>104</v>
      </c>
      <c r="C23" s="527"/>
      <c r="D23" s="181">
        <v>0.1</v>
      </c>
      <c r="E23" s="104" t="s">
        <v>78</v>
      </c>
      <c r="F23" s="239">
        <v>4</v>
      </c>
      <c r="G23" s="136">
        <v>1500</v>
      </c>
      <c r="H23" s="138">
        <v>4</v>
      </c>
      <c r="I23" s="187">
        <f t="shared" si="0"/>
        <v>0.4</v>
      </c>
      <c r="J23" s="185" t="str">
        <f t="shared" si="1"/>
        <v>Kg</v>
      </c>
      <c r="K23" s="139">
        <f t="shared" si="2"/>
        <v>150</v>
      </c>
      <c r="L23" s="52" t="str">
        <f t="shared" si="3"/>
        <v>Kg</v>
      </c>
      <c r="M23" s="53">
        <f t="shared" si="4"/>
        <v>37</v>
      </c>
      <c r="N23" s="102">
        <f t="shared" si="5"/>
        <v>2</v>
      </c>
      <c r="O23" s="54" t="str">
        <f t="shared" si="6"/>
        <v>Kg</v>
      </c>
      <c r="P23" s="53">
        <f t="shared" si="7"/>
        <v>38</v>
      </c>
      <c r="Q23" s="102">
        <f t="shared" si="8"/>
        <v>-2</v>
      </c>
      <c r="R23" s="55" t="str">
        <f t="shared" si="9"/>
        <v>Kg</v>
      </c>
      <c r="S23" s="160">
        <f t="shared" si="10"/>
        <v>1500</v>
      </c>
      <c r="T23" s="135">
        <f t="shared" si="11"/>
        <v>375</v>
      </c>
      <c r="U23" s="141" t="str">
        <f t="shared" si="12"/>
        <v>de</v>
      </c>
      <c r="V23" s="142">
        <f t="shared" si="13"/>
        <v>4</v>
      </c>
      <c r="W23" s="102">
        <f t="shared" si="14"/>
        <v>0</v>
      </c>
      <c r="X23" s="54" t="str">
        <f t="shared" si="15"/>
        <v/>
      </c>
      <c r="Y23" s="135">
        <f t="shared" si="16"/>
        <v>0</v>
      </c>
      <c r="Z23" s="141" t="str">
        <f t="shared" si="17"/>
        <v/>
      </c>
      <c r="AA23" s="142" t="str">
        <f t="shared" si="18"/>
        <v/>
      </c>
      <c r="AB23" s="102">
        <f t="shared" si="19"/>
        <v>0</v>
      </c>
      <c r="AC23" s="55" t="str">
        <f t="shared" si="20"/>
        <v/>
      </c>
    </row>
    <row r="24" spans="2:29" s="38" customFormat="1" ht="30" customHeight="1">
      <c r="B24" s="526" t="s">
        <v>105</v>
      </c>
      <c r="C24" s="527"/>
      <c r="D24" s="181">
        <v>0.1</v>
      </c>
      <c r="E24" s="104" t="s">
        <v>78</v>
      </c>
      <c r="F24" s="239">
        <v>4.5</v>
      </c>
      <c r="G24" s="136">
        <v>100</v>
      </c>
      <c r="H24" s="138">
        <v>6</v>
      </c>
      <c r="I24" s="187">
        <f t="shared" si="0"/>
        <v>0.60000000000000009</v>
      </c>
      <c r="J24" s="185" t="str">
        <f t="shared" si="1"/>
        <v>Kg</v>
      </c>
      <c r="K24" s="139">
        <f t="shared" si="2"/>
        <v>10</v>
      </c>
      <c r="L24" s="52" t="str">
        <f t="shared" si="3"/>
        <v>Kg</v>
      </c>
      <c r="M24" s="53">
        <f t="shared" si="4"/>
        <v>2</v>
      </c>
      <c r="N24" s="102">
        <f t="shared" si="5"/>
        <v>1</v>
      </c>
      <c r="O24" s="54" t="str">
        <f t="shared" si="6"/>
        <v>Kg</v>
      </c>
      <c r="P24" s="53">
        <f t="shared" si="7"/>
        <v>3</v>
      </c>
      <c r="Q24" s="102">
        <f t="shared" si="8"/>
        <v>-3.5</v>
      </c>
      <c r="R24" s="55" t="str">
        <f t="shared" si="9"/>
        <v>Kg</v>
      </c>
      <c r="S24" s="160">
        <f t="shared" si="10"/>
        <v>100</v>
      </c>
      <c r="T24" s="135">
        <f t="shared" si="11"/>
        <v>16</v>
      </c>
      <c r="U24" s="141" t="str">
        <f t="shared" si="12"/>
        <v>de</v>
      </c>
      <c r="V24" s="142">
        <f t="shared" si="13"/>
        <v>6</v>
      </c>
      <c r="W24" s="102">
        <f t="shared" si="14"/>
        <v>4</v>
      </c>
      <c r="X24" s="54" t="str">
        <f t="shared" si="15"/>
        <v>Parts</v>
      </c>
      <c r="Y24" s="135">
        <f t="shared" si="16"/>
        <v>17</v>
      </c>
      <c r="Z24" s="141" t="str">
        <f t="shared" si="17"/>
        <v>de</v>
      </c>
      <c r="AA24" s="142">
        <f t="shared" si="18"/>
        <v>6</v>
      </c>
      <c r="AB24" s="102">
        <f t="shared" si="19"/>
        <v>-2</v>
      </c>
      <c r="AC24" s="55" t="str">
        <f t="shared" si="20"/>
        <v>Parts</v>
      </c>
    </row>
    <row r="25" spans="2:29" s="38" customFormat="1" ht="30" customHeight="1">
      <c r="B25" s="526" t="s">
        <v>106</v>
      </c>
      <c r="C25" s="527"/>
      <c r="D25" s="181">
        <v>0.18</v>
      </c>
      <c r="E25" s="104" t="s">
        <v>78</v>
      </c>
      <c r="F25" s="239">
        <v>3</v>
      </c>
      <c r="G25" s="136">
        <v>100</v>
      </c>
      <c r="H25" s="138">
        <v>6</v>
      </c>
      <c r="I25" s="187">
        <f t="shared" si="0"/>
        <v>1.08</v>
      </c>
      <c r="J25" s="185" t="str">
        <f t="shared" si="1"/>
        <v>Kg</v>
      </c>
      <c r="K25" s="139">
        <f t="shared" si="2"/>
        <v>18</v>
      </c>
      <c r="L25" s="52" t="str">
        <f t="shared" si="3"/>
        <v>Kg</v>
      </c>
      <c r="M25" s="53">
        <f t="shared" si="4"/>
        <v>6</v>
      </c>
      <c r="N25" s="102">
        <f t="shared" si="5"/>
        <v>0</v>
      </c>
      <c r="O25" s="54">
        <f t="shared" si="6"/>
        <v>0</v>
      </c>
      <c r="P25" s="53">
        <f t="shared" si="7"/>
        <v>0</v>
      </c>
      <c r="Q25" s="102">
        <f t="shared" si="8"/>
        <v>0</v>
      </c>
      <c r="R25" s="55">
        <f t="shared" si="9"/>
        <v>0</v>
      </c>
      <c r="S25" s="160">
        <f t="shared" si="10"/>
        <v>100</v>
      </c>
      <c r="T25" s="135">
        <f t="shared" si="11"/>
        <v>16</v>
      </c>
      <c r="U25" s="141" t="str">
        <f t="shared" si="12"/>
        <v>de</v>
      </c>
      <c r="V25" s="142">
        <f t="shared" si="13"/>
        <v>6</v>
      </c>
      <c r="W25" s="102">
        <f t="shared" si="14"/>
        <v>4</v>
      </c>
      <c r="X25" s="54" t="str">
        <f t="shared" si="15"/>
        <v>Parts</v>
      </c>
      <c r="Y25" s="135">
        <f t="shared" si="16"/>
        <v>17</v>
      </c>
      <c r="Z25" s="141" t="str">
        <f t="shared" si="17"/>
        <v>de</v>
      </c>
      <c r="AA25" s="142">
        <f t="shared" si="18"/>
        <v>6</v>
      </c>
      <c r="AB25" s="102">
        <f t="shared" si="19"/>
        <v>-2</v>
      </c>
      <c r="AC25" s="55" t="str">
        <f t="shared" si="20"/>
        <v>Parts</v>
      </c>
    </row>
    <row r="26" spans="2:29" s="38" customFormat="1" ht="30" customHeight="1">
      <c r="B26" s="530" t="s">
        <v>247</v>
      </c>
      <c r="C26" s="531"/>
      <c r="D26" s="181"/>
      <c r="E26" s="104"/>
      <c r="F26" s="239"/>
      <c r="G26" s="136"/>
      <c r="H26" s="138"/>
      <c r="I26" s="187">
        <f t="shared" si="0"/>
        <v>0</v>
      </c>
      <c r="J26" s="185">
        <f t="shared" si="1"/>
        <v>0</v>
      </c>
      <c r="K26" s="139">
        <f t="shared" si="2"/>
        <v>0</v>
      </c>
      <c r="L26" s="52">
        <f t="shared" si="3"/>
        <v>0</v>
      </c>
      <c r="M26" s="53">
        <f t="shared" si="4"/>
        <v>0</v>
      </c>
      <c r="N26" s="102">
        <f t="shared" si="5"/>
        <v>0</v>
      </c>
      <c r="O26" s="54">
        <f t="shared" si="6"/>
        <v>0</v>
      </c>
      <c r="P26" s="53">
        <f t="shared" si="7"/>
        <v>0</v>
      </c>
      <c r="Q26" s="102">
        <f t="shared" si="8"/>
        <v>0</v>
      </c>
      <c r="R26" s="55">
        <f t="shared" si="9"/>
        <v>0</v>
      </c>
      <c r="S26" s="160">
        <f t="shared" si="10"/>
        <v>0</v>
      </c>
      <c r="T26" s="135">
        <f t="shared" si="11"/>
        <v>0</v>
      </c>
      <c r="U26" s="141" t="str">
        <f t="shared" si="12"/>
        <v/>
      </c>
      <c r="V26" s="142" t="str">
        <f t="shared" si="13"/>
        <v/>
      </c>
      <c r="W26" s="102">
        <f t="shared" si="14"/>
        <v>0</v>
      </c>
      <c r="X26" s="54" t="str">
        <f t="shared" si="15"/>
        <v/>
      </c>
      <c r="Y26" s="135">
        <f t="shared" si="16"/>
        <v>0</v>
      </c>
      <c r="Z26" s="141" t="str">
        <f t="shared" si="17"/>
        <v/>
      </c>
      <c r="AA26" s="142" t="str">
        <f t="shared" si="18"/>
        <v/>
      </c>
      <c r="AB26" s="102">
        <f t="shared" si="19"/>
        <v>0</v>
      </c>
      <c r="AC26" s="55" t="str">
        <f t="shared" si="20"/>
        <v/>
      </c>
    </row>
    <row r="27" spans="2:29" s="38" customFormat="1" ht="30" customHeight="1">
      <c r="B27" s="526" t="s">
        <v>245</v>
      </c>
      <c r="C27" s="527"/>
      <c r="D27" s="181">
        <v>0.5</v>
      </c>
      <c r="E27" s="104" t="s">
        <v>263</v>
      </c>
      <c r="F27" s="239">
        <v>22</v>
      </c>
      <c r="G27" s="136">
        <v>100</v>
      </c>
      <c r="H27" s="138">
        <v>2</v>
      </c>
      <c r="I27" s="187">
        <f t="shared" si="0"/>
        <v>1</v>
      </c>
      <c r="J27" s="185" t="str">
        <f t="shared" si="1"/>
        <v>pièce</v>
      </c>
      <c r="K27" s="139">
        <f t="shared" si="2"/>
        <v>50</v>
      </c>
      <c r="L27" s="52" t="str">
        <f t="shared" si="3"/>
        <v>pièce</v>
      </c>
      <c r="M27" s="53">
        <f t="shared" si="4"/>
        <v>2</v>
      </c>
      <c r="N27" s="102">
        <f t="shared" si="5"/>
        <v>6</v>
      </c>
      <c r="O27" s="54" t="str">
        <f t="shared" si="6"/>
        <v>pièce</v>
      </c>
      <c r="P27" s="53">
        <f t="shared" si="7"/>
        <v>3</v>
      </c>
      <c r="Q27" s="102">
        <f t="shared" si="8"/>
        <v>-16</v>
      </c>
      <c r="R27" s="55" t="str">
        <f t="shared" si="9"/>
        <v>pièce</v>
      </c>
      <c r="S27" s="160">
        <f t="shared" si="10"/>
        <v>100</v>
      </c>
      <c r="T27" s="135">
        <f t="shared" si="11"/>
        <v>50</v>
      </c>
      <c r="U27" s="141" t="str">
        <f t="shared" si="12"/>
        <v>de</v>
      </c>
      <c r="V27" s="142">
        <f t="shared" si="13"/>
        <v>2</v>
      </c>
      <c r="W27" s="102">
        <f t="shared" si="14"/>
        <v>0</v>
      </c>
      <c r="X27" s="54" t="str">
        <f t="shared" si="15"/>
        <v/>
      </c>
      <c r="Y27" s="135">
        <f t="shared" si="16"/>
        <v>0</v>
      </c>
      <c r="Z27" s="141" t="str">
        <f t="shared" si="17"/>
        <v/>
      </c>
      <c r="AA27" s="142" t="str">
        <f t="shared" si="18"/>
        <v/>
      </c>
      <c r="AB27" s="102">
        <f t="shared" si="19"/>
        <v>0</v>
      </c>
      <c r="AC27" s="55" t="str">
        <f t="shared" si="20"/>
        <v/>
      </c>
    </row>
    <row r="28" spans="2:29" s="38" customFormat="1" ht="30" customHeight="1">
      <c r="B28" s="526" t="s">
        <v>107</v>
      </c>
      <c r="C28" s="527"/>
      <c r="D28" s="181">
        <v>0.09</v>
      </c>
      <c r="E28" s="104" t="s">
        <v>78</v>
      </c>
      <c r="F28" s="239">
        <v>3</v>
      </c>
      <c r="G28" s="136">
        <v>96</v>
      </c>
      <c r="H28" s="138">
        <v>4</v>
      </c>
      <c r="I28" s="187">
        <f t="shared" si="0"/>
        <v>0.36</v>
      </c>
      <c r="J28" s="185" t="str">
        <f t="shared" si="1"/>
        <v>Kg</v>
      </c>
      <c r="K28" s="139">
        <f t="shared" si="2"/>
        <v>8.64</v>
      </c>
      <c r="L28" s="52" t="str">
        <f t="shared" si="3"/>
        <v>Kg</v>
      </c>
      <c r="M28" s="53">
        <f t="shared" si="4"/>
        <v>2</v>
      </c>
      <c r="N28" s="102">
        <f t="shared" si="5"/>
        <v>2.6400000000000006</v>
      </c>
      <c r="O28" s="54" t="str">
        <f t="shared" si="6"/>
        <v>Kg</v>
      </c>
      <c r="P28" s="53">
        <f t="shared" si="7"/>
        <v>3</v>
      </c>
      <c r="Q28" s="102">
        <f t="shared" si="8"/>
        <v>-0.35999999999999943</v>
      </c>
      <c r="R28" s="55" t="str">
        <f t="shared" si="9"/>
        <v>Kg</v>
      </c>
      <c r="S28" s="160">
        <f t="shared" si="10"/>
        <v>96.000000000000014</v>
      </c>
      <c r="T28" s="135">
        <f t="shared" si="11"/>
        <v>24</v>
      </c>
      <c r="U28" s="141" t="str">
        <f t="shared" si="12"/>
        <v>de</v>
      </c>
      <c r="V28" s="142">
        <f t="shared" si="13"/>
        <v>4</v>
      </c>
      <c r="W28" s="102">
        <f t="shared" si="14"/>
        <v>0</v>
      </c>
      <c r="X28" s="54" t="str">
        <f t="shared" si="15"/>
        <v/>
      </c>
      <c r="Y28" s="135">
        <f t="shared" si="16"/>
        <v>0</v>
      </c>
      <c r="Z28" s="141" t="str">
        <f t="shared" si="17"/>
        <v/>
      </c>
      <c r="AA28" s="142" t="str">
        <f t="shared" si="18"/>
        <v/>
      </c>
      <c r="AB28" s="102">
        <f t="shared" si="19"/>
        <v>0</v>
      </c>
      <c r="AC28" s="55" t="str">
        <f t="shared" si="20"/>
        <v/>
      </c>
    </row>
    <row r="29" spans="2:29" s="38" customFormat="1" ht="30" customHeight="1">
      <c r="B29" s="526" t="s">
        <v>108</v>
      </c>
      <c r="C29" s="527"/>
      <c r="D29" s="181">
        <v>0.05</v>
      </c>
      <c r="E29" s="104" t="s">
        <v>78</v>
      </c>
      <c r="F29" s="239"/>
      <c r="G29" s="136"/>
      <c r="H29" s="138"/>
      <c r="I29" s="187">
        <f t="shared" si="0"/>
        <v>0</v>
      </c>
      <c r="J29" s="185">
        <f t="shared" si="1"/>
        <v>0</v>
      </c>
      <c r="K29" s="139">
        <f t="shared" si="2"/>
        <v>0</v>
      </c>
      <c r="L29" s="52">
        <f t="shared" si="3"/>
        <v>0</v>
      </c>
      <c r="M29" s="53">
        <f t="shared" si="4"/>
        <v>0</v>
      </c>
      <c r="N29" s="102">
        <f t="shared" si="5"/>
        <v>0</v>
      </c>
      <c r="O29" s="54">
        <f t="shared" si="6"/>
        <v>0</v>
      </c>
      <c r="P29" s="53">
        <f t="shared" si="7"/>
        <v>0</v>
      </c>
      <c r="Q29" s="102">
        <f t="shared" si="8"/>
        <v>0</v>
      </c>
      <c r="R29" s="55">
        <f t="shared" si="9"/>
        <v>0</v>
      </c>
      <c r="S29" s="160">
        <f t="shared" si="10"/>
        <v>0</v>
      </c>
      <c r="T29" s="135">
        <f t="shared" si="11"/>
        <v>0</v>
      </c>
      <c r="U29" s="141" t="str">
        <f t="shared" si="12"/>
        <v/>
      </c>
      <c r="V29" s="142" t="str">
        <f t="shared" si="13"/>
        <v/>
      </c>
      <c r="W29" s="102">
        <f t="shared" si="14"/>
        <v>0</v>
      </c>
      <c r="X29" s="54" t="str">
        <f t="shared" si="15"/>
        <v/>
      </c>
      <c r="Y29" s="135">
        <f t="shared" si="16"/>
        <v>0</v>
      </c>
      <c r="Z29" s="141" t="str">
        <f t="shared" si="17"/>
        <v/>
      </c>
      <c r="AA29" s="142" t="str">
        <f t="shared" si="18"/>
        <v/>
      </c>
      <c r="AB29" s="102">
        <f t="shared" si="19"/>
        <v>0</v>
      </c>
      <c r="AC29" s="55" t="str">
        <f t="shared" si="20"/>
        <v/>
      </c>
    </row>
    <row r="30" spans="2:29" s="38" customFormat="1" ht="30" customHeight="1">
      <c r="B30" s="526" t="s">
        <v>109</v>
      </c>
      <c r="C30" s="527"/>
      <c r="D30" s="181">
        <v>0.11</v>
      </c>
      <c r="E30" s="104" t="s">
        <v>78</v>
      </c>
      <c r="F30" s="239"/>
      <c r="G30" s="136"/>
      <c r="H30" s="138"/>
      <c r="I30" s="187">
        <f t="shared" si="0"/>
        <v>0</v>
      </c>
      <c r="J30" s="185">
        <f t="shared" si="1"/>
        <v>0</v>
      </c>
      <c r="K30" s="139">
        <f t="shared" si="2"/>
        <v>0</v>
      </c>
      <c r="L30" s="52">
        <f t="shared" si="3"/>
        <v>0</v>
      </c>
      <c r="M30" s="53">
        <f t="shared" si="4"/>
        <v>0</v>
      </c>
      <c r="N30" s="102">
        <f t="shared" si="5"/>
        <v>0</v>
      </c>
      <c r="O30" s="54">
        <f t="shared" si="6"/>
        <v>0</v>
      </c>
      <c r="P30" s="53">
        <f t="shared" si="7"/>
        <v>0</v>
      </c>
      <c r="Q30" s="102">
        <f t="shared" si="8"/>
        <v>0</v>
      </c>
      <c r="R30" s="55">
        <f t="shared" si="9"/>
        <v>0</v>
      </c>
      <c r="S30" s="160">
        <f t="shared" si="10"/>
        <v>0</v>
      </c>
      <c r="T30" s="135">
        <f t="shared" si="11"/>
        <v>0</v>
      </c>
      <c r="U30" s="141" t="str">
        <f t="shared" si="12"/>
        <v/>
      </c>
      <c r="V30" s="142" t="str">
        <f t="shared" si="13"/>
        <v/>
      </c>
      <c r="W30" s="102">
        <f t="shared" si="14"/>
        <v>0</v>
      </c>
      <c r="X30" s="54" t="str">
        <f t="shared" si="15"/>
        <v/>
      </c>
      <c r="Y30" s="135">
        <f t="shared" si="16"/>
        <v>0</v>
      </c>
      <c r="Z30" s="141" t="str">
        <f t="shared" si="17"/>
        <v/>
      </c>
      <c r="AA30" s="142" t="str">
        <f t="shared" si="18"/>
        <v/>
      </c>
      <c r="AB30" s="102">
        <f t="shared" si="19"/>
        <v>0</v>
      </c>
      <c r="AC30" s="55" t="str">
        <f t="shared" si="20"/>
        <v/>
      </c>
    </row>
    <row r="31" spans="2:29" s="38" customFormat="1" ht="30" customHeight="1">
      <c r="B31" s="526" t="s">
        <v>110</v>
      </c>
      <c r="C31" s="527"/>
      <c r="D31" s="181">
        <v>0.09</v>
      </c>
      <c r="E31" s="104" t="s">
        <v>78</v>
      </c>
      <c r="F31" s="240"/>
      <c r="G31" s="110"/>
      <c r="H31" s="138"/>
      <c r="I31" s="187">
        <f t="shared" si="0"/>
        <v>0</v>
      </c>
      <c r="J31" s="185">
        <f t="shared" si="1"/>
        <v>0</v>
      </c>
      <c r="K31" s="56"/>
      <c r="L31" s="56">
        <f t="shared" si="3"/>
        <v>0</v>
      </c>
      <c r="M31" s="53">
        <f t="shared" si="4"/>
        <v>0</v>
      </c>
      <c r="N31" s="111"/>
      <c r="O31" s="57"/>
      <c r="P31" s="58"/>
      <c r="Q31" s="111"/>
      <c r="R31" s="59"/>
      <c r="S31" s="160">
        <f t="shared" si="10"/>
        <v>0</v>
      </c>
      <c r="T31" s="135">
        <f t="shared" si="11"/>
        <v>0</v>
      </c>
      <c r="U31" s="141" t="str">
        <f t="shared" si="12"/>
        <v/>
      </c>
      <c r="V31" s="142" t="str">
        <f t="shared" si="13"/>
        <v/>
      </c>
      <c r="W31" s="102">
        <f t="shared" si="14"/>
        <v>0</v>
      </c>
      <c r="X31" s="54" t="str">
        <f t="shared" si="15"/>
        <v/>
      </c>
      <c r="Y31" s="135">
        <f t="shared" si="16"/>
        <v>0</v>
      </c>
      <c r="Z31" s="141" t="str">
        <f t="shared" si="17"/>
        <v/>
      </c>
      <c r="AA31" s="142" t="str">
        <f t="shared" si="18"/>
        <v/>
      </c>
      <c r="AB31" s="102">
        <f t="shared" si="19"/>
        <v>0</v>
      </c>
      <c r="AC31" s="55" t="str">
        <f t="shared" si="20"/>
        <v/>
      </c>
    </row>
    <row r="32" spans="2:29" s="38" customFormat="1" ht="30" customHeight="1">
      <c r="B32" s="526" t="s">
        <v>111</v>
      </c>
      <c r="C32" s="527"/>
      <c r="D32" s="181">
        <v>0.09</v>
      </c>
      <c r="E32" s="104" t="s">
        <v>78</v>
      </c>
      <c r="F32" s="239"/>
      <c r="G32" s="136"/>
      <c r="H32" s="138"/>
      <c r="I32" s="187">
        <f t="shared" si="0"/>
        <v>0</v>
      </c>
      <c r="J32" s="185">
        <f t="shared" si="1"/>
        <v>0</v>
      </c>
      <c r="K32" s="139">
        <f t="shared" ref="K32:K95" si="21">D32*G32</f>
        <v>0</v>
      </c>
      <c r="L32" s="52">
        <f t="shared" si="3"/>
        <v>0</v>
      </c>
      <c r="M32" s="53">
        <f t="shared" si="4"/>
        <v>0</v>
      </c>
      <c r="N32" s="102">
        <f t="shared" ref="N32:N95" si="22">K32-(M32*F32)</f>
        <v>0</v>
      </c>
      <c r="O32" s="54">
        <f t="shared" ref="O32:O95" si="23">IF(N32=0,0,E32)</f>
        <v>0</v>
      </c>
      <c r="P32" s="53">
        <f t="shared" ref="P32:P95" si="24">IF(N32=0,0,M32+1)</f>
        <v>0</v>
      </c>
      <c r="Q32" s="102">
        <f t="shared" ref="Q32:Q95" si="25">IF(N32=0,0,K32-(P32*F32))</f>
        <v>0</v>
      </c>
      <c r="R32" s="55">
        <f t="shared" ref="R32:R95" si="26">IF(Q32=0,0,E32)</f>
        <v>0</v>
      </c>
      <c r="S32" s="160">
        <f t="shared" si="10"/>
        <v>0</v>
      </c>
      <c r="T32" s="135">
        <f t="shared" si="11"/>
        <v>0</v>
      </c>
      <c r="U32" s="141" t="str">
        <f t="shared" si="12"/>
        <v/>
      </c>
      <c r="V32" s="142" t="str">
        <f t="shared" si="13"/>
        <v/>
      </c>
      <c r="W32" s="102">
        <f t="shared" si="14"/>
        <v>0</v>
      </c>
      <c r="X32" s="54" t="str">
        <f t="shared" si="15"/>
        <v/>
      </c>
      <c r="Y32" s="135">
        <f t="shared" si="16"/>
        <v>0</v>
      </c>
      <c r="Z32" s="141" t="str">
        <f t="shared" si="17"/>
        <v/>
      </c>
      <c r="AA32" s="142" t="str">
        <f t="shared" si="18"/>
        <v/>
      </c>
      <c r="AB32" s="102">
        <f t="shared" si="19"/>
        <v>0</v>
      </c>
      <c r="AC32" s="55" t="str">
        <f t="shared" si="20"/>
        <v/>
      </c>
    </row>
    <row r="33" spans="2:29" s="38" customFormat="1" ht="30" customHeight="1">
      <c r="B33" s="526" t="s">
        <v>112</v>
      </c>
      <c r="C33" s="527"/>
      <c r="D33" s="181">
        <v>0.09</v>
      </c>
      <c r="E33" s="104" t="s">
        <v>78</v>
      </c>
      <c r="F33" s="239"/>
      <c r="G33" s="136"/>
      <c r="H33" s="138"/>
      <c r="I33" s="187">
        <f t="shared" si="0"/>
        <v>0</v>
      </c>
      <c r="J33" s="185">
        <f t="shared" si="1"/>
        <v>0</v>
      </c>
      <c r="K33" s="139">
        <f t="shared" si="21"/>
        <v>0</v>
      </c>
      <c r="L33" s="52">
        <f t="shared" si="3"/>
        <v>0</v>
      </c>
      <c r="M33" s="53">
        <f t="shared" si="4"/>
        <v>0</v>
      </c>
      <c r="N33" s="102">
        <f t="shared" si="22"/>
        <v>0</v>
      </c>
      <c r="O33" s="54">
        <f t="shared" si="23"/>
        <v>0</v>
      </c>
      <c r="P33" s="53">
        <f t="shared" si="24"/>
        <v>0</v>
      </c>
      <c r="Q33" s="102">
        <f t="shared" si="25"/>
        <v>0</v>
      </c>
      <c r="R33" s="55">
        <f t="shared" si="26"/>
        <v>0</v>
      </c>
      <c r="S33" s="160">
        <f t="shared" si="10"/>
        <v>0</v>
      </c>
      <c r="T33" s="135">
        <f t="shared" si="11"/>
        <v>0</v>
      </c>
      <c r="U33" s="141" t="str">
        <f t="shared" si="12"/>
        <v/>
      </c>
      <c r="V33" s="142" t="str">
        <f t="shared" si="13"/>
        <v/>
      </c>
      <c r="W33" s="102">
        <f t="shared" si="14"/>
        <v>0</v>
      </c>
      <c r="X33" s="54" t="str">
        <f t="shared" si="15"/>
        <v/>
      </c>
      <c r="Y33" s="135">
        <f t="shared" si="16"/>
        <v>0</v>
      </c>
      <c r="Z33" s="141" t="str">
        <f t="shared" si="17"/>
        <v/>
      </c>
      <c r="AA33" s="142" t="str">
        <f t="shared" si="18"/>
        <v/>
      </c>
      <c r="AB33" s="102">
        <f t="shared" si="19"/>
        <v>0</v>
      </c>
      <c r="AC33" s="55" t="str">
        <f t="shared" si="20"/>
        <v/>
      </c>
    </row>
    <row r="34" spans="2:29" s="38" customFormat="1" ht="30" customHeight="1">
      <c r="B34" s="534" t="s">
        <v>113</v>
      </c>
      <c r="C34" s="535"/>
      <c r="D34" s="181"/>
      <c r="E34" s="104"/>
      <c r="F34" s="239"/>
      <c r="G34" s="136"/>
      <c r="H34" s="138"/>
      <c r="I34" s="187">
        <f t="shared" si="0"/>
        <v>0</v>
      </c>
      <c r="J34" s="185">
        <f t="shared" si="1"/>
        <v>0</v>
      </c>
      <c r="K34" s="139">
        <f t="shared" si="21"/>
        <v>0</v>
      </c>
      <c r="L34" s="52">
        <f t="shared" si="3"/>
        <v>0</v>
      </c>
      <c r="M34" s="53">
        <f t="shared" si="4"/>
        <v>0</v>
      </c>
      <c r="N34" s="102">
        <f t="shared" si="22"/>
        <v>0</v>
      </c>
      <c r="O34" s="54">
        <f t="shared" si="23"/>
        <v>0</v>
      </c>
      <c r="P34" s="53">
        <f t="shared" si="24"/>
        <v>0</v>
      </c>
      <c r="Q34" s="102">
        <f t="shared" si="25"/>
        <v>0</v>
      </c>
      <c r="R34" s="55">
        <f t="shared" si="26"/>
        <v>0</v>
      </c>
      <c r="S34" s="160">
        <f t="shared" si="10"/>
        <v>0</v>
      </c>
      <c r="T34" s="135">
        <f t="shared" si="11"/>
        <v>0</v>
      </c>
      <c r="U34" s="141" t="str">
        <f t="shared" si="12"/>
        <v/>
      </c>
      <c r="V34" s="142" t="str">
        <f t="shared" si="13"/>
        <v/>
      </c>
      <c r="W34" s="102">
        <f t="shared" si="14"/>
        <v>0</v>
      </c>
      <c r="X34" s="54" t="str">
        <f t="shared" si="15"/>
        <v/>
      </c>
      <c r="Y34" s="135">
        <f t="shared" si="16"/>
        <v>0</v>
      </c>
      <c r="Z34" s="141" t="str">
        <f t="shared" si="17"/>
        <v/>
      </c>
      <c r="AA34" s="142" t="str">
        <f t="shared" si="18"/>
        <v/>
      </c>
      <c r="AB34" s="102">
        <f t="shared" si="19"/>
        <v>0</v>
      </c>
      <c r="AC34" s="55" t="str">
        <f t="shared" si="20"/>
        <v/>
      </c>
    </row>
    <row r="35" spans="2:29" s="38" customFormat="1" ht="33" customHeight="1">
      <c r="B35" s="530" t="s">
        <v>114</v>
      </c>
      <c r="C35" s="531"/>
      <c r="D35" s="181"/>
      <c r="E35" s="104"/>
      <c r="F35" s="239"/>
      <c r="G35" s="136"/>
      <c r="H35" s="138"/>
      <c r="I35" s="187">
        <f t="shared" si="0"/>
        <v>0</v>
      </c>
      <c r="J35" s="185">
        <f t="shared" si="1"/>
        <v>0</v>
      </c>
      <c r="K35" s="139">
        <f t="shared" si="21"/>
        <v>0</v>
      </c>
      <c r="L35" s="52">
        <f t="shared" si="3"/>
        <v>0</v>
      </c>
      <c r="M35" s="53">
        <f t="shared" si="4"/>
        <v>0</v>
      </c>
      <c r="N35" s="102">
        <f t="shared" si="22"/>
        <v>0</v>
      </c>
      <c r="O35" s="54">
        <f t="shared" si="23"/>
        <v>0</v>
      </c>
      <c r="P35" s="53">
        <f t="shared" si="24"/>
        <v>0</v>
      </c>
      <c r="Q35" s="102">
        <f t="shared" si="25"/>
        <v>0</v>
      </c>
      <c r="R35" s="55">
        <f t="shared" si="26"/>
        <v>0</v>
      </c>
      <c r="S35" s="160">
        <f t="shared" si="10"/>
        <v>0</v>
      </c>
      <c r="T35" s="135">
        <f t="shared" si="11"/>
        <v>0</v>
      </c>
      <c r="U35" s="141" t="str">
        <f t="shared" si="12"/>
        <v/>
      </c>
      <c r="V35" s="142" t="str">
        <f t="shared" si="13"/>
        <v/>
      </c>
      <c r="W35" s="102">
        <f t="shared" si="14"/>
        <v>0</v>
      </c>
      <c r="X35" s="54" t="str">
        <f t="shared" si="15"/>
        <v/>
      </c>
      <c r="Y35" s="135">
        <f t="shared" si="16"/>
        <v>0</v>
      </c>
      <c r="Z35" s="141" t="str">
        <f t="shared" si="17"/>
        <v/>
      </c>
      <c r="AA35" s="142" t="str">
        <f t="shared" si="18"/>
        <v/>
      </c>
      <c r="AB35" s="102">
        <f t="shared" si="19"/>
        <v>0</v>
      </c>
      <c r="AC35" s="55" t="str">
        <f t="shared" si="20"/>
        <v/>
      </c>
    </row>
    <row r="36" spans="2:29" s="38" customFormat="1" ht="37.5" customHeight="1">
      <c r="B36" s="526" t="s">
        <v>114</v>
      </c>
      <c r="C36" s="527"/>
      <c r="D36" s="181">
        <v>0.25</v>
      </c>
      <c r="E36" s="104" t="s">
        <v>263</v>
      </c>
      <c r="F36" s="239"/>
      <c r="G36" s="136"/>
      <c r="H36" s="138"/>
      <c r="I36" s="187">
        <f t="shared" si="0"/>
        <v>0</v>
      </c>
      <c r="J36" s="185">
        <f t="shared" si="1"/>
        <v>0</v>
      </c>
      <c r="K36" s="139">
        <f t="shared" si="21"/>
        <v>0</v>
      </c>
      <c r="L36" s="52">
        <f t="shared" si="3"/>
        <v>0</v>
      </c>
      <c r="M36" s="53">
        <f t="shared" si="4"/>
        <v>0</v>
      </c>
      <c r="N36" s="102">
        <f t="shared" si="22"/>
        <v>0</v>
      </c>
      <c r="O36" s="54">
        <f t="shared" si="23"/>
        <v>0</v>
      </c>
      <c r="P36" s="53">
        <f t="shared" si="24"/>
        <v>0</v>
      </c>
      <c r="Q36" s="102">
        <f t="shared" si="25"/>
        <v>0</v>
      </c>
      <c r="R36" s="55">
        <f t="shared" si="26"/>
        <v>0</v>
      </c>
      <c r="S36" s="160">
        <f t="shared" si="10"/>
        <v>0</v>
      </c>
      <c r="T36" s="135">
        <f t="shared" si="11"/>
        <v>0</v>
      </c>
      <c r="U36" s="141" t="str">
        <f t="shared" si="12"/>
        <v/>
      </c>
      <c r="V36" s="142" t="str">
        <f t="shared" si="13"/>
        <v/>
      </c>
      <c r="W36" s="102">
        <f t="shared" si="14"/>
        <v>0</v>
      </c>
      <c r="X36" s="54" t="str">
        <f t="shared" si="15"/>
        <v/>
      </c>
      <c r="Y36" s="135">
        <f t="shared" si="16"/>
        <v>0</v>
      </c>
      <c r="Z36" s="141" t="str">
        <f t="shared" si="17"/>
        <v/>
      </c>
      <c r="AA36" s="142" t="str">
        <f t="shared" si="18"/>
        <v/>
      </c>
      <c r="AB36" s="102">
        <f t="shared" si="19"/>
        <v>0</v>
      </c>
      <c r="AC36" s="55" t="str">
        <f t="shared" si="20"/>
        <v/>
      </c>
    </row>
    <row r="37" spans="2:29" s="38" customFormat="1" ht="30" customHeight="1">
      <c r="B37" s="530" t="s">
        <v>249</v>
      </c>
      <c r="C37" s="531"/>
      <c r="D37" s="181"/>
      <c r="E37" s="104"/>
      <c r="F37" s="239"/>
      <c r="G37" s="136"/>
      <c r="H37" s="138"/>
      <c r="I37" s="187">
        <f t="shared" si="0"/>
        <v>0</v>
      </c>
      <c r="J37" s="185">
        <f t="shared" si="1"/>
        <v>0</v>
      </c>
      <c r="K37" s="139">
        <f t="shared" si="21"/>
        <v>0</v>
      </c>
      <c r="L37" s="52">
        <f t="shared" si="3"/>
        <v>0</v>
      </c>
      <c r="M37" s="53">
        <f t="shared" si="4"/>
        <v>0</v>
      </c>
      <c r="N37" s="102">
        <f t="shared" si="22"/>
        <v>0</v>
      </c>
      <c r="O37" s="54">
        <f t="shared" si="23"/>
        <v>0</v>
      </c>
      <c r="P37" s="53">
        <f t="shared" si="24"/>
        <v>0</v>
      </c>
      <c r="Q37" s="102">
        <f t="shared" si="25"/>
        <v>0</v>
      </c>
      <c r="R37" s="55">
        <f t="shared" si="26"/>
        <v>0</v>
      </c>
      <c r="S37" s="160">
        <f t="shared" si="10"/>
        <v>0</v>
      </c>
      <c r="T37" s="135">
        <f t="shared" si="11"/>
        <v>0</v>
      </c>
      <c r="U37" s="141" t="str">
        <f t="shared" si="12"/>
        <v/>
      </c>
      <c r="V37" s="142" t="str">
        <f t="shared" si="13"/>
        <v/>
      </c>
      <c r="W37" s="102">
        <f t="shared" si="14"/>
        <v>0</v>
      </c>
      <c r="X37" s="54" t="str">
        <f t="shared" si="15"/>
        <v/>
      </c>
      <c r="Y37" s="135">
        <f t="shared" si="16"/>
        <v>0</v>
      </c>
      <c r="Z37" s="141" t="str">
        <f t="shared" si="17"/>
        <v/>
      </c>
      <c r="AA37" s="142" t="str">
        <f t="shared" si="18"/>
        <v/>
      </c>
      <c r="AB37" s="102">
        <f t="shared" si="19"/>
        <v>0</v>
      </c>
      <c r="AC37" s="55" t="str">
        <f t="shared" si="20"/>
        <v/>
      </c>
    </row>
    <row r="38" spans="2:29" s="38" customFormat="1" ht="30" customHeight="1">
      <c r="B38" s="526" t="s">
        <v>243</v>
      </c>
      <c r="C38" s="527"/>
      <c r="D38" s="181">
        <v>1</v>
      </c>
      <c r="E38" s="104" t="s">
        <v>263</v>
      </c>
      <c r="F38" s="239"/>
      <c r="G38" s="136"/>
      <c r="H38" s="138"/>
      <c r="I38" s="187">
        <f t="shared" si="0"/>
        <v>0</v>
      </c>
      <c r="J38" s="185">
        <f t="shared" si="1"/>
        <v>0</v>
      </c>
      <c r="K38" s="139">
        <f t="shared" si="21"/>
        <v>0</v>
      </c>
      <c r="L38" s="52">
        <f t="shared" si="3"/>
        <v>0</v>
      </c>
      <c r="M38" s="53">
        <f t="shared" si="4"/>
        <v>0</v>
      </c>
      <c r="N38" s="102">
        <f t="shared" si="22"/>
        <v>0</v>
      </c>
      <c r="O38" s="54">
        <f t="shared" si="23"/>
        <v>0</v>
      </c>
      <c r="P38" s="53">
        <f t="shared" si="24"/>
        <v>0</v>
      </c>
      <c r="Q38" s="102">
        <f t="shared" si="25"/>
        <v>0</v>
      </c>
      <c r="R38" s="55">
        <f t="shared" si="26"/>
        <v>0</v>
      </c>
      <c r="S38" s="160">
        <f t="shared" si="10"/>
        <v>0</v>
      </c>
      <c r="T38" s="135">
        <f t="shared" si="11"/>
        <v>0</v>
      </c>
      <c r="U38" s="141" t="str">
        <f t="shared" si="12"/>
        <v/>
      </c>
      <c r="V38" s="142" t="str">
        <f t="shared" si="13"/>
        <v/>
      </c>
      <c r="W38" s="102">
        <f t="shared" si="14"/>
        <v>0</v>
      </c>
      <c r="X38" s="54" t="str">
        <f t="shared" si="15"/>
        <v/>
      </c>
      <c r="Y38" s="135">
        <f t="shared" si="16"/>
        <v>0</v>
      </c>
      <c r="Z38" s="141" t="str">
        <f t="shared" si="17"/>
        <v/>
      </c>
      <c r="AA38" s="142" t="str">
        <f t="shared" si="18"/>
        <v/>
      </c>
      <c r="AB38" s="102">
        <f t="shared" si="19"/>
        <v>0</v>
      </c>
      <c r="AC38" s="55" t="str">
        <f t="shared" si="20"/>
        <v/>
      </c>
    </row>
    <row r="39" spans="2:29" s="38" customFormat="1" ht="30" customHeight="1">
      <c r="B39" s="526" t="s">
        <v>244</v>
      </c>
      <c r="C39" s="527"/>
      <c r="D39" s="181">
        <v>0.09</v>
      </c>
      <c r="E39" s="104" t="s">
        <v>78</v>
      </c>
      <c r="F39" s="239"/>
      <c r="G39" s="136"/>
      <c r="H39" s="138"/>
      <c r="I39" s="187">
        <f t="shared" si="0"/>
        <v>0</v>
      </c>
      <c r="J39" s="185">
        <f t="shared" si="1"/>
        <v>0</v>
      </c>
      <c r="K39" s="139">
        <f t="shared" si="21"/>
        <v>0</v>
      </c>
      <c r="L39" s="52">
        <f t="shared" si="3"/>
        <v>0</v>
      </c>
      <c r="M39" s="53">
        <f t="shared" si="4"/>
        <v>0</v>
      </c>
      <c r="N39" s="102">
        <f t="shared" si="22"/>
        <v>0</v>
      </c>
      <c r="O39" s="54">
        <f t="shared" si="23"/>
        <v>0</v>
      </c>
      <c r="P39" s="53">
        <f t="shared" si="24"/>
        <v>0</v>
      </c>
      <c r="Q39" s="102">
        <f t="shared" si="25"/>
        <v>0</v>
      </c>
      <c r="R39" s="55">
        <f t="shared" si="26"/>
        <v>0</v>
      </c>
      <c r="S39" s="160">
        <f t="shared" si="10"/>
        <v>0</v>
      </c>
      <c r="T39" s="135">
        <f t="shared" si="11"/>
        <v>0</v>
      </c>
      <c r="U39" s="141" t="str">
        <f t="shared" si="12"/>
        <v/>
      </c>
      <c r="V39" s="142" t="str">
        <f t="shared" si="13"/>
        <v/>
      </c>
      <c r="W39" s="102">
        <f t="shared" si="14"/>
        <v>0</v>
      </c>
      <c r="X39" s="54" t="str">
        <f t="shared" si="15"/>
        <v/>
      </c>
      <c r="Y39" s="135">
        <f t="shared" si="16"/>
        <v>0</v>
      </c>
      <c r="Z39" s="141" t="str">
        <f t="shared" si="17"/>
        <v/>
      </c>
      <c r="AA39" s="142" t="str">
        <f t="shared" si="18"/>
        <v/>
      </c>
      <c r="AB39" s="102">
        <f t="shared" si="19"/>
        <v>0</v>
      </c>
      <c r="AC39" s="55" t="str">
        <f t="shared" si="20"/>
        <v/>
      </c>
    </row>
    <row r="40" spans="2:29" s="38" customFormat="1" ht="30" customHeight="1">
      <c r="B40" s="526" t="s">
        <v>119</v>
      </c>
      <c r="C40" s="527"/>
      <c r="D40" s="181">
        <v>0.09</v>
      </c>
      <c r="E40" s="104" t="s">
        <v>78</v>
      </c>
      <c r="F40" s="239"/>
      <c r="G40" s="136"/>
      <c r="H40" s="138"/>
      <c r="I40" s="187">
        <f t="shared" si="0"/>
        <v>0</v>
      </c>
      <c r="J40" s="185">
        <f t="shared" si="1"/>
        <v>0</v>
      </c>
      <c r="K40" s="139">
        <f t="shared" si="21"/>
        <v>0</v>
      </c>
      <c r="L40" s="52">
        <f t="shared" si="3"/>
        <v>0</v>
      </c>
      <c r="M40" s="53">
        <f t="shared" si="4"/>
        <v>0</v>
      </c>
      <c r="N40" s="102">
        <f t="shared" si="22"/>
        <v>0</v>
      </c>
      <c r="O40" s="54">
        <f t="shared" si="23"/>
        <v>0</v>
      </c>
      <c r="P40" s="53">
        <f t="shared" si="24"/>
        <v>0</v>
      </c>
      <c r="Q40" s="102">
        <f t="shared" si="25"/>
        <v>0</v>
      </c>
      <c r="R40" s="55">
        <f t="shared" si="26"/>
        <v>0</v>
      </c>
      <c r="S40" s="160">
        <f t="shared" si="10"/>
        <v>0</v>
      </c>
      <c r="T40" s="135">
        <f t="shared" si="11"/>
        <v>0</v>
      </c>
      <c r="U40" s="141" t="str">
        <f t="shared" si="12"/>
        <v/>
      </c>
      <c r="V40" s="142" t="str">
        <f t="shared" si="13"/>
        <v/>
      </c>
      <c r="W40" s="102">
        <f t="shared" si="14"/>
        <v>0</v>
      </c>
      <c r="X40" s="54" t="str">
        <f t="shared" si="15"/>
        <v/>
      </c>
      <c r="Y40" s="135">
        <f t="shared" si="16"/>
        <v>0</v>
      </c>
      <c r="Z40" s="141" t="str">
        <f t="shared" si="17"/>
        <v/>
      </c>
      <c r="AA40" s="142" t="str">
        <f t="shared" si="18"/>
        <v/>
      </c>
      <c r="AB40" s="102">
        <f t="shared" si="19"/>
        <v>0</v>
      </c>
      <c r="AC40" s="55" t="str">
        <f t="shared" si="20"/>
        <v/>
      </c>
    </row>
    <row r="41" spans="2:29" s="38" customFormat="1" ht="30" customHeight="1">
      <c r="B41" s="526" t="s">
        <v>120</v>
      </c>
      <c r="C41" s="527"/>
      <c r="D41" s="181">
        <v>0.1</v>
      </c>
      <c r="E41" s="104" t="s">
        <v>78</v>
      </c>
      <c r="F41" s="239"/>
      <c r="G41" s="136"/>
      <c r="H41" s="138"/>
      <c r="I41" s="187">
        <f t="shared" si="0"/>
        <v>0</v>
      </c>
      <c r="J41" s="185">
        <f t="shared" si="1"/>
        <v>0</v>
      </c>
      <c r="K41" s="139">
        <f t="shared" si="21"/>
        <v>0</v>
      </c>
      <c r="L41" s="52">
        <f t="shared" si="3"/>
        <v>0</v>
      </c>
      <c r="M41" s="53">
        <f t="shared" si="4"/>
        <v>0</v>
      </c>
      <c r="N41" s="102">
        <f t="shared" si="22"/>
        <v>0</v>
      </c>
      <c r="O41" s="54">
        <f t="shared" si="23"/>
        <v>0</v>
      </c>
      <c r="P41" s="53">
        <f t="shared" si="24"/>
        <v>0</v>
      </c>
      <c r="Q41" s="102">
        <f t="shared" si="25"/>
        <v>0</v>
      </c>
      <c r="R41" s="55">
        <f t="shared" si="26"/>
        <v>0</v>
      </c>
      <c r="S41" s="160">
        <f t="shared" si="10"/>
        <v>0</v>
      </c>
      <c r="T41" s="135">
        <f t="shared" si="11"/>
        <v>0</v>
      </c>
      <c r="U41" s="141" t="str">
        <f t="shared" si="12"/>
        <v/>
      </c>
      <c r="V41" s="142" t="str">
        <f t="shared" si="13"/>
        <v/>
      </c>
      <c r="W41" s="102">
        <f t="shared" si="14"/>
        <v>0</v>
      </c>
      <c r="X41" s="54" t="str">
        <f t="shared" si="15"/>
        <v/>
      </c>
      <c r="Y41" s="135">
        <f t="shared" si="16"/>
        <v>0</v>
      </c>
      <c r="Z41" s="141" t="str">
        <f t="shared" si="17"/>
        <v/>
      </c>
      <c r="AA41" s="142" t="str">
        <f t="shared" si="18"/>
        <v/>
      </c>
      <c r="AB41" s="102">
        <f t="shared" si="19"/>
        <v>0</v>
      </c>
      <c r="AC41" s="55" t="str">
        <f t="shared" si="20"/>
        <v/>
      </c>
    </row>
    <row r="42" spans="2:29" s="38" customFormat="1" ht="30" customHeight="1">
      <c r="B42" s="526" t="s">
        <v>121</v>
      </c>
      <c r="C42" s="527"/>
      <c r="D42" s="181">
        <v>0.1</v>
      </c>
      <c r="E42" s="104" t="s">
        <v>78</v>
      </c>
      <c r="F42" s="239"/>
      <c r="G42" s="136"/>
      <c r="H42" s="138"/>
      <c r="I42" s="187">
        <f t="shared" si="0"/>
        <v>0</v>
      </c>
      <c r="J42" s="185">
        <f t="shared" si="1"/>
        <v>0</v>
      </c>
      <c r="K42" s="139">
        <f t="shared" si="21"/>
        <v>0</v>
      </c>
      <c r="L42" s="52">
        <f t="shared" si="3"/>
        <v>0</v>
      </c>
      <c r="M42" s="53">
        <f t="shared" si="4"/>
        <v>0</v>
      </c>
      <c r="N42" s="102">
        <f t="shared" si="22"/>
        <v>0</v>
      </c>
      <c r="O42" s="54">
        <f t="shared" si="23"/>
        <v>0</v>
      </c>
      <c r="P42" s="53">
        <f t="shared" si="24"/>
        <v>0</v>
      </c>
      <c r="Q42" s="102">
        <f t="shared" si="25"/>
        <v>0</v>
      </c>
      <c r="R42" s="55">
        <f t="shared" si="26"/>
        <v>0</v>
      </c>
      <c r="S42" s="160">
        <f t="shared" si="10"/>
        <v>0</v>
      </c>
      <c r="T42" s="135">
        <f t="shared" si="11"/>
        <v>0</v>
      </c>
      <c r="U42" s="141" t="str">
        <f t="shared" si="12"/>
        <v/>
      </c>
      <c r="V42" s="142" t="str">
        <f t="shared" si="13"/>
        <v/>
      </c>
      <c r="W42" s="102">
        <f t="shared" si="14"/>
        <v>0</v>
      </c>
      <c r="X42" s="54" t="str">
        <f t="shared" si="15"/>
        <v/>
      </c>
      <c r="Y42" s="135">
        <f t="shared" si="16"/>
        <v>0</v>
      </c>
      <c r="Z42" s="141" t="str">
        <f t="shared" si="17"/>
        <v/>
      </c>
      <c r="AA42" s="142" t="str">
        <f t="shared" si="18"/>
        <v/>
      </c>
      <c r="AB42" s="102">
        <f t="shared" si="19"/>
        <v>0</v>
      </c>
      <c r="AC42" s="55" t="str">
        <f t="shared" si="20"/>
        <v/>
      </c>
    </row>
    <row r="43" spans="2:29" s="38" customFormat="1" ht="30" customHeight="1">
      <c r="B43" s="526" t="s">
        <v>122</v>
      </c>
      <c r="C43" s="527"/>
      <c r="D43" s="181">
        <v>0.11</v>
      </c>
      <c r="E43" s="104" t="s">
        <v>78</v>
      </c>
      <c r="F43" s="239"/>
      <c r="G43" s="136"/>
      <c r="H43" s="138"/>
      <c r="I43" s="187">
        <f t="shared" si="0"/>
        <v>0</v>
      </c>
      <c r="J43" s="185">
        <f t="shared" si="1"/>
        <v>0</v>
      </c>
      <c r="K43" s="139">
        <f t="shared" si="21"/>
        <v>0</v>
      </c>
      <c r="L43" s="52">
        <f t="shared" si="3"/>
        <v>0</v>
      </c>
      <c r="M43" s="53">
        <f t="shared" si="4"/>
        <v>0</v>
      </c>
      <c r="N43" s="102">
        <f t="shared" si="22"/>
        <v>0</v>
      </c>
      <c r="O43" s="54">
        <f t="shared" si="23"/>
        <v>0</v>
      </c>
      <c r="P43" s="53">
        <f t="shared" si="24"/>
        <v>0</v>
      </c>
      <c r="Q43" s="102">
        <f t="shared" si="25"/>
        <v>0</v>
      </c>
      <c r="R43" s="55">
        <f t="shared" si="26"/>
        <v>0</v>
      </c>
      <c r="S43" s="160">
        <f t="shared" si="10"/>
        <v>0</v>
      </c>
      <c r="T43" s="135">
        <f t="shared" si="11"/>
        <v>0</v>
      </c>
      <c r="U43" s="141" t="str">
        <f t="shared" si="12"/>
        <v/>
      </c>
      <c r="V43" s="142" t="str">
        <f t="shared" si="13"/>
        <v/>
      </c>
      <c r="W43" s="102">
        <f t="shared" si="14"/>
        <v>0</v>
      </c>
      <c r="X43" s="54" t="str">
        <f t="shared" si="15"/>
        <v/>
      </c>
      <c r="Y43" s="135">
        <f t="shared" si="16"/>
        <v>0</v>
      </c>
      <c r="Z43" s="141" t="str">
        <f t="shared" si="17"/>
        <v/>
      </c>
      <c r="AA43" s="142" t="str">
        <f t="shared" si="18"/>
        <v/>
      </c>
      <c r="AB43" s="102">
        <f t="shared" si="19"/>
        <v>0</v>
      </c>
      <c r="AC43" s="55" t="str">
        <f t="shared" si="20"/>
        <v/>
      </c>
    </row>
    <row r="44" spans="2:29" s="38" customFormat="1" ht="30" customHeight="1">
      <c r="B44" s="526" t="s">
        <v>123</v>
      </c>
      <c r="C44" s="527"/>
      <c r="D44" s="181">
        <v>0.1</v>
      </c>
      <c r="E44" s="104" t="s">
        <v>78</v>
      </c>
      <c r="F44" s="239"/>
      <c r="G44" s="136"/>
      <c r="H44" s="138"/>
      <c r="I44" s="187">
        <f t="shared" si="0"/>
        <v>0</v>
      </c>
      <c r="J44" s="185">
        <f t="shared" si="1"/>
        <v>0</v>
      </c>
      <c r="K44" s="139">
        <f t="shared" si="21"/>
        <v>0</v>
      </c>
      <c r="L44" s="52">
        <f t="shared" si="3"/>
        <v>0</v>
      </c>
      <c r="M44" s="53">
        <f t="shared" si="4"/>
        <v>0</v>
      </c>
      <c r="N44" s="102">
        <f t="shared" si="22"/>
        <v>0</v>
      </c>
      <c r="O44" s="54">
        <f t="shared" si="23"/>
        <v>0</v>
      </c>
      <c r="P44" s="53">
        <f t="shared" si="24"/>
        <v>0</v>
      </c>
      <c r="Q44" s="102">
        <f t="shared" si="25"/>
        <v>0</v>
      </c>
      <c r="R44" s="55">
        <f t="shared" si="26"/>
        <v>0</v>
      </c>
      <c r="S44" s="160">
        <f t="shared" si="10"/>
        <v>0</v>
      </c>
      <c r="T44" s="135">
        <f t="shared" si="11"/>
        <v>0</v>
      </c>
      <c r="U44" s="141" t="str">
        <f t="shared" si="12"/>
        <v/>
      </c>
      <c r="V44" s="142" t="str">
        <f t="shared" si="13"/>
        <v/>
      </c>
      <c r="W44" s="102">
        <f t="shared" si="14"/>
        <v>0</v>
      </c>
      <c r="X44" s="54" t="str">
        <f t="shared" si="15"/>
        <v/>
      </c>
      <c r="Y44" s="135">
        <f t="shared" si="16"/>
        <v>0</v>
      </c>
      <c r="Z44" s="141" t="str">
        <f t="shared" si="17"/>
        <v/>
      </c>
      <c r="AA44" s="142" t="str">
        <f t="shared" si="18"/>
        <v/>
      </c>
      <c r="AB44" s="102">
        <f t="shared" si="19"/>
        <v>0</v>
      </c>
      <c r="AC44" s="55" t="str">
        <f t="shared" si="20"/>
        <v/>
      </c>
    </row>
    <row r="45" spans="2:29" s="38" customFormat="1" ht="30" customHeight="1">
      <c r="B45" s="526" t="s">
        <v>124</v>
      </c>
      <c r="C45" s="527"/>
      <c r="D45" s="181">
        <v>0.09</v>
      </c>
      <c r="E45" s="104" t="s">
        <v>78</v>
      </c>
      <c r="F45" s="239"/>
      <c r="G45" s="136"/>
      <c r="H45" s="138"/>
      <c r="I45" s="187">
        <f t="shared" si="0"/>
        <v>0</v>
      </c>
      <c r="J45" s="185">
        <f t="shared" si="1"/>
        <v>0</v>
      </c>
      <c r="K45" s="139">
        <f t="shared" si="21"/>
        <v>0</v>
      </c>
      <c r="L45" s="52">
        <f t="shared" si="3"/>
        <v>0</v>
      </c>
      <c r="M45" s="53">
        <f t="shared" si="4"/>
        <v>0</v>
      </c>
      <c r="N45" s="102">
        <f t="shared" si="22"/>
        <v>0</v>
      </c>
      <c r="O45" s="54">
        <f t="shared" si="23"/>
        <v>0</v>
      </c>
      <c r="P45" s="53">
        <f t="shared" si="24"/>
        <v>0</v>
      </c>
      <c r="Q45" s="102">
        <f t="shared" si="25"/>
        <v>0</v>
      </c>
      <c r="R45" s="55">
        <f t="shared" si="26"/>
        <v>0</v>
      </c>
      <c r="S45" s="160">
        <f t="shared" si="10"/>
        <v>0</v>
      </c>
      <c r="T45" s="135">
        <f t="shared" si="11"/>
        <v>0</v>
      </c>
      <c r="U45" s="141" t="str">
        <f t="shared" si="12"/>
        <v/>
      </c>
      <c r="V45" s="142" t="str">
        <f t="shared" si="13"/>
        <v/>
      </c>
      <c r="W45" s="102">
        <f t="shared" si="14"/>
        <v>0</v>
      </c>
      <c r="X45" s="54" t="str">
        <f t="shared" si="15"/>
        <v/>
      </c>
      <c r="Y45" s="135">
        <f t="shared" si="16"/>
        <v>0</v>
      </c>
      <c r="Z45" s="141" t="str">
        <f t="shared" si="17"/>
        <v/>
      </c>
      <c r="AA45" s="142" t="str">
        <f t="shared" si="18"/>
        <v/>
      </c>
      <c r="AB45" s="102">
        <f t="shared" si="19"/>
        <v>0</v>
      </c>
      <c r="AC45" s="55" t="str">
        <f t="shared" si="20"/>
        <v/>
      </c>
    </row>
    <row r="46" spans="2:29" s="38" customFormat="1" ht="30" customHeight="1">
      <c r="B46" s="526" t="s">
        <v>112</v>
      </c>
      <c r="C46" s="527"/>
      <c r="D46" s="181">
        <v>0.09</v>
      </c>
      <c r="E46" s="104" t="s">
        <v>78</v>
      </c>
      <c r="F46" s="239"/>
      <c r="G46" s="136"/>
      <c r="H46" s="138"/>
      <c r="I46" s="187">
        <f t="shared" si="0"/>
        <v>0</v>
      </c>
      <c r="J46" s="185">
        <f t="shared" si="1"/>
        <v>0</v>
      </c>
      <c r="K46" s="139">
        <f t="shared" si="21"/>
        <v>0</v>
      </c>
      <c r="L46" s="52">
        <f t="shared" si="3"/>
        <v>0</v>
      </c>
      <c r="M46" s="53">
        <f t="shared" si="4"/>
        <v>0</v>
      </c>
      <c r="N46" s="102">
        <f t="shared" si="22"/>
        <v>0</v>
      </c>
      <c r="O46" s="54">
        <f t="shared" si="23"/>
        <v>0</v>
      </c>
      <c r="P46" s="53">
        <f t="shared" si="24"/>
        <v>0</v>
      </c>
      <c r="Q46" s="102">
        <f t="shared" si="25"/>
        <v>0</v>
      </c>
      <c r="R46" s="55">
        <f t="shared" si="26"/>
        <v>0</v>
      </c>
      <c r="S46" s="160">
        <f t="shared" si="10"/>
        <v>0</v>
      </c>
      <c r="T46" s="135">
        <f t="shared" si="11"/>
        <v>0</v>
      </c>
      <c r="U46" s="141" t="str">
        <f t="shared" si="12"/>
        <v/>
      </c>
      <c r="V46" s="142" t="str">
        <f t="shared" si="13"/>
        <v/>
      </c>
      <c r="W46" s="102">
        <f t="shared" si="14"/>
        <v>0</v>
      </c>
      <c r="X46" s="54" t="str">
        <f t="shared" si="15"/>
        <v/>
      </c>
      <c r="Y46" s="135">
        <f t="shared" si="16"/>
        <v>0</v>
      </c>
      <c r="Z46" s="141" t="str">
        <f t="shared" si="17"/>
        <v/>
      </c>
      <c r="AA46" s="142" t="str">
        <f t="shared" si="18"/>
        <v/>
      </c>
      <c r="AB46" s="102">
        <f t="shared" si="19"/>
        <v>0</v>
      </c>
      <c r="AC46" s="55" t="str">
        <f t="shared" si="20"/>
        <v/>
      </c>
    </row>
    <row r="47" spans="2:29" s="38" customFormat="1" ht="30" customHeight="1">
      <c r="B47" s="526" t="s">
        <v>125</v>
      </c>
      <c r="C47" s="527"/>
      <c r="D47" s="181">
        <v>0.11</v>
      </c>
      <c r="E47" s="104" t="s">
        <v>78</v>
      </c>
      <c r="F47" s="239"/>
      <c r="G47" s="136"/>
      <c r="H47" s="138"/>
      <c r="I47" s="187">
        <f t="shared" si="0"/>
        <v>0</v>
      </c>
      <c r="J47" s="185">
        <f t="shared" si="1"/>
        <v>0</v>
      </c>
      <c r="K47" s="139">
        <f t="shared" si="21"/>
        <v>0</v>
      </c>
      <c r="L47" s="52">
        <f t="shared" si="3"/>
        <v>0</v>
      </c>
      <c r="M47" s="53">
        <f t="shared" si="4"/>
        <v>0</v>
      </c>
      <c r="N47" s="102">
        <f t="shared" si="22"/>
        <v>0</v>
      </c>
      <c r="O47" s="54">
        <f t="shared" si="23"/>
        <v>0</v>
      </c>
      <c r="P47" s="53">
        <f t="shared" si="24"/>
        <v>0</v>
      </c>
      <c r="Q47" s="102">
        <f t="shared" si="25"/>
        <v>0</v>
      </c>
      <c r="R47" s="55">
        <f t="shared" si="26"/>
        <v>0</v>
      </c>
      <c r="S47" s="160">
        <f t="shared" si="10"/>
        <v>0</v>
      </c>
      <c r="T47" s="135">
        <f t="shared" si="11"/>
        <v>0</v>
      </c>
      <c r="U47" s="141" t="str">
        <f t="shared" si="12"/>
        <v/>
      </c>
      <c r="V47" s="142" t="str">
        <f t="shared" si="13"/>
        <v/>
      </c>
      <c r="W47" s="102">
        <f t="shared" si="14"/>
        <v>0</v>
      </c>
      <c r="X47" s="54" t="str">
        <f t="shared" si="15"/>
        <v/>
      </c>
      <c r="Y47" s="135">
        <f t="shared" si="16"/>
        <v>0</v>
      </c>
      <c r="Z47" s="141" t="str">
        <f t="shared" si="17"/>
        <v/>
      </c>
      <c r="AA47" s="142" t="str">
        <f t="shared" si="18"/>
        <v/>
      </c>
      <c r="AB47" s="102">
        <f t="shared" si="19"/>
        <v>0</v>
      </c>
      <c r="AC47" s="55" t="str">
        <f t="shared" si="20"/>
        <v/>
      </c>
    </row>
    <row r="48" spans="2:29" s="38" customFormat="1" ht="30" customHeight="1">
      <c r="B48" s="526" t="s">
        <v>126</v>
      </c>
      <c r="C48" s="527"/>
      <c r="D48" s="181">
        <v>0.11</v>
      </c>
      <c r="E48" s="104" t="s">
        <v>78</v>
      </c>
      <c r="F48" s="239"/>
      <c r="G48" s="136"/>
      <c r="H48" s="138"/>
      <c r="I48" s="187">
        <f t="shared" si="0"/>
        <v>0</v>
      </c>
      <c r="J48" s="185">
        <f t="shared" si="1"/>
        <v>0</v>
      </c>
      <c r="K48" s="139">
        <f t="shared" si="21"/>
        <v>0</v>
      </c>
      <c r="L48" s="52">
        <f t="shared" si="3"/>
        <v>0</v>
      </c>
      <c r="M48" s="53">
        <f t="shared" si="4"/>
        <v>0</v>
      </c>
      <c r="N48" s="102">
        <f t="shared" si="22"/>
        <v>0</v>
      </c>
      <c r="O48" s="54">
        <f t="shared" si="23"/>
        <v>0</v>
      </c>
      <c r="P48" s="53">
        <f t="shared" si="24"/>
        <v>0</v>
      </c>
      <c r="Q48" s="102">
        <f t="shared" si="25"/>
        <v>0</v>
      </c>
      <c r="R48" s="55">
        <f t="shared" si="26"/>
        <v>0</v>
      </c>
      <c r="S48" s="160">
        <f t="shared" si="10"/>
        <v>0</v>
      </c>
      <c r="T48" s="135">
        <f t="shared" si="11"/>
        <v>0</v>
      </c>
      <c r="U48" s="141" t="str">
        <f t="shared" si="12"/>
        <v/>
      </c>
      <c r="V48" s="142" t="str">
        <f t="shared" si="13"/>
        <v/>
      </c>
      <c r="W48" s="102">
        <f t="shared" si="14"/>
        <v>0</v>
      </c>
      <c r="X48" s="54" t="str">
        <f t="shared" si="15"/>
        <v/>
      </c>
      <c r="Y48" s="135">
        <f t="shared" si="16"/>
        <v>0</v>
      </c>
      <c r="Z48" s="141" t="str">
        <f t="shared" si="17"/>
        <v/>
      </c>
      <c r="AA48" s="142" t="str">
        <f t="shared" si="18"/>
        <v/>
      </c>
      <c r="AB48" s="102">
        <f t="shared" si="19"/>
        <v>0</v>
      </c>
      <c r="AC48" s="55" t="str">
        <f t="shared" si="20"/>
        <v/>
      </c>
    </row>
    <row r="49" spans="2:29" s="38" customFormat="1" ht="39" customHeight="1">
      <c r="B49" s="526" t="s">
        <v>127</v>
      </c>
      <c r="C49" s="527"/>
      <c r="D49" s="181">
        <v>0.11</v>
      </c>
      <c r="E49" s="104" t="s">
        <v>78</v>
      </c>
      <c r="F49" s="239"/>
      <c r="G49" s="136"/>
      <c r="H49" s="138"/>
      <c r="I49" s="187">
        <f t="shared" si="0"/>
        <v>0</v>
      </c>
      <c r="J49" s="185">
        <f t="shared" si="1"/>
        <v>0</v>
      </c>
      <c r="K49" s="139">
        <f t="shared" si="21"/>
        <v>0</v>
      </c>
      <c r="L49" s="52">
        <f t="shared" si="3"/>
        <v>0</v>
      </c>
      <c r="M49" s="53">
        <f t="shared" si="4"/>
        <v>0</v>
      </c>
      <c r="N49" s="102">
        <f t="shared" si="22"/>
        <v>0</v>
      </c>
      <c r="O49" s="54">
        <f t="shared" si="23"/>
        <v>0</v>
      </c>
      <c r="P49" s="53">
        <f t="shared" si="24"/>
        <v>0</v>
      </c>
      <c r="Q49" s="102">
        <f t="shared" si="25"/>
        <v>0</v>
      </c>
      <c r="R49" s="55">
        <f t="shared" si="26"/>
        <v>0</v>
      </c>
      <c r="S49" s="160">
        <f t="shared" si="10"/>
        <v>0</v>
      </c>
      <c r="T49" s="135">
        <f t="shared" si="11"/>
        <v>0</v>
      </c>
      <c r="U49" s="141" t="str">
        <f t="shared" si="12"/>
        <v/>
      </c>
      <c r="V49" s="142" t="str">
        <f t="shared" si="13"/>
        <v/>
      </c>
      <c r="W49" s="102">
        <f t="shared" si="14"/>
        <v>0</v>
      </c>
      <c r="X49" s="54" t="str">
        <f t="shared" si="15"/>
        <v/>
      </c>
      <c r="Y49" s="135">
        <f t="shared" si="16"/>
        <v>0</v>
      </c>
      <c r="Z49" s="141" t="str">
        <f t="shared" si="17"/>
        <v/>
      </c>
      <c r="AA49" s="142" t="str">
        <f t="shared" si="18"/>
        <v/>
      </c>
      <c r="AB49" s="102">
        <f t="shared" si="19"/>
        <v>0</v>
      </c>
      <c r="AC49" s="55" t="str">
        <f t="shared" si="20"/>
        <v/>
      </c>
    </row>
    <row r="50" spans="2:29" s="38" customFormat="1" ht="30" customHeight="1">
      <c r="B50" s="526" t="s">
        <v>128</v>
      </c>
      <c r="C50" s="527"/>
      <c r="D50" s="181">
        <v>0.11</v>
      </c>
      <c r="E50" s="104" t="s">
        <v>78</v>
      </c>
      <c r="F50" s="239"/>
      <c r="G50" s="136"/>
      <c r="H50" s="138"/>
      <c r="I50" s="187">
        <f t="shared" si="0"/>
        <v>0</v>
      </c>
      <c r="J50" s="185">
        <f t="shared" si="1"/>
        <v>0</v>
      </c>
      <c r="K50" s="139">
        <f t="shared" si="21"/>
        <v>0</v>
      </c>
      <c r="L50" s="52">
        <f t="shared" si="3"/>
        <v>0</v>
      </c>
      <c r="M50" s="53">
        <f t="shared" si="4"/>
        <v>0</v>
      </c>
      <c r="N50" s="102">
        <f t="shared" si="22"/>
        <v>0</v>
      </c>
      <c r="O50" s="54">
        <f t="shared" si="23"/>
        <v>0</v>
      </c>
      <c r="P50" s="53">
        <f t="shared" si="24"/>
        <v>0</v>
      </c>
      <c r="Q50" s="102">
        <f t="shared" si="25"/>
        <v>0</v>
      </c>
      <c r="R50" s="55">
        <f t="shared" si="26"/>
        <v>0</v>
      </c>
      <c r="S50" s="160">
        <f t="shared" si="10"/>
        <v>0</v>
      </c>
      <c r="T50" s="135">
        <f t="shared" si="11"/>
        <v>0</v>
      </c>
      <c r="U50" s="141" t="str">
        <f t="shared" si="12"/>
        <v/>
      </c>
      <c r="V50" s="142" t="str">
        <f t="shared" si="13"/>
        <v/>
      </c>
      <c r="W50" s="102">
        <f t="shared" si="14"/>
        <v>0</v>
      </c>
      <c r="X50" s="54" t="str">
        <f t="shared" si="15"/>
        <v/>
      </c>
      <c r="Y50" s="135">
        <f t="shared" si="16"/>
        <v>0</v>
      </c>
      <c r="Z50" s="141" t="str">
        <f t="shared" si="17"/>
        <v/>
      </c>
      <c r="AA50" s="142" t="str">
        <f t="shared" si="18"/>
        <v/>
      </c>
      <c r="AB50" s="102">
        <f t="shared" si="19"/>
        <v>0</v>
      </c>
      <c r="AC50" s="55" t="str">
        <f t="shared" si="20"/>
        <v/>
      </c>
    </row>
    <row r="51" spans="2:29" s="38" customFormat="1" ht="30" customHeight="1">
      <c r="B51" s="526" t="s">
        <v>129</v>
      </c>
      <c r="C51" s="527"/>
      <c r="D51" s="181">
        <v>0.04</v>
      </c>
      <c r="E51" s="104" t="s">
        <v>78</v>
      </c>
      <c r="F51" s="239"/>
      <c r="G51" s="136"/>
      <c r="H51" s="138"/>
      <c r="I51" s="187">
        <f t="shared" si="0"/>
        <v>0</v>
      </c>
      <c r="J51" s="185">
        <f t="shared" si="1"/>
        <v>0</v>
      </c>
      <c r="K51" s="139">
        <f t="shared" si="21"/>
        <v>0</v>
      </c>
      <c r="L51" s="52">
        <f t="shared" si="3"/>
        <v>0</v>
      </c>
      <c r="M51" s="53">
        <f t="shared" si="4"/>
        <v>0</v>
      </c>
      <c r="N51" s="102">
        <f t="shared" si="22"/>
        <v>0</v>
      </c>
      <c r="O51" s="54">
        <f t="shared" si="23"/>
        <v>0</v>
      </c>
      <c r="P51" s="53">
        <f t="shared" si="24"/>
        <v>0</v>
      </c>
      <c r="Q51" s="102">
        <f t="shared" si="25"/>
        <v>0</v>
      </c>
      <c r="R51" s="55">
        <f t="shared" si="26"/>
        <v>0</v>
      </c>
      <c r="S51" s="160">
        <f t="shared" si="10"/>
        <v>0</v>
      </c>
      <c r="T51" s="135">
        <f t="shared" si="11"/>
        <v>0</v>
      </c>
      <c r="U51" s="141" t="str">
        <f t="shared" si="12"/>
        <v/>
      </c>
      <c r="V51" s="142" t="str">
        <f t="shared" si="13"/>
        <v/>
      </c>
      <c r="W51" s="102">
        <f t="shared" si="14"/>
        <v>0</v>
      </c>
      <c r="X51" s="54" t="str">
        <f t="shared" si="15"/>
        <v/>
      </c>
      <c r="Y51" s="135">
        <f t="shared" si="16"/>
        <v>0</v>
      </c>
      <c r="Z51" s="141" t="str">
        <f t="shared" si="17"/>
        <v/>
      </c>
      <c r="AA51" s="142" t="str">
        <f t="shared" si="18"/>
        <v/>
      </c>
      <c r="AB51" s="102">
        <f t="shared" si="19"/>
        <v>0</v>
      </c>
      <c r="AC51" s="55" t="str">
        <f t="shared" si="20"/>
        <v/>
      </c>
    </row>
    <row r="52" spans="2:29" s="38" customFormat="1" ht="52.5" customHeight="1">
      <c r="B52" s="526" t="s">
        <v>235</v>
      </c>
      <c r="C52" s="527"/>
      <c r="D52" s="181">
        <v>0.13</v>
      </c>
      <c r="E52" s="104" t="s">
        <v>78</v>
      </c>
      <c r="F52" s="239"/>
      <c r="G52" s="136"/>
      <c r="H52" s="138"/>
      <c r="I52" s="187">
        <f t="shared" si="0"/>
        <v>0</v>
      </c>
      <c r="J52" s="185">
        <f t="shared" si="1"/>
        <v>0</v>
      </c>
      <c r="K52" s="139">
        <f t="shared" si="21"/>
        <v>0</v>
      </c>
      <c r="L52" s="52">
        <f t="shared" si="3"/>
        <v>0</v>
      </c>
      <c r="M52" s="53">
        <f t="shared" si="4"/>
        <v>0</v>
      </c>
      <c r="N52" s="102">
        <f t="shared" si="22"/>
        <v>0</v>
      </c>
      <c r="O52" s="54">
        <f t="shared" si="23"/>
        <v>0</v>
      </c>
      <c r="P52" s="53">
        <f t="shared" si="24"/>
        <v>0</v>
      </c>
      <c r="Q52" s="102">
        <f t="shared" si="25"/>
        <v>0</v>
      </c>
      <c r="R52" s="55">
        <f t="shared" si="26"/>
        <v>0</v>
      </c>
      <c r="S52" s="160">
        <f t="shared" si="10"/>
        <v>0</v>
      </c>
      <c r="T52" s="135">
        <f t="shared" si="11"/>
        <v>0</v>
      </c>
      <c r="U52" s="141" t="str">
        <f t="shared" si="12"/>
        <v/>
      </c>
      <c r="V52" s="142" t="str">
        <f t="shared" si="13"/>
        <v/>
      </c>
      <c r="W52" s="102">
        <f t="shared" si="14"/>
        <v>0</v>
      </c>
      <c r="X52" s="54" t="str">
        <f t="shared" si="15"/>
        <v/>
      </c>
      <c r="Y52" s="135">
        <f t="shared" si="16"/>
        <v>0</v>
      </c>
      <c r="Z52" s="141" t="str">
        <f t="shared" si="17"/>
        <v/>
      </c>
      <c r="AA52" s="142" t="str">
        <f t="shared" si="18"/>
        <v/>
      </c>
      <c r="AB52" s="102">
        <f t="shared" si="19"/>
        <v>0</v>
      </c>
      <c r="AC52" s="55" t="str">
        <f t="shared" si="20"/>
        <v/>
      </c>
    </row>
    <row r="53" spans="2:29" s="38" customFormat="1" ht="30" customHeight="1">
      <c r="B53" s="534" t="s">
        <v>130</v>
      </c>
      <c r="C53" s="535"/>
      <c r="D53" s="181"/>
      <c r="E53" s="104"/>
      <c r="F53" s="239"/>
      <c r="G53" s="136"/>
      <c r="H53" s="138"/>
      <c r="I53" s="187">
        <f t="shared" si="0"/>
        <v>0</v>
      </c>
      <c r="J53" s="185">
        <f t="shared" si="1"/>
        <v>0</v>
      </c>
      <c r="K53" s="139">
        <f t="shared" si="21"/>
        <v>0</v>
      </c>
      <c r="L53" s="52">
        <f t="shared" si="3"/>
        <v>0</v>
      </c>
      <c r="M53" s="53">
        <f t="shared" si="4"/>
        <v>0</v>
      </c>
      <c r="N53" s="102">
        <f t="shared" si="22"/>
        <v>0</v>
      </c>
      <c r="O53" s="54">
        <f t="shared" si="23"/>
        <v>0</v>
      </c>
      <c r="P53" s="53">
        <f t="shared" si="24"/>
        <v>0</v>
      </c>
      <c r="Q53" s="102">
        <f t="shared" si="25"/>
        <v>0</v>
      </c>
      <c r="R53" s="55">
        <f t="shared" si="26"/>
        <v>0</v>
      </c>
      <c r="S53" s="160">
        <f t="shared" si="10"/>
        <v>0</v>
      </c>
      <c r="T53" s="135">
        <f t="shared" si="11"/>
        <v>0</v>
      </c>
      <c r="U53" s="141" t="str">
        <f t="shared" si="12"/>
        <v/>
      </c>
      <c r="V53" s="142" t="str">
        <f t="shared" si="13"/>
        <v/>
      </c>
      <c r="W53" s="102">
        <f t="shared" si="14"/>
        <v>0</v>
      </c>
      <c r="X53" s="54" t="str">
        <f t="shared" si="15"/>
        <v/>
      </c>
      <c r="Y53" s="135">
        <f t="shared" si="16"/>
        <v>0</v>
      </c>
      <c r="Z53" s="141" t="str">
        <f t="shared" si="17"/>
        <v/>
      </c>
      <c r="AA53" s="142" t="str">
        <f t="shared" si="18"/>
        <v/>
      </c>
      <c r="AB53" s="102">
        <f t="shared" si="19"/>
        <v>0</v>
      </c>
      <c r="AC53" s="55" t="str">
        <f t="shared" si="20"/>
        <v/>
      </c>
    </row>
    <row r="54" spans="2:29" s="38" customFormat="1" ht="30" customHeight="1">
      <c r="B54" s="530" t="s">
        <v>250</v>
      </c>
      <c r="C54" s="531"/>
      <c r="D54" s="181"/>
      <c r="E54" s="104"/>
      <c r="F54" s="239"/>
      <c r="G54" s="136"/>
      <c r="H54" s="138"/>
      <c r="I54" s="187">
        <f t="shared" si="0"/>
        <v>0</v>
      </c>
      <c r="J54" s="185">
        <f t="shared" si="1"/>
        <v>0</v>
      </c>
      <c r="K54" s="139">
        <f t="shared" si="21"/>
        <v>0</v>
      </c>
      <c r="L54" s="52">
        <f t="shared" si="3"/>
        <v>0</v>
      </c>
      <c r="M54" s="53">
        <f t="shared" si="4"/>
        <v>0</v>
      </c>
      <c r="N54" s="102">
        <f t="shared" si="22"/>
        <v>0</v>
      </c>
      <c r="O54" s="54">
        <f t="shared" si="23"/>
        <v>0</v>
      </c>
      <c r="P54" s="53">
        <f t="shared" si="24"/>
        <v>0</v>
      </c>
      <c r="Q54" s="102">
        <f t="shared" si="25"/>
        <v>0</v>
      </c>
      <c r="R54" s="55">
        <f t="shared" si="26"/>
        <v>0</v>
      </c>
      <c r="S54" s="160">
        <f t="shared" si="10"/>
        <v>0</v>
      </c>
      <c r="T54" s="135">
        <f t="shared" si="11"/>
        <v>0</v>
      </c>
      <c r="U54" s="141" t="str">
        <f t="shared" si="12"/>
        <v/>
      </c>
      <c r="V54" s="142" t="str">
        <f t="shared" si="13"/>
        <v/>
      </c>
      <c r="W54" s="102">
        <f t="shared" si="14"/>
        <v>0</v>
      </c>
      <c r="X54" s="54" t="str">
        <f t="shared" si="15"/>
        <v/>
      </c>
      <c r="Y54" s="135">
        <f t="shared" si="16"/>
        <v>0</v>
      </c>
      <c r="Z54" s="141" t="str">
        <f t="shared" si="17"/>
        <v/>
      </c>
      <c r="AA54" s="142" t="str">
        <f t="shared" si="18"/>
        <v/>
      </c>
      <c r="AB54" s="102">
        <f t="shared" si="19"/>
        <v>0</v>
      </c>
      <c r="AC54" s="55" t="str">
        <f t="shared" si="20"/>
        <v/>
      </c>
    </row>
    <row r="55" spans="2:29" s="38" customFormat="1" ht="30" customHeight="1">
      <c r="B55" s="526" t="s">
        <v>242</v>
      </c>
      <c r="C55" s="527"/>
      <c r="D55" s="181">
        <v>1.25</v>
      </c>
      <c r="E55" s="104" t="s">
        <v>263</v>
      </c>
      <c r="F55" s="239"/>
      <c r="G55" s="136"/>
      <c r="H55" s="138"/>
      <c r="I55" s="187">
        <f t="shared" si="0"/>
        <v>0</v>
      </c>
      <c r="J55" s="185">
        <f t="shared" si="1"/>
        <v>0</v>
      </c>
      <c r="K55" s="139">
        <f t="shared" si="21"/>
        <v>0</v>
      </c>
      <c r="L55" s="52">
        <f t="shared" si="3"/>
        <v>0</v>
      </c>
      <c r="M55" s="53">
        <f t="shared" si="4"/>
        <v>0</v>
      </c>
      <c r="N55" s="102">
        <f t="shared" si="22"/>
        <v>0</v>
      </c>
      <c r="O55" s="54">
        <f t="shared" si="23"/>
        <v>0</v>
      </c>
      <c r="P55" s="53">
        <f t="shared" si="24"/>
        <v>0</v>
      </c>
      <c r="Q55" s="102">
        <f t="shared" si="25"/>
        <v>0</v>
      </c>
      <c r="R55" s="55">
        <f t="shared" si="26"/>
        <v>0</v>
      </c>
      <c r="S55" s="160">
        <f t="shared" si="10"/>
        <v>0</v>
      </c>
      <c r="T55" s="135">
        <f t="shared" si="11"/>
        <v>0</v>
      </c>
      <c r="U55" s="141" t="str">
        <f t="shared" si="12"/>
        <v/>
      </c>
      <c r="V55" s="142" t="str">
        <f t="shared" si="13"/>
        <v/>
      </c>
      <c r="W55" s="102">
        <f t="shared" si="14"/>
        <v>0</v>
      </c>
      <c r="X55" s="54" t="str">
        <f t="shared" si="15"/>
        <v/>
      </c>
      <c r="Y55" s="135">
        <f t="shared" si="16"/>
        <v>0</v>
      </c>
      <c r="Z55" s="141" t="str">
        <f t="shared" si="17"/>
        <v/>
      </c>
      <c r="AA55" s="142" t="str">
        <f t="shared" si="18"/>
        <v/>
      </c>
      <c r="AB55" s="102">
        <f t="shared" si="19"/>
        <v>0</v>
      </c>
      <c r="AC55" s="55" t="str">
        <f t="shared" si="20"/>
        <v/>
      </c>
    </row>
    <row r="56" spans="2:29" s="38" customFormat="1" ht="30" customHeight="1">
      <c r="B56" s="526" t="s">
        <v>132</v>
      </c>
      <c r="C56" s="527"/>
      <c r="D56" s="181">
        <v>0.05</v>
      </c>
      <c r="E56" s="104"/>
      <c r="F56" s="239"/>
      <c r="G56" s="136"/>
      <c r="H56" s="138"/>
      <c r="I56" s="187">
        <f t="shared" si="0"/>
        <v>0</v>
      </c>
      <c r="J56" s="185">
        <f t="shared" si="1"/>
        <v>0</v>
      </c>
      <c r="K56" s="139">
        <f t="shared" si="21"/>
        <v>0</v>
      </c>
      <c r="L56" s="52">
        <f t="shared" si="3"/>
        <v>0</v>
      </c>
      <c r="M56" s="53">
        <f t="shared" si="4"/>
        <v>0</v>
      </c>
      <c r="N56" s="102">
        <f t="shared" si="22"/>
        <v>0</v>
      </c>
      <c r="O56" s="54">
        <f t="shared" si="23"/>
        <v>0</v>
      </c>
      <c r="P56" s="53">
        <f t="shared" si="24"/>
        <v>0</v>
      </c>
      <c r="Q56" s="102">
        <f t="shared" si="25"/>
        <v>0</v>
      </c>
      <c r="R56" s="55">
        <f t="shared" si="26"/>
        <v>0</v>
      </c>
      <c r="S56" s="160">
        <f t="shared" si="10"/>
        <v>0</v>
      </c>
      <c r="T56" s="135">
        <f t="shared" si="11"/>
        <v>0</v>
      </c>
      <c r="U56" s="141" t="str">
        <f t="shared" si="12"/>
        <v/>
      </c>
      <c r="V56" s="142" t="str">
        <f t="shared" si="13"/>
        <v/>
      </c>
      <c r="W56" s="102">
        <f t="shared" si="14"/>
        <v>0</v>
      </c>
      <c r="X56" s="54" t="str">
        <f t="shared" si="15"/>
        <v/>
      </c>
      <c r="Y56" s="135">
        <f t="shared" si="16"/>
        <v>0</v>
      </c>
      <c r="Z56" s="141" t="str">
        <f t="shared" si="17"/>
        <v/>
      </c>
      <c r="AA56" s="142" t="str">
        <f t="shared" si="18"/>
        <v/>
      </c>
      <c r="AB56" s="102">
        <f t="shared" si="19"/>
        <v>0</v>
      </c>
      <c r="AC56" s="55" t="str">
        <f t="shared" si="20"/>
        <v/>
      </c>
    </row>
    <row r="57" spans="2:29" s="38" customFormat="1" ht="30" customHeight="1">
      <c r="B57" s="526" t="s">
        <v>133</v>
      </c>
      <c r="C57" s="527"/>
      <c r="D57" s="181">
        <v>4.4999999999999998E-2</v>
      </c>
      <c r="E57" s="104" t="s">
        <v>78</v>
      </c>
      <c r="F57" s="239"/>
      <c r="G57" s="136"/>
      <c r="H57" s="138"/>
      <c r="I57" s="187">
        <f t="shared" si="0"/>
        <v>0</v>
      </c>
      <c r="J57" s="185">
        <f t="shared" si="1"/>
        <v>0</v>
      </c>
      <c r="K57" s="139">
        <f t="shared" si="21"/>
        <v>0</v>
      </c>
      <c r="L57" s="52">
        <f t="shared" si="3"/>
        <v>0</v>
      </c>
      <c r="M57" s="53">
        <f t="shared" si="4"/>
        <v>0</v>
      </c>
      <c r="N57" s="102">
        <f t="shared" si="22"/>
        <v>0</v>
      </c>
      <c r="O57" s="54">
        <f t="shared" si="23"/>
        <v>0</v>
      </c>
      <c r="P57" s="53">
        <f t="shared" si="24"/>
        <v>0</v>
      </c>
      <c r="Q57" s="102">
        <f t="shared" si="25"/>
        <v>0</v>
      </c>
      <c r="R57" s="55">
        <f t="shared" si="26"/>
        <v>0</v>
      </c>
      <c r="S57" s="160">
        <f t="shared" si="10"/>
        <v>0</v>
      </c>
      <c r="T57" s="135">
        <f t="shared" si="11"/>
        <v>0</v>
      </c>
      <c r="U57" s="141" t="str">
        <f t="shared" si="12"/>
        <v/>
      </c>
      <c r="V57" s="142" t="str">
        <f t="shared" si="13"/>
        <v/>
      </c>
      <c r="W57" s="102">
        <f t="shared" si="14"/>
        <v>0</v>
      </c>
      <c r="X57" s="54" t="str">
        <f t="shared" si="15"/>
        <v/>
      </c>
      <c r="Y57" s="135">
        <f t="shared" si="16"/>
        <v>0</v>
      </c>
      <c r="Z57" s="141" t="str">
        <f t="shared" si="17"/>
        <v/>
      </c>
      <c r="AA57" s="142" t="str">
        <f t="shared" si="18"/>
        <v/>
      </c>
      <c r="AB57" s="102">
        <f t="shared" si="19"/>
        <v>0</v>
      </c>
      <c r="AC57" s="55" t="str">
        <f t="shared" si="20"/>
        <v/>
      </c>
    </row>
    <row r="58" spans="2:29" s="38" customFormat="1" ht="36" customHeight="1">
      <c r="B58" s="530" t="s">
        <v>251</v>
      </c>
      <c r="C58" s="531"/>
      <c r="D58" s="181"/>
      <c r="E58" s="104"/>
      <c r="F58" s="239"/>
      <c r="G58" s="136"/>
      <c r="H58" s="138"/>
      <c r="I58" s="187">
        <f t="shared" si="0"/>
        <v>0</v>
      </c>
      <c r="J58" s="185">
        <f t="shared" si="1"/>
        <v>0</v>
      </c>
      <c r="K58" s="139">
        <f t="shared" si="21"/>
        <v>0</v>
      </c>
      <c r="L58" s="52">
        <f t="shared" si="3"/>
        <v>0</v>
      </c>
      <c r="M58" s="53">
        <f t="shared" si="4"/>
        <v>0</v>
      </c>
      <c r="N58" s="102">
        <f t="shared" si="22"/>
        <v>0</v>
      </c>
      <c r="O58" s="54">
        <f t="shared" si="23"/>
        <v>0</v>
      </c>
      <c r="P58" s="53">
        <f t="shared" si="24"/>
        <v>0</v>
      </c>
      <c r="Q58" s="102">
        <f t="shared" si="25"/>
        <v>0</v>
      </c>
      <c r="R58" s="55">
        <f t="shared" si="26"/>
        <v>0</v>
      </c>
      <c r="S58" s="160">
        <f t="shared" si="10"/>
        <v>0</v>
      </c>
      <c r="T58" s="135">
        <f t="shared" si="11"/>
        <v>0</v>
      </c>
      <c r="U58" s="141" t="str">
        <f t="shared" si="12"/>
        <v/>
      </c>
      <c r="V58" s="142" t="str">
        <f t="shared" si="13"/>
        <v/>
      </c>
      <c r="W58" s="102">
        <f t="shared" si="14"/>
        <v>0</v>
      </c>
      <c r="X58" s="54" t="str">
        <f t="shared" si="15"/>
        <v/>
      </c>
      <c r="Y58" s="135">
        <f t="shared" si="16"/>
        <v>0</v>
      </c>
      <c r="Z58" s="141" t="str">
        <f t="shared" si="17"/>
        <v/>
      </c>
      <c r="AA58" s="142" t="str">
        <f t="shared" si="18"/>
        <v/>
      </c>
      <c r="AB58" s="102">
        <f t="shared" si="19"/>
        <v>0</v>
      </c>
      <c r="AC58" s="55" t="str">
        <f t="shared" si="20"/>
        <v/>
      </c>
    </row>
    <row r="59" spans="2:29" s="38" customFormat="1" ht="35.25" customHeight="1">
      <c r="B59" s="526" t="s">
        <v>236</v>
      </c>
      <c r="C59" s="527"/>
      <c r="D59" s="181">
        <v>2</v>
      </c>
      <c r="E59" s="104" t="s">
        <v>292</v>
      </c>
      <c r="F59" s="239"/>
      <c r="G59" s="136"/>
      <c r="H59" s="138"/>
      <c r="I59" s="187">
        <f t="shared" si="0"/>
        <v>0</v>
      </c>
      <c r="J59" s="185">
        <f t="shared" si="1"/>
        <v>0</v>
      </c>
      <c r="K59" s="139">
        <f t="shared" si="21"/>
        <v>0</v>
      </c>
      <c r="L59" s="52">
        <f t="shared" si="3"/>
        <v>0</v>
      </c>
      <c r="M59" s="53">
        <f t="shared" si="4"/>
        <v>0</v>
      </c>
      <c r="N59" s="102">
        <f t="shared" si="22"/>
        <v>0</v>
      </c>
      <c r="O59" s="54">
        <f t="shared" si="23"/>
        <v>0</v>
      </c>
      <c r="P59" s="53">
        <f t="shared" si="24"/>
        <v>0</v>
      </c>
      <c r="Q59" s="102">
        <f t="shared" si="25"/>
        <v>0</v>
      </c>
      <c r="R59" s="55">
        <f t="shared" si="26"/>
        <v>0</v>
      </c>
      <c r="S59" s="160">
        <f t="shared" si="10"/>
        <v>0</v>
      </c>
      <c r="T59" s="135">
        <f t="shared" si="11"/>
        <v>0</v>
      </c>
      <c r="U59" s="141" t="str">
        <f t="shared" si="12"/>
        <v/>
      </c>
      <c r="V59" s="142" t="str">
        <f t="shared" si="13"/>
        <v/>
      </c>
      <c r="W59" s="102">
        <f t="shared" si="14"/>
        <v>0</v>
      </c>
      <c r="X59" s="54" t="str">
        <f t="shared" si="15"/>
        <v/>
      </c>
      <c r="Y59" s="135">
        <f t="shared" si="16"/>
        <v>0</v>
      </c>
      <c r="Z59" s="141" t="str">
        <f t="shared" si="17"/>
        <v/>
      </c>
      <c r="AA59" s="142" t="str">
        <f t="shared" si="18"/>
        <v/>
      </c>
      <c r="AB59" s="102">
        <f t="shared" si="19"/>
        <v>0</v>
      </c>
      <c r="AC59" s="55" t="str">
        <f t="shared" si="20"/>
        <v/>
      </c>
    </row>
    <row r="60" spans="2:29" s="38" customFormat="1" ht="30" customHeight="1">
      <c r="B60" s="526" t="s">
        <v>134</v>
      </c>
      <c r="C60" s="527"/>
      <c r="D60" s="181">
        <v>4.4999999999999998E-2</v>
      </c>
      <c r="E60" s="104" t="s">
        <v>78</v>
      </c>
      <c r="F60" s="239"/>
      <c r="G60" s="136"/>
      <c r="H60" s="138"/>
      <c r="I60" s="187">
        <f t="shared" si="0"/>
        <v>0</v>
      </c>
      <c r="J60" s="185">
        <f t="shared" si="1"/>
        <v>0</v>
      </c>
      <c r="K60" s="139">
        <f t="shared" si="21"/>
        <v>0</v>
      </c>
      <c r="L60" s="52">
        <f t="shared" si="3"/>
        <v>0</v>
      </c>
      <c r="M60" s="53">
        <f t="shared" si="4"/>
        <v>0</v>
      </c>
      <c r="N60" s="102">
        <f t="shared" si="22"/>
        <v>0</v>
      </c>
      <c r="O60" s="54">
        <f t="shared" si="23"/>
        <v>0</v>
      </c>
      <c r="P60" s="53">
        <f t="shared" si="24"/>
        <v>0</v>
      </c>
      <c r="Q60" s="102">
        <f t="shared" si="25"/>
        <v>0</v>
      </c>
      <c r="R60" s="55">
        <f t="shared" si="26"/>
        <v>0</v>
      </c>
      <c r="S60" s="160">
        <f t="shared" si="10"/>
        <v>0</v>
      </c>
      <c r="T60" s="135">
        <f t="shared" si="11"/>
        <v>0</v>
      </c>
      <c r="U60" s="141" t="str">
        <f t="shared" si="12"/>
        <v/>
      </c>
      <c r="V60" s="142" t="str">
        <f t="shared" si="13"/>
        <v/>
      </c>
      <c r="W60" s="102">
        <f t="shared" si="14"/>
        <v>0</v>
      </c>
      <c r="X60" s="54" t="str">
        <f t="shared" si="15"/>
        <v/>
      </c>
      <c r="Y60" s="135">
        <f t="shared" si="16"/>
        <v>0</v>
      </c>
      <c r="Z60" s="141" t="str">
        <f t="shared" si="17"/>
        <v/>
      </c>
      <c r="AA60" s="142" t="str">
        <f t="shared" si="18"/>
        <v/>
      </c>
      <c r="AB60" s="102">
        <f t="shared" si="19"/>
        <v>0</v>
      </c>
      <c r="AC60" s="55" t="str">
        <f t="shared" si="20"/>
        <v/>
      </c>
    </row>
    <row r="61" spans="2:29" s="38" customFormat="1" ht="30" customHeight="1">
      <c r="B61" s="526" t="s">
        <v>135</v>
      </c>
      <c r="C61" s="527"/>
      <c r="D61" s="181">
        <v>4.4999999999999998E-2</v>
      </c>
      <c r="E61" s="104" t="s">
        <v>78</v>
      </c>
      <c r="F61" s="239"/>
      <c r="G61" s="136"/>
      <c r="H61" s="138"/>
      <c r="I61" s="187">
        <f t="shared" si="0"/>
        <v>0</v>
      </c>
      <c r="J61" s="185">
        <f t="shared" si="1"/>
        <v>0</v>
      </c>
      <c r="K61" s="139">
        <f t="shared" si="21"/>
        <v>0</v>
      </c>
      <c r="L61" s="52">
        <f t="shared" si="3"/>
        <v>0</v>
      </c>
      <c r="M61" s="53">
        <f t="shared" si="4"/>
        <v>0</v>
      </c>
      <c r="N61" s="102">
        <f t="shared" si="22"/>
        <v>0</v>
      </c>
      <c r="O61" s="54">
        <f t="shared" si="23"/>
        <v>0</v>
      </c>
      <c r="P61" s="53">
        <f t="shared" si="24"/>
        <v>0</v>
      </c>
      <c r="Q61" s="102">
        <f t="shared" si="25"/>
        <v>0</v>
      </c>
      <c r="R61" s="55">
        <f t="shared" si="26"/>
        <v>0</v>
      </c>
      <c r="S61" s="160">
        <f t="shared" si="10"/>
        <v>0</v>
      </c>
      <c r="T61" s="135">
        <f t="shared" si="11"/>
        <v>0</v>
      </c>
      <c r="U61" s="141" t="str">
        <f t="shared" si="12"/>
        <v/>
      </c>
      <c r="V61" s="142" t="str">
        <f t="shared" si="13"/>
        <v/>
      </c>
      <c r="W61" s="102">
        <f t="shared" si="14"/>
        <v>0</v>
      </c>
      <c r="X61" s="54" t="str">
        <f t="shared" si="15"/>
        <v/>
      </c>
      <c r="Y61" s="135">
        <f t="shared" si="16"/>
        <v>0</v>
      </c>
      <c r="Z61" s="141" t="str">
        <f t="shared" si="17"/>
        <v/>
      </c>
      <c r="AA61" s="142" t="str">
        <f t="shared" si="18"/>
        <v/>
      </c>
      <c r="AB61" s="102">
        <f t="shared" si="19"/>
        <v>0</v>
      </c>
      <c r="AC61" s="55" t="str">
        <f t="shared" si="20"/>
        <v/>
      </c>
    </row>
    <row r="62" spans="2:29" s="38" customFormat="1" ht="30" customHeight="1">
      <c r="B62" s="526" t="s">
        <v>136</v>
      </c>
      <c r="C62" s="527"/>
      <c r="D62" s="181">
        <v>0.05</v>
      </c>
      <c r="E62" s="104" t="s">
        <v>78</v>
      </c>
      <c r="F62" s="239"/>
      <c r="G62" s="136"/>
      <c r="H62" s="138"/>
      <c r="I62" s="187">
        <f t="shared" si="0"/>
        <v>0</v>
      </c>
      <c r="J62" s="185">
        <f t="shared" si="1"/>
        <v>0</v>
      </c>
      <c r="K62" s="139">
        <f t="shared" si="21"/>
        <v>0</v>
      </c>
      <c r="L62" s="52">
        <f t="shared" si="3"/>
        <v>0</v>
      </c>
      <c r="M62" s="53">
        <f t="shared" si="4"/>
        <v>0</v>
      </c>
      <c r="N62" s="102">
        <f t="shared" si="22"/>
        <v>0</v>
      </c>
      <c r="O62" s="54">
        <f t="shared" si="23"/>
        <v>0</v>
      </c>
      <c r="P62" s="53">
        <f t="shared" si="24"/>
        <v>0</v>
      </c>
      <c r="Q62" s="102">
        <f t="shared" si="25"/>
        <v>0</v>
      </c>
      <c r="R62" s="55">
        <f t="shared" si="26"/>
        <v>0</v>
      </c>
      <c r="S62" s="160">
        <f t="shared" si="10"/>
        <v>0</v>
      </c>
      <c r="T62" s="135">
        <f t="shared" si="11"/>
        <v>0</v>
      </c>
      <c r="U62" s="141" t="str">
        <f t="shared" si="12"/>
        <v/>
      </c>
      <c r="V62" s="142" t="str">
        <f t="shared" si="13"/>
        <v/>
      </c>
      <c r="W62" s="102">
        <f t="shared" si="14"/>
        <v>0</v>
      </c>
      <c r="X62" s="54" t="str">
        <f t="shared" si="15"/>
        <v/>
      </c>
      <c r="Y62" s="135">
        <f t="shared" si="16"/>
        <v>0</v>
      </c>
      <c r="Z62" s="141" t="str">
        <f t="shared" si="17"/>
        <v/>
      </c>
      <c r="AA62" s="142" t="str">
        <f t="shared" si="18"/>
        <v/>
      </c>
      <c r="AB62" s="102">
        <f t="shared" si="19"/>
        <v>0</v>
      </c>
      <c r="AC62" s="55" t="str">
        <f t="shared" si="20"/>
        <v/>
      </c>
    </row>
    <row r="63" spans="2:29" s="38" customFormat="1" ht="30" customHeight="1">
      <c r="B63" s="526" t="s">
        <v>137</v>
      </c>
      <c r="C63" s="527"/>
      <c r="D63" s="181">
        <v>4.4999999999999998E-2</v>
      </c>
      <c r="E63" s="104" t="s">
        <v>78</v>
      </c>
      <c r="F63" s="239"/>
      <c r="G63" s="136"/>
      <c r="H63" s="138"/>
      <c r="I63" s="187">
        <f t="shared" si="0"/>
        <v>0</v>
      </c>
      <c r="J63" s="185">
        <f t="shared" si="1"/>
        <v>0</v>
      </c>
      <c r="K63" s="139">
        <f t="shared" si="21"/>
        <v>0</v>
      </c>
      <c r="L63" s="52">
        <f t="shared" si="3"/>
        <v>0</v>
      </c>
      <c r="M63" s="53">
        <f t="shared" si="4"/>
        <v>0</v>
      </c>
      <c r="N63" s="102">
        <f t="shared" si="22"/>
        <v>0</v>
      </c>
      <c r="O63" s="54">
        <f t="shared" si="23"/>
        <v>0</v>
      </c>
      <c r="P63" s="53">
        <f t="shared" si="24"/>
        <v>0</v>
      </c>
      <c r="Q63" s="102">
        <f t="shared" si="25"/>
        <v>0</v>
      </c>
      <c r="R63" s="55">
        <f t="shared" si="26"/>
        <v>0</v>
      </c>
      <c r="S63" s="160">
        <f t="shared" si="10"/>
        <v>0</v>
      </c>
      <c r="T63" s="135">
        <f t="shared" si="11"/>
        <v>0</v>
      </c>
      <c r="U63" s="141" t="str">
        <f t="shared" si="12"/>
        <v/>
      </c>
      <c r="V63" s="142" t="str">
        <f t="shared" si="13"/>
        <v/>
      </c>
      <c r="W63" s="102">
        <f t="shared" si="14"/>
        <v>0</v>
      </c>
      <c r="X63" s="54" t="str">
        <f t="shared" si="15"/>
        <v/>
      </c>
      <c r="Y63" s="135">
        <f t="shared" si="16"/>
        <v>0</v>
      </c>
      <c r="Z63" s="141" t="str">
        <f t="shared" si="17"/>
        <v/>
      </c>
      <c r="AA63" s="142" t="str">
        <f t="shared" si="18"/>
        <v/>
      </c>
      <c r="AB63" s="102">
        <f t="shared" si="19"/>
        <v>0</v>
      </c>
      <c r="AC63" s="55" t="str">
        <f t="shared" si="20"/>
        <v/>
      </c>
    </row>
    <row r="64" spans="2:29" s="38" customFormat="1" ht="30" customHeight="1">
      <c r="B64" s="526" t="s">
        <v>138</v>
      </c>
      <c r="C64" s="527"/>
      <c r="D64" s="181">
        <v>6.5000000000000002E-2</v>
      </c>
      <c r="E64" s="104" t="s">
        <v>78</v>
      </c>
      <c r="F64" s="239"/>
      <c r="G64" s="136"/>
      <c r="H64" s="138"/>
      <c r="I64" s="187">
        <f t="shared" ref="I64:I127" si="27">D64*H64</f>
        <v>0</v>
      </c>
      <c r="J64" s="185">
        <f t="shared" ref="J64:J127" si="28">IF(I64&gt;0,E64,0)</f>
        <v>0</v>
      </c>
      <c r="K64" s="139">
        <f t="shared" si="21"/>
        <v>0</v>
      </c>
      <c r="L64" s="52">
        <f t="shared" ref="L64:L127" si="29">IF(K64&gt;0,E64,0)</f>
        <v>0</v>
      </c>
      <c r="M64" s="53">
        <f t="shared" ref="M64:M127" si="30">IF(K64=0,0,INT(K64/F64))</f>
        <v>0</v>
      </c>
      <c r="N64" s="102">
        <f t="shared" si="22"/>
        <v>0</v>
      </c>
      <c r="O64" s="54">
        <f t="shared" si="23"/>
        <v>0</v>
      </c>
      <c r="P64" s="53">
        <f t="shared" si="24"/>
        <v>0</v>
      </c>
      <c r="Q64" s="102">
        <f t="shared" si="25"/>
        <v>0</v>
      </c>
      <c r="R64" s="55">
        <f t="shared" si="26"/>
        <v>0</v>
      </c>
      <c r="S64" s="160">
        <f t="shared" ref="S64:S127" si="31">IF(K64=0,0,K64/D64)</f>
        <v>0</v>
      </c>
      <c r="T64" s="135">
        <f t="shared" ref="T64:T127" si="32">IF(H64=0,0,IF(ISBLANK(H64),0,INT(S64/H64)))</f>
        <v>0</v>
      </c>
      <c r="U64" s="141" t="str">
        <f t="shared" si="12"/>
        <v/>
      </c>
      <c r="V64" s="142" t="str">
        <f t="shared" ref="V64:V127" si="33">IF(K64&gt;0,H64,"")</f>
        <v/>
      </c>
      <c r="W64" s="102">
        <f t="shared" ref="W64:W127" si="34">S64-(T64*H64)</f>
        <v>0</v>
      </c>
      <c r="X64" s="54" t="str">
        <f t="shared" si="15"/>
        <v/>
      </c>
      <c r="Y64" s="135">
        <f t="shared" ref="Y64:Y127" si="35">IF(W64=0,0,T64+1)</f>
        <v>0</v>
      </c>
      <c r="Z64" s="141" t="str">
        <f t="shared" si="17"/>
        <v/>
      </c>
      <c r="AA64" s="142" t="str">
        <f t="shared" ref="AA64:AA127" si="36">IF(Y64&gt;0,H64,"")</f>
        <v/>
      </c>
      <c r="AB64" s="102">
        <f t="shared" ref="AB64:AB127" si="37">IF(W64=0,0,S64-(Y64*H64))</f>
        <v>0</v>
      </c>
      <c r="AC64" s="55" t="str">
        <f t="shared" si="20"/>
        <v/>
      </c>
    </row>
    <row r="65" spans="2:29" s="38" customFormat="1" ht="25.5" customHeight="1">
      <c r="B65" s="526" t="s">
        <v>139</v>
      </c>
      <c r="C65" s="527"/>
      <c r="D65" s="181">
        <v>4.4999999999999998E-2</v>
      </c>
      <c r="E65" s="104" t="s">
        <v>78</v>
      </c>
      <c r="F65" s="239"/>
      <c r="G65" s="136"/>
      <c r="H65" s="138"/>
      <c r="I65" s="187">
        <f t="shared" si="27"/>
        <v>0</v>
      </c>
      <c r="J65" s="185">
        <f t="shared" si="28"/>
        <v>0</v>
      </c>
      <c r="K65" s="139">
        <f t="shared" si="21"/>
        <v>0</v>
      </c>
      <c r="L65" s="52">
        <f t="shared" si="29"/>
        <v>0</v>
      </c>
      <c r="M65" s="53">
        <f t="shared" si="30"/>
        <v>0</v>
      </c>
      <c r="N65" s="102">
        <f t="shared" si="22"/>
        <v>0</v>
      </c>
      <c r="O65" s="54">
        <f t="shared" si="23"/>
        <v>0</v>
      </c>
      <c r="P65" s="53">
        <f t="shared" si="24"/>
        <v>0</v>
      </c>
      <c r="Q65" s="102">
        <f t="shared" si="25"/>
        <v>0</v>
      </c>
      <c r="R65" s="55">
        <f t="shared" si="26"/>
        <v>0</v>
      </c>
      <c r="S65" s="160">
        <f t="shared" si="31"/>
        <v>0</v>
      </c>
      <c r="T65" s="135">
        <f t="shared" si="32"/>
        <v>0</v>
      </c>
      <c r="U65" s="141" t="str">
        <f t="shared" si="12"/>
        <v/>
      </c>
      <c r="V65" s="142" t="str">
        <f t="shared" si="33"/>
        <v/>
      </c>
      <c r="W65" s="102">
        <f t="shared" si="34"/>
        <v>0</v>
      </c>
      <c r="X65" s="54" t="str">
        <f t="shared" si="15"/>
        <v/>
      </c>
      <c r="Y65" s="135">
        <f t="shared" si="35"/>
        <v>0</v>
      </c>
      <c r="Z65" s="141" t="str">
        <f t="shared" si="17"/>
        <v/>
      </c>
      <c r="AA65" s="142" t="str">
        <f t="shared" si="36"/>
        <v/>
      </c>
      <c r="AB65" s="102">
        <f t="shared" si="37"/>
        <v>0</v>
      </c>
      <c r="AC65" s="55" t="str">
        <f t="shared" si="20"/>
        <v/>
      </c>
    </row>
    <row r="66" spans="2:29" s="38" customFormat="1" ht="26.25" customHeight="1">
      <c r="B66" s="526" t="s">
        <v>140</v>
      </c>
      <c r="C66" s="527"/>
      <c r="D66" s="181">
        <v>4.4999999999999998E-2</v>
      </c>
      <c r="E66" s="104" t="s">
        <v>78</v>
      </c>
      <c r="F66" s="239"/>
      <c r="G66" s="136"/>
      <c r="H66" s="138"/>
      <c r="I66" s="187">
        <f t="shared" si="27"/>
        <v>0</v>
      </c>
      <c r="J66" s="185">
        <f t="shared" si="28"/>
        <v>0</v>
      </c>
      <c r="K66" s="139">
        <f t="shared" si="21"/>
        <v>0</v>
      </c>
      <c r="L66" s="52">
        <f t="shared" si="29"/>
        <v>0</v>
      </c>
      <c r="M66" s="53">
        <f t="shared" si="30"/>
        <v>0</v>
      </c>
      <c r="N66" s="102">
        <f t="shared" si="22"/>
        <v>0</v>
      </c>
      <c r="O66" s="54">
        <f t="shared" si="23"/>
        <v>0</v>
      </c>
      <c r="P66" s="53">
        <f t="shared" si="24"/>
        <v>0</v>
      </c>
      <c r="Q66" s="102">
        <f t="shared" si="25"/>
        <v>0</v>
      </c>
      <c r="R66" s="55">
        <f t="shared" si="26"/>
        <v>0</v>
      </c>
      <c r="S66" s="160">
        <f t="shared" si="31"/>
        <v>0</v>
      </c>
      <c r="T66" s="135">
        <f t="shared" si="32"/>
        <v>0</v>
      </c>
      <c r="U66" s="141" t="str">
        <f t="shared" si="12"/>
        <v/>
      </c>
      <c r="V66" s="142" t="str">
        <f t="shared" si="33"/>
        <v/>
      </c>
      <c r="W66" s="102">
        <f t="shared" si="34"/>
        <v>0</v>
      </c>
      <c r="X66" s="54" t="str">
        <f t="shared" si="15"/>
        <v/>
      </c>
      <c r="Y66" s="135">
        <f t="shared" si="35"/>
        <v>0</v>
      </c>
      <c r="Z66" s="141" t="str">
        <f t="shared" si="17"/>
        <v/>
      </c>
      <c r="AA66" s="142" t="str">
        <f t="shared" si="36"/>
        <v/>
      </c>
      <c r="AB66" s="102">
        <f t="shared" si="37"/>
        <v>0</v>
      </c>
      <c r="AC66" s="55" t="str">
        <f t="shared" si="20"/>
        <v/>
      </c>
    </row>
    <row r="67" spans="2:29" ht="36" customHeight="1">
      <c r="B67" s="534" t="s">
        <v>141</v>
      </c>
      <c r="C67" s="535"/>
      <c r="D67" s="181"/>
      <c r="E67" s="104"/>
      <c r="F67" s="239"/>
      <c r="G67" s="136"/>
      <c r="H67" s="138"/>
      <c r="I67" s="187">
        <f t="shared" si="27"/>
        <v>0</v>
      </c>
      <c r="J67" s="185">
        <f t="shared" si="28"/>
        <v>0</v>
      </c>
      <c r="K67" s="139">
        <f t="shared" si="21"/>
        <v>0</v>
      </c>
      <c r="L67" s="52">
        <f t="shared" si="29"/>
        <v>0</v>
      </c>
      <c r="M67" s="53">
        <f t="shared" si="30"/>
        <v>0</v>
      </c>
      <c r="N67" s="102">
        <f t="shared" si="22"/>
        <v>0</v>
      </c>
      <c r="O67" s="54">
        <f t="shared" si="23"/>
        <v>0</v>
      </c>
      <c r="P67" s="53">
        <f t="shared" si="24"/>
        <v>0</v>
      </c>
      <c r="Q67" s="102">
        <f t="shared" si="25"/>
        <v>0</v>
      </c>
      <c r="R67" s="55">
        <f t="shared" si="26"/>
        <v>0</v>
      </c>
      <c r="S67" s="160">
        <f t="shared" si="31"/>
        <v>0</v>
      </c>
      <c r="T67" s="135">
        <f t="shared" si="32"/>
        <v>0</v>
      </c>
      <c r="U67" s="141" t="str">
        <f t="shared" si="12"/>
        <v/>
      </c>
      <c r="V67" s="142" t="str">
        <f t="shared" si="33"/>
        <v/>
      </c>
      <c r="W67" s="102">
        <f t="shared" si="34"/>
        <v>0</v>
      </c>
      <c r="X67" s="54" t="str">
        <f t="shared" si="15"/>
        <v/>
      </c>
      <c r="Y67" s="135">
        <f t="shared" si="35"/>
        <v>0</v>
      </c>
      <c r="Z67" s="141" t="str">
        <f t="shared" si="17"/>
        <v/>
      </c>
      <c r="AA67" s="142" t="str">
        <f t="shared" si="36"/>
        <v/>
      </c>
      <c r="AB67" s="102">
        <f t="shared" si="37"/>
        <v>0</v>
      </c>
      <c r="AC67" s="55" t="str">
        <f t="shared" si="20"/>
        <v/>
      </c>
    </row>
    <row r="68" spans="2:29" ht="26.45" customHeight="1">
      <c r="B68" s="526" t="s">
        <v>142</v>
      </c>
      <c r="C68" s="527"/>
      <c r="D68" s="181">
        <v>0.1</v>
      </c>
      <c r="E68" s="104" t="s">
        <v>78</v>
      </c>
      <c r="F68" s="239"/>
      <c r="G68" s="136"/>
      <c r="H68" s="138"/>
      <c r="I68" s="187">
        <f t="shared" si="27"/>
        <v>0</v>
      </c>
      <c r="J68" s="185">
        <f t="shared" si="28"/>
        <v>0</v>
      </c>
      <c r="K68" s="139">
        <f t="shared" si="21"/>
        <v>0</v>
      </c>
      <c r="L68" s="52">
        <f t="shared" si="29"/>
        <v>0</v>
      </c>
      <c r="M68" s="53">
        <f t="shared" si="30"/>
        <v>0</v>
      </c>
      <c r="N68" s="102">
        <f t="shared" si="22"/>
        <v>0</v>
      </c>
      <c r="O68" s="54">
        <f t="shared" si="23"/>
        <v>0</v>
      </c>
      <c r="P68" s="53">
        <f t="shared" si="24"/>
        <v>0</v>
      </c>
      <c r="Q68" s="102">
        <f t="shared" si="25"/>
        <v>0</v>
      </c>
      <c r="R68" s="55">
        <f t="shared" si="26"/>
        <v>0</v>
      </c>
      <c r="S68" s="160">
        <f t="shared" si="31"/>
        <v>0</v>
      </c>
      <c r="T68" s="135">
        <f t="shared" si="32"/>
        <v>0</v>
      </c>
      <c r="U68" s="141" t="str">
        <f t="shared" si="12"/>
        <v/>
      </c>
      <c r="V68" s="142" t="str">
        <f t="shared" si="33"/>
        <v/>
      </c>
      <c r="W68" s="102">
        <f t="shared" si="34"/>
        <v>0</v>
      </c>
      <c r="X68" s="54" t="str">
        <f t="shared" si="15"/>
        <v/>
      </c>
      <c r="Y68" s="135">
        <f t="shared" si="35"/>
        <v>0</v>
      </c>
      <c r="Z68" s="141" t="str">
        <f t="shared" si="17"/>
        <v/>
      </c>
      <c r="AA68" s="142" t="str">
        <f t="shared" si="36"/>
        <v/>
      </c>
      <c r="AB68" s="102">
        <f t="shared" si="37"/>
        <v>0</v>
      </c>
      <c r="AC68" s="55" t="str">
        <f t="shared" si="20"/>
        <v/>
      </c>
    </row>
    <row r="69" spans="2:29" ht="26.45" customHeight="1">
      <c r="B69" s="526" t="s">
        <v>143</v>
      </c>
      <c r="C69" s="527"/>
      <c r="D69" s="181">
        <v>0.1</v>
      </c>
      <c r="E69" s="104" t="s">
        <v>78</v>
      </c>
      <c r="F69" s="239"/>
      <c r="G69" s="136"/>
      <c r="H69" s="138"/>
      <c r="I69" s="187">
        <f t="shared" si="27"/>
        <v>0</v>
      </c>
      <c r="J69" s="185">
        <f t="shared" si="28"/>
        <v>0</v>
      </c>
      <c r="K69" s="139">
        <f t="shared" si="21"/>
        <v>0</v>
      </c>
      <c r="L69" s="52">
        <f t="shared" si="29"/>
        <v>0</v>
      </c>
      <c r="M69" s="53">
        <f t="shared" si="30"/>
        <v>0</v>
      </c>
      <c r="N69" s="102">
        <f t="shared" si="22"/>
        <v>0</v>
      </c>
      <c r="O69" s="54">
        <f t="shared" si="23"/>
        <v>0</v>
      </c>
      <c r="P69" s="53">
        <f t="shared" si="24"/>
        <v>0</v>
      </c>
      <c r="Q69" s="102">
        <f t="shared" si="25"/>
        <v>0</v>
      </c>
      <c r="R69" s="55">
        <f t="shared" si="26"/>
        <v>0</v>
      </c>
      <c r="S69" s="160">
        <f t="shared" si="31"/>
        <v>0</v>
      </c>
      <c r="T69" s="135">
        <f t="shared" si="32"/>
        <v>0</v>
      </c>
      <c r="U69" s="141" t="str">
        <f t="shared" si="12"/>
        <v/>
      </c>
      <c r="V69" s="142" t="str">
        <f t="shared" si="33"/>
        <v/>
      </c>
      <c r="W69" s="102">
        <f t="shared" si="34"/>
        <v>0</v>
      </c>
      <c r="X69" s="54" t="str">
        <f t="shared" si="15"/>
        <v/>
      </c>
      <c r="Y69" s="135">
        <f t="shared" si="35"/>
        <v>0</v>
      </c>
      <c r="Z69" s="141" t="str">
        <f t="shared" si="17"/>
        <v/>
      </c>
      <c r="AA69" s="142" t="str">
        <f t="shared" si="36"/>
        <v/>
      </c>
      <c r="AB69" s="102">
        <f t="shared" si="37"/>
        <v>0</v>
      </c>
      <c r="AC69" s="55" t="str">
        <f t="shared" si="20"/>
        <v/>
      </c>
    </row>
    <row r="70" spans="2:29" ht="26.45" customHeight="1">
      <c r="B70" s="526" t="s">
        <v>144</v>
      </c>
      <c r="C70" s="527"/>
      <c r="D70" s="181">
        <v>0.1</v>
      </c>
      <c r="E70" s="104" t="s">
        <v>78</v>
      </c>
      <c r="F70" s="239"/>
      <c r="G70" s="136"/>
      <c r="H70" s="138"/>
      <c r="I70" s="187">
        <f t="shared" si="27"/>
        <v>0</v>
      </c>
      <c r="J70" s="185">
        <f t="shared" si="28"/>
        <v>0</v>
      </c>
      <c r="K70" s="139">
        <f t="shared" si="21"/>
        <v>0</v>
      </c>
      <c r="L70" s="52">
        <f t="shared" si="29"/>
        <v>0</v>
      </c>
      <c r="M70" s="53">
        <f t="shared" si="30"/>
        <v>0</v>
      </c>
      <c r="N70" s="102">
        <f t="shared" si="22"/>
        <v>0</v>
      </c>
      <c r="O70" s="54">
        <f t="shared" si="23"/>
        <v>0</v>
      </c>
      <c r="P70" s="53">
        <f t="shared" si="24"/>
        <v>0</v>
      </c>
      <c r="Q70" s="102">
        <f t="shared" si="25"/>
        <v>0</v>
      </c>
      <c r="R70" s="55">
        <f t="shared" si="26"/>
        <v>0</v>
      </c>
      <c r="S70" s="160">
        <f t="shared" si="31"/>
        <v>0</v>
      </c>
      <c r="T70" s="135">
        <f t="shared" si="32"/>
        <v>0</v>
      </c>
      <c r="U70" s="141" t="str">
        <f t="shared" si="12"/>
        <v/>
      </c>
      <c r="V70" s="142" t="str">
        <f t="shared" si="33"/>
        <v/>
      </c>
      <c r="W70" s="102">
        <f t="shared" si="34"/>
        <v>0</v>
      </c>
      <c r="X70" s="54" t="str">
        <f t="shared" si="15"/>
        <v/>
      </c>
      <c r="Y70" s="135">
        <f t="shared" si="35"/>
        <v>0</v>
      </c>
      <c r="Z70" s="141" t="str">
        <f t="shared" si="17"/>
        <v/>
      </c>
      <c r="AA70" s="142" t="str">
        <f t="shared" si="36"/>
        <v/>
      </c>
      <c r="AB70" s="102">
        <f t="shared" si="37"/>
        <v>0</v>
      </c>
      <c r="AC70" s="55" t="str">
        <f t="shared" si="20"/>
        <v/>
      </c>
    </row>
    <row r="71" spans="2:29" ht="26.45" customHeight="1">
      <c r="B71" s="526" t="s">
        <v>145</v>
      </c>
      <c r="C71" s="527"/>
      <c r="D71" s="181">
        <v>0.09</v>
      </c>
      <c r="E71" s="104" t="s">
        <v>78</v>
      </c>
      <c r="F71" s="239"/>
      <c r="G71" s="136"/>
      <c r="H71" s="138"/>
      <c r="I71" s="187">
        <f t="shared" si="27"/>
        <v>0</v>
      </c>
      <c r="J71" s="185">
        <f t="shared" si="28"/>
        <v>0</v>
      </c>
      <c r="K71" s="139">
        <f t="shared" si="21"/>
        <v>0</v>
      </c>
      <c r="L71" s="52">
        <f t="shared" si="29"/>
        <v>0</v>
      </c>
      <c r="M71" s="53">
        <f t="shared" si="30"/>
        <v>0</v>
      </c>
      <c r="N71" s="102">
        <f t="shared" si="22"/>
        <v>0</v>
      </c>
      <c r="O71" s="54">
        <f t="shared" si="23"/>
        <v>0</v>
      </c>
      <c r="P71" s="53">
        <f t="shared" si="24"/>
        <v>0</v>
      </c>
      <c r="Q71" s="102">
        <f t="shared" si="25"/>
        <v>0</v>
      </c>
      <c r="R71" s="55">
        <f t="shared" si="26"/>
        <v>0</v>
      </c>
      <c r="S71" s="160">
        <f t="shared" si="31"/>
        <v>0</v>
      </c>
      <c r="T71" s="135">
        <f t="shared" si="32"/>
        <v>0</v>
      </c>
      <c r="U71" s="141" t="str">
        <f t="shared" si="12"/>
        <v/>
      </c>
      <c r="V71" s="142" t="str">
        <f t="shared" si="33"/>
        <v/>
      </c>
      <c r="W71" s="102">
        <f t="shared" si="34"/>
        <v>0</v>
      </c>
      <c r="X71" s="54" t="str">
        <f t="shared" si="15"/>
        <v/>
      </c>
      <c r="Y71" s="135">
        <f t="shared" si="35"/>
        <v>0</v>
      </c>
      <c r="Z71" s="141" t="str">
        <f t="shared" si="17"/>
        <v/>
      </c>
      <c r="AA71" s="142" t="str">
        <f t="shared" si="36"/>
        <v/>
      </c>
      <c r="AB71" s="102">
        <f t="shared" si="37"/>
        <v>0</v>
      </c>
      <c r="AC71" s="55" t="str">
        <f t="shared" si="20"/>
        <v/>
      </c>
    </row>
    <row r="72" spans="2:29" ht="26.45" customHeight="1">
      <c r="B72" s="526" t="s">
        <v>146</v>
      </c>
      <c r="C72" s="527"/>
      <c r="D72" s="181">
        <v>0.09</v>
      </c>
      <c r="E72" s="104" t="s">
        <v>78</v>
      </c>
      <c r="F72" s="239"/>
      <c r="G72" s="136"/>
      <c r="H72" s="138"/>
      <c r="I72" s="187">
        <f t="shared" si="27"/>
        <v>0</v>
      </c>
      <c r="J72" s="185">
        <f t="shared" si="28"/>
        <v>0</v>
      </c>
      <c r="K72" s="139">
        <f t="shared" si="21"/>
        <v>0</v>
      </c>
      <c r="L72" s="52">
        <f t="shared" si="29"/>
        <v>0</v>
      </c>
      <c r="M72" s="53">
        <f t="shared" si="30"/>
        <v>0</v>
      </c>
      <c r="N72" s="102">
        <f t="shared" si="22"/>
        <v>0</v>
      </c>
      <c r="O72" s="54">
        <f t="shared" si="23"/>
        <v>0</v>
      </c>
      <c r="P72" s="53">
        <f t="shared" si="24"/>
        <v>0</v>
      </c>
      <c r="Q72" s="102">
        <f t="shared" si="25"/>
        <v>0</v>
      </c>
      <c r="R72" s="55">
        <f t="shared" si="26"/>
        <v>0</v>
      </c>
      <c r="S72" s="160">
        <f t="shared" si="31"/>
        <v>0</v>
      </c>
      <c r="T72" s="135">
        <f t="shared" si="32"/>
        <v>0</v>
      </c>
      <c r="U72" s="141" t="str">
        <f t="shared" si="12"/>
        <v/>
      </c>
      <c r="V72" s="142" t="str">
        <f t="shared" si="33"/>
        <v/>
      </c>
      <c r="W72" s="102">
        <f t="shared" si="34"/>
        <v>0</v>
      </c>
      <c r="X72" s="54" t="str">
        <f t="shared" si="15"/>
        <v/>
      </c>
      <c r="Y72" s="135">
        <f t="shared" si="35"/>
        <v>0</v>
      </c>
      <c r="Z72" s="141" t="str">
        <f t="shared" si="17"/>
        <v/>
      </c>
      <c r="AA72" s="142" t="str">
        <f t="shared" si="36"/>
        <v/>
      </c>
      <c r="AB72" s="102">
        <f t="shared" si="37"/>
        <v>0</v>
      </c>
      <c r="AC72" s="55" t="str">
        <f t="shared" si="20"/>
        <v/>
      </c>
    </row>
    <row r="73" spans="2:29" ht="57" customHeight="1">
      <c r="B73" s="526" t="s">
        <v>241</v>
      </c>
      <c r="C73" s="527"/>
      <c r="D73" s="181">
        <v>8.0000000000000002E-3</v>
      </c>
      <c r="E73" s="104" t="s">
        <v>78</v>
      </c>
      <c r="F73" s="239"/>
      <c r="G73" s="136"/>
      <c r="H73" s="138"/>
      <c r="I73" s="187">
        <f t="shared" si="27"/>
        <v>0</v>
      </c>
      <c r="J73" s="185">
        <f t="shared" si="28"/>
        <v>0</v>
      </c>
      <c r="K73" s="139">
        <f t="shared" si="21"/>
        <v>0</v>
      </c>
      <c r="L73" s="52">
        <f t="shared" si="29"/>
        <v>0</v>
      </c>
      <c r="M73" s="53">
        <f t="shared" si="30"/>
        <v>0</v>
      </c>
      <c r="N73" s="102">
        <f t="shared" si="22"/>
        <v>0</v>
      </c>
      <c r="O73" s="54">
        <f t="shared" si="23"/>
        <v>0</v>
      </c>
      <c r="P73" s="53">
        <f t="shared" si="24"/>
        <v>0</v>
      </c>
      <c r="Q73" s="102">
        <f t="shared" si="25"/>
        <v>0</v>
      </c>
      <c r="R73" s="55">
        <f t="shared" si="26"/>
        <v>0</v>
      </c>
      <c r="S73" s="160">
        <f t="shared" si="31"/>
        <v>0</v>
      </c>
      <c r="T73" s="135">
        <f t="shared" si="32"/>
        <v>0</v>
      </c>
      <c r="U73" s="141" t="str">
        <f t="shared" si="12"/>
        <v/>
      </c>
      <c r="V73" s="142" t="str">
        <f t="shared" si="33"/>
        <v/>
      </c>
      <c r="W73" s="102">
        <f t="shared" si="34"/>
        <v>0</v>
      </c>
      <c r="X73" s="54" t="str">
        <f t="shared" si="15"/>
        <v/>
      </c>
      <c r="Y73" s="135">
        <f t="shared" si="35"/>
        <v>0</v>
      </c>
      <c r="Z73" s="141" t="str">
        <f t="shared" si="17"/>
        <v/>
      </c>
      <c r="AA73" s="142" t="str">
        <f t="shared" si="36"/>
        <v/>
      </c>
      <c r="AB73" s="102">
        <f t="shared" si="37"/>
        <v>0</v>
      </c>
      <c r="AC73" s="55" t="str">
        <f t="shared" si="20"/>
        <v/>
      </c>
    </row>
    <row r="74" spans="2:29" ht="34.5" customHeight="1">
      <c r="B74" s="528" t="s">
        <v>147</v>
      </c>
      <c r="C74" s="529"/>
      <c r="D74" s="181"/>
      <c r="E74" s="104"/>
      <c r="F74" s="239"/>
      <c r="G74" s="136"/>
      <c r="H74" s="138"/>
      <c r="I74" s="187">
        <f t="shared" si="27"/>
        <v>0</v>
      </c>
      <c r="J74" s="185">
        <f t="shared" si="28"/>
        <v>0</v>
      </c>
      <c r="K74" s="139">
        <f t="shared" si="21"/>
        <v>0</v>
      </c>
      <c r="L74" s="52">
        <f t="shared" si="29"/>
        <v>0</v>
      </c>
      <c r="M74" s="53">
        <f t="shared" si="30"/>
        <v>0</v>
      </c>
      <c r="N74" s="102">
        <f t="shared" si="22"/>
        <v>0</v>
      </c>
      <c r="O74" s="54">
        <f t="shared" si="23"/>
        <v>0</v>
      </c>
      <c r="P74" s="53">
        <f t="shared" si="24"/>
        <v>0</v>
      </c>
      <c r="Q74" s="102">
        <f t="shared" si="25"/>
        <v>0</v>
      </c>
      <c r="R74" s="55">
        <f t="shared" si="26"/>
        <v>0</v>
      </c>
      <c r="S74" s="160">
        <f t="shared" si="31"/>
        <v>0</v>
      </c>
      <c r="T74" s="135">
        <f t="shared" si="32"/>
        <v>0</v>
      </c>
      <c r="U74" s="141" t="str">
        <f t="shared" si="12"/>
        <v/>
      </c>
      <c r="V74" s="142" t="str">
        <f t="shared" si="33"/>
        <v/>
      </c>
      <c r="W74" s="102">
        <f t="shared" si="34"/>
        <v>0</v>
      </c>
      <c r="X74" s="54" t="str">
        <f t="shared" si="15"/>
        <v/>
      </c>
      <c r="Y74" s="135">
        <f t="shared" si="35"/>
        <v>0</v>
      </c>
      <c r="Z74" s="141" t="str">
        <f t="shared" si="17"/>
        <v/>
      </c>
      <c r="AA74" s="142" t="str">
        <f t="shared" si="36"/>
        <v/>
      </c>
      <c r="AB74" s="102">
        <f t="shared" si="37"/>
        <v>0</v>
      </c>
      <c r="AC74" s="55" t="str">
        <f t="shared" si="20"/>
        <v/>
      </c>
    </row>
    <row r="75" spans="2:29" ht="26.45" customHeight="1">
      <c r="B75" s="532" t="s">
        <v>148</v>
      </c>
      <c r="C75" s="533"/>
      <c r="D75" s="181"/>
      <c r="E75" s="104"/>
      <c r="F75" s="239"/>
      <c r="G75" s="136"/>
      <c r="H75" s="138"/>
      <c r="I75" s="187">
        <f t="shared" si="27"/>
        <v>0</v>
      </c>
      <c r="J75" s="185">
        <f t="shared" si="28"/>
        <v>0</v>
      </c>
      <c r="K75" s="139">
        <f t="shared" si="21"/>
        <v>0</v>
      </c>
      <c r="L75" s="52">
        <f t="shared" si="29"/>
        <v>0</v>
      </c>
      <c r="M75" s="53">
        <f t="shared" si="30"/>
        <v>0</v>
      </c>
      <c r="N75" s="102">
        <f t="shared" si="22"/>
        <v>0</v>
      </c>
      <c r="O75" s="54">
        <f t="shared" si="23"/>
        <v>0</v>
      </c>
      <c r="P75" s="53">
        <f t="shared" si="24"/>
        <v>0</v>
      </c>
      <c r="Q75" s="102">
        <f t="shared" si="25"/>
        <v>0</v>
      </c>
      <c r="R75" s="55">
        <f t="shared" si="26"/>
        <v>0</v>
      </c>
      <c r="S75" s="160">
        <f t="shared" si="31"/>
        <v>0</v>
      </c>
      <c r="T75" s="135">
        <f t="shared" si="32"/>
        <v>0</v>
      </c>
      <c r="U75" s="141" t="str">
        <f t="shared" si="12"/>
        <v/>
      </c>
      <c r="V75" s="142" t="str">
        <f t="shared" si="33"/>
        <v/>
      </c>
      <c r="W75" s="102">
        <f t="shared" si="34"/>
        <v>0</v>
      </c>
      <c r="X75" s="54" t="str">
        <f t="shared" si="15"/>
        <v/>
      </c>
      <c r="Y75" s="135">
        <f t="shared" si="35"/>
        <v>0</v>
      </c>
      <c r="Z75" s="141" t="str">
        <f t="shared" si="17"/>
        <v/>
      </c>
      <c r="AA75" s="142" t="str">
        <f t="shared" si="36"/>
        <v/>
      </c>
      <c r="AB75" s="102">
        <f t="shared" si="37"/>
        <v>0</v>
      </c>
      <c r="AC75" s="55" t="str">
        <f t="shared" si="20"/>
        <v/>
      </c>
    </row>
    <row r="76" spans="2:29" ht="34.5" customHeight="1">
      <c r="B76" s="526" t="s">
        <v>149</v>
      </c>
      <c r="C76" s="527"/>
      <c r="D76" s="181">
        <v>0.11</v>
      </c>
      <c r="E76" s="104" t="s">
        <v>78</v>
      </c>
      <c r="F76" s="239"/>
      <c r="G76" s="136"/>
      <c r="H76" s="138"/>
      <c r="I76" s="187">
        <f t="shared" si="27"/>
        <v>0</v>
      </c>
      <c r="J76" s="185">
        <f t="shared" si="28"/>
        <v>0</v>
      </c>
      <c r="K76" s="139">
        <f t="shared" si="21"/>
        <v>0</v>
      </c>
      <c r="L76" s="52">
        <f t="shared" si="29"/>
        <v>0</v>
      </c>
      <c r="M76" s="53">
        <f t="shared" si="30"/>
        <v>0</v>
      </c>
      <c r="N76" s="102">
        <f t="shared" si="22"/>
        <v>0</v>
      </c>
      <c r="O76" s="54">
        <f t="shared" si="23"/>
        <v>0</v>
      </c>
      <c r="P76" s="53">
        <f t="shared" si="24"/>
        <v>0</v>
      </c>
      <c r="Q76" s="102">
        <f t="shared" si="25"/>
        <v>0</v>
      </c>
      <c r="R76" s="55">
        <f t="shared" si="26"/>
        <v>0</v>
      </c>
      <c r="S76" s="160">
        <f t="shared" si="31"/>
        <v>0</v>
      </c>
      <c r="T76" s="135">
        <f t="shared" si="32"/>
        <v>0</v>
      </c>
      <c r="U76" s="141" t="str">
        <f t="shared" si="12"/>
        <v/>
      </c>
      <c r="V76" s="142" t="str">
        <f t="shared" si="33"/>
        <v/>
      </c>
      <c r="W76" s="102">
        <f t="shared" si="34"/>
        <v>0</v>
      </c>
      <c r="X76" s="54" t="str">
        <f t="shared" si="15"/>
        <v/>
      </c>
      <c r="Y76" s="135">
        <f t="shared" si="35"/>
        <v>0</v>
      </c>
      <c r="Z76" s="141" t="str">
        <f t="shared" si="17"/>
        <v/>
      </c>
      <c r="AA76" s="142" t="str">
        <f t="shared" si="36"/>
        <v/>
      </c>
      <c r="AB76" s="102">
        <f t="shared" si="37"/>
        <v>0</v>
      </c>
      <c r="AC76" s="55" t="str">
        <f t="shared" si="20"/>
        <v/>
      </c>
    </row>
    <row r="77" spans="2:29" ht="26.45" customHeight="1">
      <c r="B77" s="526" t="s">
        <v>150</v>
      </c>
      <c r="C77" s="527"/>
      <c r="D77" s="181">
        <v>0.09</v>
      </c>
      <c r="E77" s="104" t="s">
        <v>78</v>
      </c>
      <c r="F77" s="239"/>
      <c r="G77" s="136"/>
      <c r="H77" s="138"/>
      <c r="I77" s="187">
        <f t="shared" si="27"/>
        <v>0</v>
      </c>
      <c r="J77" s="185">
        <f t="shared" si="28"/>
        <v>0</v>
      </c>
      <c r="K77" s="139">
        <f t="shared" si="21"/>
        <v>0</v>
      </c>
      <c r="L77" s="52">
        <f t="shared" si="29"/>
        <v>0</v>
      </c>
      <c r="M77" s="53">
        <f t="shared" si="30"/>
        <v>0</v>
      </c>
      <c r="N77" s="102">
        <f t="shared" si="22"/>
        <v>0</v>
      </c>
      <c r="O77" s="54">
        <f t="shared" si="23"/>
        <v>0</v>
      </c>
      <c r="P77" s="53">
        <f t="shared" si="24"/>
        <v>0</v>
      </c>
      <c r="Q77" s="102">
        <f t="shared" si="25"/>
        <v>0</v>
      </c>
      <c r="R77" s="55">
        <f t="shared" si="26"/>
        <v>0</v>
      </c>
      <c r="S77" s="160">
        <f t="shared" si="31"/>
        <v>0</v>
      </c>
      <c r="T77" s="135">
        <f t="shared" si="32"/>
        <v>0</v>
      </c>
      <c r="U77" s="141" t="str">
        <f t="shared" si="12"/>
        <v/>
      </c>
      <c r="V77" s="142" t="str">
        <f t="shared" si="33"/>
        <v/>
      </c>
      <c r="W77" s="102">
        <f t="shared" si="34"/>
        <v>0</v>
      </c>
      <c r="X77" s="54" t="str">
        <f t="shared" si="15"/>
        <v/>
      </c>
      <c r="Y77" s="135">
        <f t="shared" si="35"/>
        <v>0</v>
      </c>
      <c r="Z77" s="141" t="str">
        <f t="shared" si="17"/>
        <v/>
      </c>
      <c r="AA77" s="142" t="str">
        <f t="shared" si="36"/>
        <v/>
      </c>
      <c r="AB77" s="102">
        <f t="shared" si="37"/>
        <v>0</v>
      </c>
      <c r="AC77" s="55" t="str">
        <f t="shared" si="20"/>
        <v/>
      </c>
    </row>
    <row r="78" spans="2:29" ht="26.45" customHeight="1">
      <c r="B78" s="526" t="s">
        <v>151</v>
      </c>
      <c r="C78" s="527"/>
      <c r="D78" s="181">
        <v>0.1</v>
      </c>
      <c r="E78" s="104" t="s">
        <v>78</v>
      </c>
      <c r="F78" s="239"/>
      <c r="G78" s="136"/>
      <c r="H78" s="138"/>
      <c r="I78" s="187">
        <f t="shared" si="27"/>
        <v>0</v>
      </c>
      <c r="J78" s="185">
        <f t="shared" si="28"/>
        <v>0</v>
      </c>
      <c r="K78" s="139">
        <f t="shared" si="21"/>
        <v>0</v>
      </c>
      <c r="L78" s="52">
        <f t="shared" si="29"/>
        <v>0</v>
      </c>
      <c r="M78" s="53">
        <f t="shared" si="30"/>
        <v>0</v>
      </c>
      <c r="N78" s="102">
        <f t="shared" si="22"/>
        <v>0</v>
      </c>
      <c r="O78" s="54">
        <f t="shared" si="23"/>
        <v>0</v>
      </c>
      <c r="P78" s="53">
        <f t="shared" si="24"/>
        <v>0</v>
      </c>
      <c r="Q78" s="102">
        <f t="shared" si="25"/>
        <v>0</v>
      </c>
      <c r="R78" s="55">
        <f t="shared" si="26"/>
        <v>0</v>
      </c>
      <c r="S78" s="160">
        <f t="shared" si="31"/>
        <v>0</v>
      </c>
      <c r="T78" s="135">
        <f t="shared" si="32"/>
        <v>0</v>
      </c>
      <c r="U78" s="141" t="str">
        <f t="shared" si="12"/>
        <v/>
      </c>
      <c r="V78" s="142" t="str">
        <f t="shared" si="33"/>
        <v/>
      </c>
      <c r="W78" s="102">
        <f t="shared" si="34"/>
        <v>0</v>
      </c>
      <c r="X78" s="54" t="str">
        <f t="shared" si="15"/>
        <v/>
      </c>
      <c r="Y78" s="135">
        <f t="shared" si="35"/>
        <v>0</v>
      </c>
      <c r="Z78" s="141" t="str">
        <f t="shared" si="17"/>
        <v/>
      </c>
      <c r="AA78" s="142" t="str">
        <f t="shared" si="36"/>
        <v/>
      </c>
      <c r="AB78" s="102">
        <f t="shared" si="37"/>
        <v>0</v>
      </c>
      <c r="AC78" s="55" t="str">
        <f t="shared" si="20"/>
        <v/>
      </c>
    </row>
    <row r="79" spans="2:29" ht="26.45" customHeight="1">
      <c r="B79" s="526" t="s">
        <v>152</v>
      </c>
      <c r="C79" s="527"/>
      <c r="D79" s="181">
        <v>0.1</v>
      </c>
      <c r="E79" s="104" t="s">
        <v>78</v>
      </c>
      <c r="F79" s="239"/>
      <c r="G79" s="136"/>
      <c r="H79" s="138"/>
      <c r="I79" s="187">
        <f t="shared" si="27"/>
        <v>0</v>
      </c>
      <c r="J79" s="185">
        <f t="shared" si="28"/>
        <v>0</v>
      </c>
      <c r="K79" s="139">
        <f t="shared" si="21"/>
        <v>0</v>
      </c>
      <c r="L79" s="52">
        <f t="shared" si="29"/>
        <v>0</v>
      </c>
      <c r="M79" s="53">
        <f t="shared" si="30"/>
        <v>0</v>
      </c>
      <c r="N79" s="102">
        <f t="shared" si="22"/>
        <v>0</v>
      </c>
      <c r="O79" s="54">
        <f t="shared" si="23"/>
        <v>0</v>
      </c>
      <c r="P79" s="53">
        <f t="shared" si="24"/>
        <v>0</v>
      </c>
      <c r="Q79" s="102">
        <f t="shared" si="25"/>
        <v>0</v>
      </c>
      <c r="R79" s="55">
        <f t="shared" si="26"/>
        <v>0</v>
      </c>
      <c r="S79" s="160">
        <f t="shared" si="31"/>
        <v>0</v>
      </c>
      <c r="T79" s="135">
        <f t="shared" si="32"/>
        <v>0</v>
      </c>
      <c r="U79" s="141" t="str">
        <f t="shared" si="12"/>
        <v/>
      </c>
      <c r="V79" s="142" t="str">
        <f t="shared" si="33"/>
        <v/>
      </c>
      <c r="W79" s="102">
        <f t="shared" si="34"/>
        <v>0</v>
      </c>
      <c r="X79" s="54" t="str">
        <f t="shared" si="15"/>
        <v/>
      </c>
      <c r="Y79" s="135">
        <f t="shared" si="35"/>
        <v>0</v>
      </c>
      <c r="Z79" s="141" t="str">
        <f t="shared" si="17"/>
        <v/>
      </c>
      <c r="AA79" s="142" t="str">
        <f t="shared" si="36"/>
        <v/>
      </c>
      <c r="AB79" s="102">
        <f t="shared" si="37"/>
        <v>0</v>
      </c>
      <c r="AC79" s="55" t="str">
        <f t="shared" si="20"/>
        <v/>
      </c>
    </row>
    <row r="80" spans="2:29" ht="39" customHeight="1">
      <c r="B80" s="526" t="s">
        <v>240</v>
      </c>
      <c r="C80" s="527"/>
      <c r="D80" s="181">
        <v>4.5</v>
      </c>
      <c r="E80" s="104" t="s">
        <v>263</v>
      </c>
      <c r="F80" s="239"/>
      <c r="G80" s="136"/>
      <c r="H80" s="138"/>
      <c r="I80" s="187">
        <f t="shared" si="27"/>
        <v>0</v>
      </c>
      <c r="J80" s="185">
        <f t="shared" si="28"/>
        <v>0</v>
      </c>
      <c r="K80" s="139">
        <f t="shared" si="21"/>
        <v>0</v>
      </c>
      <c r="L80" s="52">
        <f t="shared" si="29"/>
        <v>0</v>
      </c>
      <c r="M80" s="53">
        <f t="shared" si="30"/>
        <v>0</v>
      </c>
      <c r="N80" s="102">
        <f t="shared" si="22"/>
        <v>0</v>
      </c>
      <c r="O80" s="54">
        <f t="shared" si="23"/>
        <v>0</v>
      </c>
      <c r="P80" s="53">
        <f t="shared" si="24"/>
        <v>0</v>
      </c>
      <c r="Q80" s="102">
        <f t="shared" si="25"/>
        <v>0</v>
      </c>
      <c r="R80" s="55">
        <f t="shared" si="26"/>
        <v>0</v>
      </c>
      <c r="S80" s="160">
        <f t="shared" si="31"/>
        <v>0</v>
      </c>
      <c r="T80" s="135">
        <f t="shared" si="32"/>
        <v>0</v>
      </c>
      <c r="U80" s="141" t="str">
        <f t="shared" si="12"/>
        <v/>
      </c>
      <c r="V80" s="142" t="str">
        <f t="shared" si="33"/>
        <v/>
      </c>
      <c r="W80" s="102">
        <f t="shared" si="34"/>
        <v>0</v>
      </c>
      <c r="X80" s="54" t="str">
        <f t="shared" si="15"/>
        <v/>
      </c>
      <c r="Y80" s="135">
        <f t="shared" si="35"/>
        <v>0</v>
      </c>
      <c r="Z80" s="141" t="str">
        <f t="shared" si="17"/>
        <v/>
      </c>
      <c r="AA80" s="142" t="str">
        <f t="shared" si="36"/>
        <v/>
      </c>
      <c r="AB80" s="102">
        <f t="shared" si="37"/>
        <v>0</v>
      </c>
      <c r="AC80" s="55" t="str">
        <f t="shared" si="20"/>
        <v/>
      </c>
    </row>
    <row r="81" spans="2:29" ht="26.45" customHeight="1">
      <c r="B81" s="526" t="s">
        <v>153</v>
      </c>
      <c r="C81" s="527"/>
      <c r="D81" s="181">
        <v>0.09</v>
      </c>
      <c r="E81" s="104" t="s">
        <v>78</v>
      </c>
      <c r="F81" s="239"/>
      <c r="G81" s="136"/>
      <c r="H81" s="138"/>
      <c r="I81" s="187">
        <f t="shared" si="27"/>
        <v>0</v>
      </c>
      <c r="J81" s="185">
        <f t="shared" si="28"/>
        <v>0</v>
      </c>
      <c r="K81" s="139">
        <f t="shared" si="21"/>
        <v>0</v>
      </c>
      <c r="L81" s="52">
        <f t="shared" si="29"/>
        <v>0</v>
      </c>
      <c r="M81" s="53">
        <f t="shared" si="30"/>
        <v>0</v>
      </c>
      <c r="N81" s="102">
        <f t="shared" si="22"/>
        <v>0</v>
      </c>
      <c r="O81" s="54">
        <f t="shared" si="23"/>
        <v>0</v>
      </c>
      <c r="P81" s="53">
        <f t="shared" si="24"/>
        <v>0</v>
      </c>
      <c r="Q81" s="102">
        <f t="shared" si="25"/>
        <v>0</v>
      </c>
      <c r="R81" s="55">
        <f t="shared" si="26"/>
        <v>0</v>
      </c>
      <c r="S81" s="160">
        <f t="shared" si="31"/>
        <v>0</v>
      </c>
      <c r="T81" s="135">
        <f t="shared" si="32"/>
        <v>0</v>
      </c>
      <c r="U81" s="141" t="str">
        <f t="shared" si="12"/>
        <v/>
      </c>
      <c r="V81" s="142" t="str">
        <f t="shared" si="33"/>
        <v/>
      </c>
      <c r="W81" s="102">
        <f t="shared" si="34"/>
        <v>0</v>
      </c>
      <c r="X81" s="54" t="str">
        <f t="shared" si="15"/>
        <v/>
      </c>
      <c r="Y81" s="135">
        <f t="shared" si="35"/>
        <v>0</v>
      </c>
      <c r="Z81" s="141" t="str">
        <f t="shared" si="17"/>
        <v/>
      </c>
      <c r="AA81" s="142" t="str">
        <f t="shared" si="36"/>
        <v/>
      </c>
      <c r="AB81" s="102">
        <f t="shared" si="37"/>
        <v>0</v>
      </c>
      <c r="AC81" s="55" t="str">
        <f t="shared" si="20"/>
        <v/>
      </c>
    </row>
    <row r="82" spans="2:29" ht="26.45" customHeight="1">
      <c r="B82" s="532" t="s">
        <v>154</v>
      </c>
      <c r="C82" s="533"/>
      <c r="D82" s="181"/>
      <c r="E82" s="104"/>
      <c r="F82" s="239"/>
      <c r="G82" s="136"/>
      <c r="H82" s="138"/>
      <c r="I82" s="187">
        <f t="shared" si="27"/>
        <v>0</v>
      </c>
      <c r="J82" s="185">
        <f t="shared" si="28"/>
        <v>0</v>
      </c>
      <c r="K82" s="139">
        <f t="shared" si="21"/>
        <v>0</v>
      </c>
      <c r="L82" s="52">
        <f t="shared" si="29"/>
        <v>0</v>
      </c>
      <c r="M82" s="53">
        <f t="shared" si="30"/>
        <v>0</v>
      </c>
      <c r="N82" s="102">
        <f t="shared" si="22"/>
        <v>0</v>
      </c>
      <c r="O82" s="54">
        <f t="shared" si="23"/>
        <v>0</v>
      </c>
      <c r="P82" s="53">
        <f t="shared" si="24"/>
        <v>0</v>
      </c>
      <c r="Q82" s="102">
        <f t="shared" si="25"/>
        <v>0</v>
      </c>
      <c r="R82" s="55">
        <f t="shared" si="26"/>
        <v>0</v>
      </c>
      <c r="S82" s="160">
        <f t="shared" si="31"/>
        <v>0</v>
      </c>
      <c r="T82" s="135">
        <f t="shared" si="32"/>
        <v>0</v>
      </c>
      <c r="U82" s="141" t="str">
        <f t="shared" ref="U82:U145" si="38">IF(T82&gt;0,"de","")</f>
        <v/>
      </c>
      <c r="V82" s="142" t="str">
        <f t="shared" si="33"/>
        <v/>
      </c>
      <c r="W82" s="102">
        <f t="shared" si="34"/>
        <v>0</v>
      </c>
      <c r="X82" s="54" t="str">
        <f t="shared" ref="X82:X145" si="39">IF(W82&lt;&gt;0,"Parts","")</f>
        <v/>
      </c>
      <c r="Y82" s="135">
        <f t="shared" si="35"/>
        <v>0</v>
      </c>
      <c r="Z82" s="141" t="str">
        <f t="shared" ref="Z82:Z145" si="40">IF(Y82&gt;0,"de","")</f>
        <v/>
      </c>
      <c r="AA82" s="142" t="str">
        <f t="shared" si="36"/>
        <v/>
      </c>
      <c r="AB82" s="102">
        <f t="shared" si="37"/>
        <v>0</v>
      </c>
      <c r="AC82" s="55" t="str">
        <f t="shared" ref="AC82:AC145" si="41">IF(AB82&lt;&gt;0,"Parts","")</f>
        <v/>
      </c>
    </row>
    <row r="83" spans="2:29" ht="34.5" customHeight="1">
      <c r="B83" s="526" t="s">
        <v>155</v>
      </c>
      <c r="C83" s="527"/>
      <c r="D83" s="181">
        <v>0.11</v>
      </c>
      <c r="E83" s="104" t="s">
        <v>78</v>
      </c>
      <c r="F83" s="239"/>
      <c r="G83" s="136"/>
      <c r="H83" s="138"/>
      <c r="I83" s="187">
        <f t="shared" si="27"/>
        <v>0</v>
      </c>
      <c r="J83" s="185">
        <f t="shared" si="28"/>
        <v>0</v>
      </c>
      <c r="K83" s="139">
        <f t="shared" si="21"/>
        <v>0</v>
      </c>
      <c r="L83" s="52">
        <f t="shared" si="29"/>
        <v>0</v>
      </c>
      <c r="M83" s="53">
        <f t="shared" si="30"/>
        <v>0</v>
      </c>
      <c r="N83" s="102">
        <f t="shared" si="22"/>
        <v>0</v>
      </c>
      <c r="O83" s="54">
        <f t="shared" si="23"/>
        <v>0</v>
      </c>
      <c r="P83" s="53">
        <f t="shared" si="24"/>
        <v>0</v>
      </c>
      <c r="Q83" s="102">
        <f t="shared" si="25"/>
        <v>0</v>
      </c>
      <c r="R83" s="55">
        <f t="shared" si="26"/>
        <v>0</v>
      </c>
      <c r="S83" s="160">
        <f t="shared" si="31"/>
        <v>0</v>
      </c>
      <c r="T83" s="135">
        <f t="shared" si="32"/>
        <v>0</v>
      </c>
      <c r="U83" s="141" t="str">
        <f t="shared" si="38"/>
        <v/>
      </c>
      <c r="V83" s="142" t="str">
        <f t="shared" si="33"/>
        <v/>
      </c>
      <c r="W83" s="102">
        <f t="shared" si="34"/>
        <v>0</v>
      </c>
      <c r="X83" s="54" t="str">
        <f t="shared" si="39"/>
        <v/>
      </c>
      <c r="Y83" s="135">
        <f t="shared" si="35"/>
        <v>0</v>
      </c>
      <c r="Z83" s="141" t="str">
        <f t="shared" si="40"/>
        <v/>
      </c>
      <c r="AA83" s="142" t="str">
        <f t="shared" si="36"/>
        <v/>
      </c>
      <c r="AB83" s="102">
        <f t="shared" si="37"/>
        <v>0</v>
      </c>
      <c r="AC83" s="55" t="str">
        <f t="shared" si="41"/>
        <v/>
      </c>
    </row>
    <row r="84" spans="2:29" ht="26.45" customHeight="1">
      <c r="B84" s="526" t="s">
        <v>156</v>
      </c>
      <c r="C84" s="527"/>
      <c r="D84" s="181">
        <v>0.09</v>
      </c>
      <c r="E84" s="104" t="s">
        <v>78</v>
      </c>
      <c r="F84" s="239"/>
      <c r="G84" s="136"/>
      <c r="H84" s="138"/>
      <c r="I84" s="187">
        <f t="shared" si="27"/>
        <v>0</v>
      </c>
      <c r="J84" s="185">
        <f t="shared" si="28"/>
        <v>0</v>
      </c>
      <c r="K84" s="139">
        <f t="shared" si="21"/>
        <v>0</v>
      </c>
      <c r="L84" s="52">
        <f t="shared" si="29"/>
        <v>0</v>
      </c>
      <c r="M84" s="53">
        <f t="shared" si="30"/>
        <v>0</v>
      </c>
      <c r="N84" s="102">
        <f t="shared" si="22"/>
        <v>0</v>
      </c>
      <c r="O84" s="54">
        <f t="shared" si="23"/>
        <v>0</v>
      </c>
      <c r="P84" s="53">
        <f t="shared" si="24"/>
        <v>0</v>
      </c>
      <c r="Q84" s="102">
        <f t="shared" si="25"/>
        <v>0</v>
      </c>
      <c r="R84" s="55">
        <f t="shared" si="26"/>
        <v>0</v>
      </c>
      <c r="S84" s="160">
        <f t="shared" si="31"/>
        <v>0</v>
      </c>
      <c r="T84" s="135">
        <f t="shared" si="32"/>
        <v>0</v>
      </c>
      <c r="U84" s="141" t="str">
        <f t="shared" si="38"/>
        <v/>
      </c>
      <c r="V84" s="142" t="str">
        <f t="shared" si="33"/>
        <v/>
      </c>
      <c r="W84" s="102">
        <f t="shared" si="34"/>
        <v>0</v>
      </c>
      <c r="X84" s="54" t="str">
        <f t="shared" si="39"/>
        <v/>
      </c>
      <c r="Y84" s="135">
        <f t="shared" si="35"/>
        <v>0</v>
      </c>
      <c r="Z84" s="141" t="str">
        <f t="shared" si="40"/>
        <v/>
      </c>
      <c r="AA84" s="142" t="str">
        <f t="shared" si="36"/>
        <v/>
      </c>
      <c r="AB84" s="102">
        <f t="shared" si="37"/>
        <v>0</v>
      </c>
      <c r="AC84" s="55" t="str">
        <f t="shared" si="41"/>
        <v/>
      </c>
    </row>
    <row r="85" spans="2:29" ht="26.45" customHeight="1">
      <c r="B85" s="526" t="s">
        <v>157</v>
      </c>
      <c r="C85" s="527"/>
      <c r="D85" s="181">
        <v>0.09</v>
      </c>
      <c r="E85" s="104" t="s">
        <v>78</v>
      </c>
      <c r="F85" s="239"/>
      <c r="G85" s="136"/>
      <c r="H85" s="138"/>
      <c r="I85" s="187">
        <f t="shared" si="27"/>
        <v>0</v>
      </c>
      <c r="J85" s="185">
        <f t="shared" si="28"/>
        <v>0</v>
      </c>
      <c r="K85" s="139">
        <f t="shared" si="21"/>
        <v>0</v>
      </c>
      <c r="L85" s="52">
        <f t="shared" si="29"/>
        <v>0</v>
      </c>
      <c r="M85" s="53">
        <f t="shared" si="30"/>
        <v>0</v>
      </c>
      <c r="N85" s="102">
        <f t="shared" si="22"/>
        <v>0</v>
      </c>
      <c r="O85" s="54">
        <f t="shared" si="23"/>
        <v>0</v>
      </c>
      <c r="P85" s="53">
        <f t="shared" si="24"/>
        <v>0</v>
      </c>
      <c r="Q85" s="102">
        <f t="shared" si="25"/>
        <v>0</v>
      </c>
      <c r="R85" s="55">
        <f t="shared" si="26"/>
        <v>0</v>
      </c>
      <c r="S85" s="160">
        <f t="shared" si="31"/>
        <v>0</v>
      </c>
      <c r="T85" s="135">
        <f t="shared" si="32"/>
        <v>0</v>
      </c>
      <c r="U85" s="141" t="str">
        <f t="shared" si="38"/>
        <v/>
      </c>
      <c r="V85" s="142" t="str">
        <f t="shared" si="33"/>
        <v/>
      </c>
      <c r="W85" s="102">
        <f t="shared" si="34"/>
        <v>0</v>
      </c>
      <c r="X85" s="54" t="str">
        <f t="shared" si="39"/>
        <v/>
      </c>
      <c r="Y85" s="135">
        <f t="shared" si="35"/>
        <v>0</v>
      </c>
      <c r="Z85" s="141" t="str">
        <f t="shared" si="40"/>
        <v/>
      </c>
      <c r="AA85" s="142" t="str">
        <f t="shared" si="36"/>
        <v/>
      </c>
      <c r="AB85" s="102">
        <f t="shared" si="37"/>
        <v>0</v>
      </c>
      <c r="AC85" s="55" t="str">
        <f t="shared" si="41"/>
        <v/>
      </c>
    </row>
    <row r="86" spans="2:29" ht="26.45" customHeight="1">
      <c r="B86" s="526" t="s">
        <v>158</v>
      </c>
      <c r="C86" s="527"/>
      <c r="D86" s="181">
        <v>0.09</v>
      </c>
      <c r="E86" s="104" t="s">
        <v>78</v>
      </c>
      <c r="F86" s="239"/>
      <c r="G86" s="136"/>
      <c r="H86" s="138"/>
      <c r="I86" s="187">
        <f t="shared" si="27"/>
        <v>0</v>
      </c>
      <c r="J86" s="185">
        <f t="shared" si="28"/>
        <v>0</v>
      </c>
      <c r="K86" s="139">
        <f t="shared" si="21"/>
        <v>0</v>
      </c>
      <c r="L86" s="52">
        <f t="shared" si="29"/>
        <v>0</v>
      </c>
      <c r="M86" s="53">
        <f t="shared" si="30"/>
        <v>0</v>
      </c>
      <c r="N86" s="102">
        <f t="shared" si="22"/>
        <v>0</v>
      </c>
      <c r="O86" s="54">
        <f t="shared" si="23"/>
        <v>0</v>
      </c>
      <c r="P86" s="53">
        <f t="shared" si="24"/>
        <v>0</v>
      </c>
      <c r="Q86" s="102">
        <f t="shared" si="25"/>
        <v>0</v>
      </c>
      <c r="R86" s="55">
        <f t="shared" si="26"/>
        <v>0</v>
      </c>
      <c r="S86" s="160">
        <f t="shared" si="31"/>
        <v>0</v>
      </c>
      <c r="T86" s="135">
        <f t="shared" si="32"/>
        <v>0</v>
      </c>
      <c r="U86" s="141" t="str">
        <f t="shared" si="38"/>
        <v/>
      </c>
      <c r="V86" s="142" t="str">
        <f t="shared" si="33"/>
        <v/>
      </c>
      <c r="W86" s="102">
        <f t="shared" si="34"/>
        <v>0</v>
      </c>
      <c r="X86" s="54" t="str">
        <f t="shared" si="39"/>
        <v/>
      </c>
      <c r="Y86" s="135">
        <f t="shared" si="35"/>
        <v>0</v>
      </c>
      <c r="Z86" s="141" t="str">
        <f t="shared" si="40"/>
        <v/>
      </c>
      <c r="AA86" s="142" t="str">
        <f t="shared" si="36"/>
        <v/>
      </c>
      <c r="AB86" s="102">
        <f t="shared" si="37"/>
        <v>0</v>
      </c>
      <c r="AC86" s="55" t="str">
        <f t="shared" si="41"/>
        <v/>
      </c>
    </row>
    <row r="87" spans="2:29" s="38" customFormat="1" ht="26.45" customHeight="1">
      <c r="B87" s="526" t="s">
        <v>159</v>
      </c>
      <c r="C87" s="527"/>
      <c r="D87" s="181">
        <v>0.11</v>
      </c>
      <c r="E87" s="104" t="s">
        <v>78</v>
      </c>
      <c r="F87" s="239"/>
      <c r="G87" s="136"/>
      <c r="H87" s="138"/>
      <c r="I87" s="187">
        <f t="shared" si="27"/>
        <v>0</v>
      </c>
      <c r="J87" s="185">
        <f t="shared" si="28"/>
        <v>0</v>
      </c>
      <c r="K87" s="139">
        <f t="shared" si="21"/>
        <v>0</v>
      </c>
      <c r="L87" s="52">
        <f t="shared" si="29"/>
        <v>0</v>
      </c>
      <c r="M87" s="53">
        <f t="shared" si="30"/>
        <v>0</v>
      </c>
      <c r="N87" s="102">
        <f t="shared" si="22"/>
        <v>0</v>
      </c>
      <c r="O87" s="54">
        <f t="shared" si="23"/>
        <v>0</v>
      </c>
      <c r="P87" s="53">
        <f t="shared" si="24"/>
        <v>0</v>
      </c>
      <c r="Q87" s="102">
        <f t="shared" si="25"/>
        <v>0</v>
      </c>
      <c r="R87" s="55">
        <f t="shared" si="26"/>
        <v>0</v>
      </c>
      <c r="S87" s="160">
        <f t="shared" si="31"/>
        <v>0</v>
      </c>
      <c r="T87" s="135">
        <f t="shared" si="32"/>
        <v>0</v>
      </c>
      <c r="U87" s="141" t="str">
        <f t="shared" si="38"/>
        <v/>
      </c>
      <c r="V87" s="142" t="str">
        <f t="shared" si="33"/>
        <v/>
      </c>
      <c r="W87" s="102">
        <f t="shared" si="34"/>
        <v>0</v>
      </c>
      <c r="X87" s="54" t="str">
        <f t="shared" si="39"/>
        <v/>
      </c>
      <c r="Y87" s="135">
        <f t="shared" si="35"/>
        <v>0</v>
      </c>
      <c r="Z87" s="141" t="str">
        <f t="shared" si="40"/>
        <v/>
      </c>
      <c r="AA87" s="142" t="str">
        <f t="shared" si="36"/>
        <v/>
      </c>
      <c r="AB87" s="102">
        <f t="shared" si="37"/>
        <v>0</v>
      </c>
      <c r="AC87" s="55" t="str">
        <f t="shared" si="41"/>
        <v/>
      </c>
    </row>
    <row r="88" spans="2:29" s="38" customFormat="1" ht="26.45" customHeight="1">
      <c r="B88" s="532" t="s">
        <v>160</v>
      </c>
      <c r="C88" s="533"/>
      <c r="D88" s="181"/>
      <c r="E88" s="104"/>
      <c r="F88" s="239"/>
      <c r="G88" s="136"/>
      <c r="H88" s="138"/>
      <c r="I88" s="187">
        <f t="shared" si="27"/>
        <v>0</v>
      </c>
      <c r="J88" s="185">
        <f t="shared" si="28"/>
        <v>0</v>
      </c>
      <c r="K88" s="139">
        <f t="shared" si="21"/>
        <v>0</v>
      </c>
      <c r="L88" s="52">
        <f t="shared" si="29"/>
        <v>0</v>
      </c>
      <c r="M88" s="53">
        <f t="shared" si="30"/>
        <v>0</v>
      </c>
      <c r="N88" s="102">
        <f t="shared" si="22"/>
        <v>0</v>
      </c>
      <c r="O88" s="54">
        <f t="shared" si="23"/>
        <v>0</v>
      </c>
      <c r="P88" s="53">
        <f t="shared" si="24"/>
        <v>0</v>
      </c>
      <c r="Q88" s="102">
        <f t="shared" si="25"/>
        <v>0</v>
      </c>
      <c r="R88" s="55">
        <f t="shared" si="26"/>
        <v>0</v>
      </c>
      <c r="S88" s="160">
        <f t="shared" si="31"/>
        <v>0</v>
      </c>
      <c r="T88" s="135">
        <f t="shared" si="32"/>
        <v>0</v>
      </c>
      <c r="U88" s="141" t="str">
        <f t="shared" si="38"/>
        <v/>
      </c>
      <c r="V88" s="142" t="str">
        <f t="shared" si="33"/>
        <v/>
      </c>
      <c r="W88" s="102">
        <f t="shared" si="34"/>
        <v>0</v>
      </c>
      <c r="X88" s="54" t="str">
        <f t="shared" si="39"/>
        <v/>
      </c>
      <c r="Y88" s="135">
        <f t="shared" si="35"/>
        <v>0</v>
      </c>
      <c r="Z88" s="141" t="str">
        <f t="shared" si="40"/>
        <v/>
      </c>
      <c r="AA88" s="142" t="str">
        <f t="shared" si="36"/>
        <v/>
      </c>
      <c r="AB88" s="102">
        <f t="shared" si="37"/>
        <v>0</v>
      </c>
      <c r="AC88" s="55" t="str">
        <f t="shared" si="41"/>
        <v/>
      </c>
    </row>
    <row r="89" spans="2:29" s="38" customFormat="1" ht="26.45" customHeight="1">
      <c r="B89" s="526" t="s">
        <v>161</v>
      </c>
      <c r="C89" s="527"/>
      <c r="D89" s="181">
        <v>0.09</v>
      </c>
      <c r="E89" s="104" t="s">
        <v>78</v>
      </c>
      <c r="F89" s="239"/>
      <c r="G89" s="136"/>
      <c r="H89" s="138"/>
      <c r="I89" s="187">
        <f t="shared" si="27"/>
        <v>0</v>
      </c>
      <c r="J89" s="185">
        <f t="shared" si="28"/>
        <v>0</v>
      </c>
      <c r="K89" s="139">
        <f t="shared" si="21"/>
        <v>0</v>
      </c>
      <c r="L89" s="52">
        <f t="shared" si="29"/>
        <v>0</v>
      </c>
      <c r="M89" s="53">
        <f t="shared" si="30"/>
        <v>0</v>
      </c>
      <c r="N89" s="102">
        <f t="shared" si="22"/>
        <v>0</v>
      </c>
      <c r="O89" s="54">
        <f t="shared" si="23"/>
        <v>0</v>
      </c>
      <c r="P89" s="53">
        <f t="shared" si="24"/>
        <v>0</v>
      </c>
      <c r="Q89" s="102">
        <f t="shared" si="25"/>
        <v>0</v>
      </c>
      <c r="R89" s="55">
        <f t="shared" si="26"/>
        <v>0</v>
      </c>
      <c r="S89" s="160">
        <f t="shared" si="31"/>
        <v>0</v>
      </c>
      <c r="T89" s="135">
        <f t="shared" si="32"/>
        <v>0</v>
      </c>
      <c r="U89" s="141" t="str">
        <f t="shared" si="38"/>
        <v/>
      </c>
      <c r="V89" s="142" t="str">
        <f t="shared" si="33"/>
        <v/>
      </c>
      <c r="W89" s="102">
        <f t="shared" si="34"/>
        <v>0</v>
      </c>
      <c r="X89" s="54" t="str">
        <f t="shared" si="39"/>
        <v/>
      </c>
      <c r="Y89" s="135">
        <f t="shared" si="35"/>
        <v>0</v>
      </c>
      <c r="Z89" s="141" t="str">
        <f t="shared" si="40"/>
        <v/>
      </c>
      <c r="AA89" s="142" t="str">
        <f t="shared" si="36"/>
        <v/>
      </c>
      <c r="AB89" s="102">
        <f t="shared" si="37"/>
        <v>0</v>
      </c>
      <c r="AC89" s="55" t="str">
        <f t="shared" si="41"/>
        <v/>
      </c>
    </row>
    <row r="90" spans="2:29" s="38" customFormat="1" ht="26.45" customHeight="1">
      <c r="B90" s="526" t="s">
        <v>162</v>
      </c>
      <c r="C90" s="527"/>
      <c r="D90" s="181">
        <v>0.11</v>
      </c>
      <c r="E90" s="104" t="s">
        <v>78</v>
      </c>
      <c r="F90" s="239"/>
      <c r="G90" s="136"/>
      <c r="H90" s="138"/>
      <c r="I90" s="187">
        <f t="shared" si="27"/>
        <v>0</v>
      </c>
      <c r="J90" s="185">
        <f t="shared" si="28"/>
        <v>0</v>
      </c>
      <c r="K90" s="139">
        <f t="shared" si="21"/>
        <v>0</v>
      </c>
      <c r="L90" s="52">
        <f t="shared" si="29"/>
        <v>0</v>
      </c>
      <c r="M90" s="53">
        <f t="shared" si="30"/>
        <v>0</v>
      </c>
      <c r="N90" s="102">
        <f t="shared" si="22"/>
        <v>0</v>
      </c>
      <c r="O90" s="54">
        <f t="shared" si="23"/>
        <v>0</v>
      </c>
      <c r="P90" s="53">
        <f t="shared" si="24"/>
        <v>0</v>
      </c>
      <c r="Q90" s="102">
        <f t="shared" si="25"/>
        <v>0</v>
      </c>
      <c r="R90" s="55">
        <f t="shared" si="26"/>
        <v>0</v>
      </c>
      <c r="S90" s="160">
        <f t="shared" si="31"/>
        <v>0</v>
      </c>
      <c r="T90" s="135">
        <f t="shared" si="32"/>
        <v>0</v>
      </c>
      <c r="U90" s="141" t="str">
        <f t="shared" si="38"/>
        <v/>
      </c>
      <c r="V90" s="142" t="str">
        <f t="shared" si="33"/>
        <v/>
      </c>
      <c r="W90" s="102">
        <f t="shared" si="34"/>
        <v>0</v>
      </c>
      <c r="X90" s="54" t="str">
        <f t="shared" si="39"/>
        <v/>
      </c>
      <c r="Y90" s="135">
        <f t="shared" si="35"/>
        <v>0</v>
      </c>
      <c r="Z90" s="141" t="str">
        <f t="shared" si="40"/>
        <v/>
      </c>
      <c r="AA90" s="142" t="str">
        <f t="shared" si="36"/>
        <v/>
      </c>
      <c r="AB90" s="102">
        <f t="shared" si="37"/>
        <v>0</v>
      </c>
      <c r="AC90" s="55" t="str">
        <f t="shared" si="41"/>
        <v/>
      </c>
    </row>
    <row r="91" spans="2:29" s="38" customFormat="1" ht="26.45" customHeight="1">
      <c r="B91" s="526" t="s">
        <v>238</v>
      </c>
      <c r="C91" s="527"/>
      <c r="D91" s="181">
        <v>0.11</v>
      </c>
      <c r="E91" s="104"/>
      <c r="F91" s="239"/>
      <c r="G91" s="136"/>
      <c r="H91" s="138"/>
      <c r="I91" s="187">
        <f t="shared" si="27"/>
        <v>0</v>
      </c>
      <c r="J91" s="185">
        <f t="shared" si="28"/>
        <v>0</v>
      </c>
      <c r="K91" s="139">
        <f t="shared" si="21"/>
        <v>0</v>
      </c>
      <c r="L91" s="52">
        <f t="shared" si="29"/>
        <v>0</v>
      </c>
      <c r="M91" s="53">
        <f t="shared" si="30"/>
        <v>0</v>
      </c>
      <c r="N91" s="102">
        <f t="shared" si="22"/>
        <v>0</v>
      </c>
      <c r="O91" s="54">
        <f t="shared" si="23"/>
        <v>0</v>
      </c>
      <c r="P91" s="53">
        <f t="shared" si="24"/>
        <v>0</v>
      </c>
      <c r="Q91" s="102">
        <f t="shared" si="25"/>
        <v>0</v>
      </c>
      <c r="R91" s="55">
        <f t="shared" si="26"/>
        <v>0</v>
      </c>
      <c r="S91" s="160">
        <f t="shared" si="31"/>
        <v>0</v>
      </c>
      <c r="T91" s="135">
        <f t="shared" si="32"/>
        <v>0</v>
      </c>
      <c r="U91" s="141" t="str">
        <f t="shared" si="38"/>
        <v/>
      </c>
      <c r="V91" s="142" t="str">
        <f t="shared" si="33"/>
        <v/>
      </c>
      <c r="W91" s="102">
        <f t="shared" si="34"/>
        <v>0</v>
      </c>
      <c r="X91" s="54" t="str">
        <f t="shared" si="39"/>
        <v/>
      </c>
      <c r="Y91" s="135">
        <f t="shared" si="35"/>
        <v>0</v>
      </c>
      <c r="Z91" s="141" t="str">
        <f t="shared" si="40"/>
        <v/>
      </c>
      <c r="AA91" s="142" t="str">
        <f t="shared" si="36"/>
        <v/>
      </c>
      <c r="AB91" s="102">
        <f t="shared" si="37"/>
        <v>0</v>
      </c>
      <c r="AC91" s="55" t="str">
        <f t="shared" si="41"/>
        <v/>
      </c>
    </row>
    <row r="92" spans="2:29" s="38" customFormat="1" ht="51" customHeight="1">
      <c r="B92" s="526" t="s">
        <v>296</v>
      </c>
      <c r="C92" s="527"/>
      <c r="D92" s="181">
        <v>4.5</v>
      </c>
      <c r="E92" s="104" t="s">
        <v>263</v>
      </c>
      <c r="F92" s="239"/>
      <c r="G92" s="136"/>
      <c r="H92" s="138"/>
      <c r="I92" s="187">
        <f t="shared" si="27"/>
        <v>0</v>
      </c>
      <c r="J92" s="185">
        <f t="shared" si="28"/>
        <v>0</v>
      </c>
      <c r="K92" s="139">
        <f t="shared" si="21"/>
        <v>0</v>
      </c>
      <c r="L92" s="52">
        <f t="shared" si="29"/>
        <v>0</v>
      </c>
      <c r="M92" s="53">
        <f t="shared" si="30"/>
        <v>0</v>
      </c>
      <c r="N92" s="102">
        <f t="shared" si="22"/>
        <v>0</v>
      </c>
      <c r="O92" s="54">
        <f t="shared" si="23"/>
        <v>0</v>
      </c>
      <c r="P92" s="53">
        <f t="shared" si="24"/>
        <v>0</v>
      </c>
      <c r="Q92" s="102">
        <f t="shared" si="25"/>
        <v>0</v>
      </c>
      <c r="R92" s="55">
        <f t="shared" si="26"/>
        <v>0</v>
      </c>
      <c r="S92" s="160">
        <f t="shared" si="31"/>
        <v>0</v>
      </c>
      <c r="T92" s="135">
        <f t="shared" si="32"/>
        <v>0</v>
      </c>
      <c r="U92" s="141" t="str">
        <f t="shared" si="38"/>
        <v/>
      </c>
      <c r="V92" s="142" t="str">
        <f t="shared" si="33"/>
        <v/>
      </c>
      <c r="W92" s="102">
        <f t="shared" si="34"/>
        <v>0</v>
      </c>
      <c r="X92" s="54" t="str">
        <f t="shared" si="39"/>
        <v/>
      </c>
      <c r="Y92" s="135">
        <f t="shared" si="35"/>
        <v>0</v>
      </c>
      <c r="Z92" s="141" t="str">
        <f t="shared" si="40"/>
        <v/>
      </c>
      <c r="AA92" s="142" t="str">
        <f t="shared" si="36"/>
        <v/>
      </c>
      <c r="AB92" s="102">
        <f t="shared" si="37"/>
        <v>0</v>
      </c>
      <c r="AC92" s="55" t="str">
        <f t="shared" si="41"/>
        <v/>
      </c>
    </row>
    <row r="93" spans="2:29" s="38" customFormat="1" ht="45" customHeight="1">
      <c r="B93" s="526" t="s">
        <v>239</v>
      </c>
      <c r="C93" s="527"/>
      <c r="D93" s="181">
        <v>2.5</v>
      </c>
      <c r="E93" s="104" t="s">
        <v>263</v>
      </c>
      <c r="F93" s="239"/>
      <c r="G93" s="136"/>
      <c r="H93" s="138"/>
      <c r="I93" s="187">
        <f t="shared" si="27"/>
        <v>0</v>
      </c>
      <c r="J93" s="185">
        <f t="shared" si="28"/>
        <v>0</v>
      </c>
      <c r="K93" s="139">
        <f t="shared" si="21"/>
        <v>0</v>
      </c>
      <c r="L93" s="52">
        <f t="shared" si="29"/>
        <v>0</v>
      </c>
      <c r="M93" s="53">
        <f t="shared" si="30"/>
        <v>0</v>
      </c>
      <c r="N93" s="102">
        <f t="shared" si="22"/>
        <v>0</v>
      </c>
      <c r="O93" s="54">
        <f t="shared" si="23"/>
        <v>0</v>
      </c>
      <c r="P93" s="53">
        <f t="shared" si="24"/>
        <v>0</v>
      </c>
      <c r="Q93" s="102">
        <f t="shared" si="25"/>
        <v>0</v>
      </c>
      <c r="R93" s="55">
        <f t="shared" si="26"/>
        <v>0</v>
      </c>
      <c r="S93" s="160">
        <f t="shared" si="31"/>
        <v>0</v>
      </c>
      <c r="T93" s="135">
        <f t="shared" si="32"/>
        <v>0</v>
      </c>
      <c r="U93" s="141" t="str">
        <f t="shared" si="38"/>
        <v/>
      </c>
      <c r="V93" s="142" t="str">
        <f t="shared" si="33"/>
        <v/>
      </c>
      <c r="W93" s="102">
        <f t="shared" si="34"/>
        <v>0</v>
      </c>
      <c r="X93" s="54" t="str">
        <f t="shared" si="39"/>
        <v/>
      </c>
      <c r="Y93" s="135">
        <f t="shared" si="35"/>
        <v>0</v>
      </c>
      <c r="Z93" s="141" t="str">
        <f t="shared" si="40"/>
        <v/>
      </c>
      <c r="AA93" s="142" t="str">
        <f t="shared" si="36"/>
        <v/>
      </c>
      <c r="AB93" s="102">
        <f t="shared" si="37"/>
        <v>0</v>
      </c>
      <c r="AC93" s="55" t="str">
        <f t="shared" si="41"/>
        <v/>
      </c>
    </row>
    <row r="94" spans="2:29" s="38" customFormat="1" ht="26.45" customHeight="1">
      <c r="B94" s="532" t="s">
        <v>163</v>
      </c>
      <c r="C94" s="533"/>
      <c r="D94" s="181"/>
      <c r="E94" s="104"/>
      <c r="F94" s="239"/>
      <c r="G94" s="136"/>
      <c r="H94" s="138"/>
      <c r="I94" s="187">
        <f t="shared" si="27"/>
        <v>0</v>
      </c>
      <c r="J94" s="185">
        <f t="shared" si="28"/>
        <v>0</v>
      </c>
      <c r="K94" s="139">
        <f t="shared" si="21"/>
        <v>0</v>
      </c>
      <c r="L94" s="52">
        <f t="shared" si="29"/>
        <v>0</v>
      </c>
      <c r="M94" s="53">
        <f t="shared" si="30"/>
        <v>0</v>
      </c>
      <c r="N94" s="102">
        <f t="shared" si="22"/>
        <v>0</v>
      </c>
      <c r="O94" s="54">
        <f t="shared" si="23"/>
        <v>0</v>
      </c>
      <c r="P94" s="53">
        <f t="shared" si="24"/>
        <v>0</v>
      </c>
      <c r="Q94" s="102">
        <f t="shared" si="25"/>
        <v>0</v>
      </c>
      <c r="R94" s="55">
        <f t="shared" si="26"/>
        <v>0</v>
      </c>
      <c r="S94" s="160">
        <f t="shared" si="31"/>
        <v>0</v>
      </c>
      <c r="T94" s="135">
        <f t="shared" si="32"/>
        <v>0</v>
      </c>
      <c r="U94" s="141" t="str">
        <f t="shared" si="38"/>
        <v/>
      </c>
      <c r="V94" s="142" t="str">
        <f t="shared" si="33"/>
        <v/>
      </c>
      <c r="W94" s="102">
        <f t="shared" si="34"/>
        <v>0</v>
      </c>
      <c r="X94" s="54" t="str">
        <f t="shared" si="39"/>
        <v/>
      </c>
      <c r="Y94" s="135">
        <f t="shared" si="35"/>
        <v>0</v>
      </c>
      <c r="Z94" s="141" t="str">
        <f t="shared" si="40"/>
        <v/>
      </c>
      <c r="AA94" s="142" t="str">
        <f t="shared" si="36"/>
        <v/>
      </c>
      <c r="AB94" s="102">
        <f t="shared" si="37"/>
        <v>0</v>
      </c>
      <c r="AC94" s="55" t="str">
        <f t="shared" si="41"/>
        <v/>
      </c>
    </row>
    <row r="95" spans="2:29" s="38" customFormat="1" ht="26.45" customHeight="1">
      <c r="B95" s="526" t="s">
        <v>164</v>
      </c>
      <c r="C95" s="527"/>
      <c r="D95" s="181">
        <v>0.09</v>
      </c>
      <c r="E95" s="104" t="s">
        <v>78</v>
      </c>
      <c r="F95" s="239"/>
      <c r="G95" s="136"/>
      <c r="H95" s="138"/>
      <c r="I95" s="187">
        <f t="shared" si="27"/>
        <v>0</v>
      </c>
      <c r="J95" s="185">
        <f t="shared" si="28"/>
        <v>0</v>
      </c>
      <c r="K95" s="139">
        <f t="shared" si="21"/>
        <v>0</v>
      </c>
      <c r="L95" s="52">
        <f t="shared" si="29"/>
        <v>0</v>
      </c>
      <c r="M95" s="53">
        <f t="shared" si="30"/>
        <v>0</v>
      </c>
      <c r="N95" s="102">
        <f t="shared" si="22"/>
        <v>0</v>
      </c>
      <c r="O95" s="54">
        <f t="shared" si="23"/>
        <v>0</v>
      </c>
      <c r="P95" s="53">
        <f t="shared" si="24"/>
        <v>0</v>
      </c>
      <c r="Q95" s="102">
        <f t="shared" si="25"/>
        <v>0</v>
      </c>
      <c r="R95" s="55">
        <f t="shared" si="26"/>
        <v>0</v>
      </c>
      <c r="S95" s="160">
        <f t="shared" si="31"/>
        <v>0</v>
      </c>
      <c r="T95" s="135">
        <f t="shared" si="32"/>
        <v>0</v>
      </c>
      <c r="U95" s="141" t="str">
        <f t="shared" si="38"/>
        <v/>
      </c>
      <c r="V95" s="142" t="str">
        <f t="shared" si="33"/>
        <v/>
      </c>
      <c r="W95" s="102">
        <f t="shared" si="34"/>
        <v>0</v>
      </c>
      <c r="X95" s="54" t="str">
        <f t="shared" si="39"/>
        <v/>
      </c>
      <c r="Y95" s="135">
        <f t="shared" si="35"/>
        <v>0</v>
      </c>
      <c r="Z95" s="141" t="str">
        <f t="shared" si="40"/>
        <v/>
      </c>
      <c r="AA95" s="142" t="str">
        <f t="shared" si="36"/>
        <v/>
      </c>
      <c r="AB95" s="102">
        <f t="shared" si="37"/>
        <v>0</v>
      </c>
      <c r="AC95" s="55" t="str">
        <f t="shared" si="41"/>
        <v/>
      </c>
    </row>
    <row r="96" spans="2:29" s="38" customFormat="1" ht="26.45" customHeight="1">
      <c r="B96" s="526" t="s">
        <v>162</v>
      </c>
      <c r="C96" s="527"/>
      <c r="D96" s="181">
        <v>0.11</v>
      </c>
      <c r="E96" s="104" t="s">
        <v>78</v>
      </c>
      <c r="F96" s="239"/>
      <c r="G96" s="136"/>
      <c r="H96" s="138"/>
      <c r="I96" s="187">
        <f t="shared" si="27"/>
        <v>0</v>
      </c>
      <c r="J96" s="185">
        <f t="shared" si="28"/>
        <v>0</v>
      </c>
      <c r="K96" s="139">
        <f t="shared" ref="K96:K159" si="42">D96*G96</f>
        <v>0</v>
      </c>
      <c r="L96" s="52">
        <f t="shared" si="29"/>
        <v>0</v>
      </c>
      <c r="M96" s="53">
        <f t="shared" si="30"/>
        <v>0</v>
      </c>
      <c r="N96" s="102">
        <f t="shared" ref="N96:N159" si="43">K96-(M96*F96)</f>
        <v>0</v>
      </c>
      <c r="O96" s="54">
        <f t="shared" ref="O96:O159" si="44">IF(N96=0,0,E96)</f>
        <v>0</v>
      </c>
      <c r="P96" s="53">
        <f t="shared" ref="P96:P159" si="45">IF(N96=0,0,M96+1)</f>
        <v>0</v>
      </c>
      <c r="Q96" s="102">
        <f t="shared" ref="Q96:Q159" si="46">IF(N96=0,0,K96-(P96*F96))</f>
        <v>0</v>
      </c>
      <c r="R96" s="55">
        <f t="shared" ref="R96:R159" si="47">IF(Q96=0,0,E96)</f>
        <v>0</v>
      </c>
      <c r="S96" s="160">
        <f t="shared" si="31"/>
        <v>0</v>
      </c>
      <c r="T96" s="135">
        <f t="shared" si="32"/>
        <v>0</v>
      </c>
      <c r="U96" s="141" t="str">
        <f t="shared" si="38"/>
        <v/>
      </c>
      <c r="V96" s="142" t="str">
        <f t="shared" si="33"/>
        <v/>
      </c>
      <c r="W96" s="102">
        <f t="shared" si="34"/>
        <v>0</v>
      </c>
      <c r="X96" s="54" t="str">
        <f t="shared" si="39"/>
        <v/>
      </c>
      <c r="Y96" s="135">
        <f t="shared" si="35"/>
        <v>0</v>
      </c>
      <c r="Z96" s="141" t="str">
        <f t="shared" si="40"/>
        <v/>
      </c>
      <c r="AA96" s="142" t="str">
        <f t="shared" si="36"/>
        <v/>
      </c>
      <c r="AB96" s="102">
        <f t="shared" si="37"/>
        <v>0</v>
      </c>
      <c r="AC96" s="55" t="str">
        <f t="shared" si="41"/>
        <v/>
      </c>
    </row>
    <row r="97" spans="2:29" s="38" customFormat="1" ht="26.45" customHeight="1">
      <c r="B97" s="526" t="s">
        <v>165</v>
      </c>
      <c r="C97" s="527"/>
      <c r="D97" s="181">
        <v>0.11</v>
      </c>
      <c r="E97" s="104"/>
      <c r="F97" s="239"/>
      <c r="G97" s="136"/>
      <c r="H97" s="138"/>
      <c r="I97" s="187">
        <f t="shared" si="27"/>
        <v>0</v>
      </c>
      <c r="J97" s="185">
        <f t="shared" si="28"/>
        <v>0</v>
      </c>
      <c r="K97" s="139">
        <f t="shared" si="42"/>
        <v>0</v>
      </c>
      <c r="L97" s="52">
        <f t="shared" si="29"/>
        <v>0</v>
      </c>
      <c r="M97" s="53">
        <f t="shared" si="30"/>
        <v>0</v>
      </c>
      <c r="N97" s="102">
        <f t="shared" si="43"/>
        <v>0</v>
      </c>
      <c r="O97" s="54">
        <f t="shared" si="44"/>
        <v>0</v>
      </c>
      <c r="P97" s="53">
        <f t="shared" si="45"/>
        <v>0</v>
      </c>
      <c r="Q97" s="102">
        <f t="shared" si="46"/>
        <v>0</v>
      </c>
      <c r="R97" s="55">
        <f t="shared" si="47"/>
        <v>0</v>
      </c>
      <c r="S97" s="160">
        <f t="shared" si="31"/>
        <v>0</v>
      </c>
      <c r="T97" s="135">
        <f t="shared" si="32"/>
        <v>0</v>
      </c>
      <c r="U97" s="141" t="str">
        <f t="shared" si="38"/>
        <v/>
      </c>
      <c r="V97" s="142" t="str">
        <f t="shared" si="33"/>
        <v/>
      </c>
      <c r="W97" s="102">
        <f t="shared" si="34"/>
        <v>0</v>
      </c>
      <c r="X97" s="54" t="str">
        <f t="shared" si="39"/>
        <v/>
      </c>
      <c r="Y97" s="135">
        <f t="shared" si="35"/>
        <v>0</v>
      </c>
      <c r="Z97" s="141" t="str">
        <f t="shared" si="40"/>
        <v/>
      </c>
      <c r="AA97" s="142" t="str">
        <f t="shared" si="36"/>
        <v/>
      </c>
      <c r="AB97" s="102">
        <f t="shared" si="37"/>
        <v>0</v>
      </c>
      <c r="AC97" s="55" t="str">
        <f t="shared" si="41"/>
        <v/>
      </c>
    </row>
    <row r="98" spans="2:29" s="38" customFormat="1" ht="26.45" customHeight="1">
      <c r="B98" s="526" t="s">
        <v>166</v>
      </c>
      <c r="C98" s="527"/>
      <c r="D98" s="181">
        <v>0.09</v>
      </c>
      <c r="E98" s="104" t="s">
        <v>78</v>
      </c>
      <c r="F98" s="239"/>
      <c r="G98" s="136"/>
      <c r="H98" s="138"/>
      <c r="I98" s="187">
        <f t="shared" si="27"/>
        <v>0</v>
      </c>
      <c r="J98" s="185">
        <f t="shared" si="28"/>
        <v>0</v>
      </c>
      <c r="K98" s="139">
        <f t="shared" si="42"/>
        <v>0</v>
      </c>
      <c r="L98" s="52">
        <f t="shared" si="29"/>
        <v>0</v>
      </c>
      <c r="M98" s="53">
        <f t="shared" si="30"/>
        <v>0</v>
      </c>
      <c r="N98" s="102">
        <f t="shared" si="43"/>
        <v>0</v>
      </c>
      <c r="O98" s="54">
        <f t="shared" si="44"/>
        <v>0</v>
      </c>
      <c r="P98" s="53">
        <f t="shared" si="45"/>
        <v>0</v>
      </c>
      <c r="Q98" s="102">
        <f t="shared" si="46"/>
        <v>0</v>
      </c>
      <c r="R98" s="55">
        <f t="shared" si="47"/>
        <v>0</v>
      </c>
      <c r="S98" s="160">
        <f t="shared" si="31"/>
        <v>0</v>
      </c>
      <c r="T98" s="135">
        <f t="shared" si="32"/>
        <v>0</v>
      </c>
      <c r="U98" s="141" t="str">
        <f t="shared" si="38"/>
        <v/>
      </c>
      <c r="V98" s="142" t="str">
        <f t="shared" si="33"/>
        <v/>
      </c>
      <c r="W98" s="102">
        <f t="shared" si="34"/>
        <v>0</v>
      </c>
      <c r="X98" s="54" t="str">
        <f t="shared" si="39"/>
        <v/>
      </c>
      <c r="Y98" s="135">
        <f t="shared" si="35"/>
        <v>0</v>
      </c>
      <c r="Z98" s="141" t="str">
        <f t="shared" si="40"/>
        <v/>
      </c>
      <c r="AA98" s="142" t="str">
        <f t="shared" si="36"/>
        <v/>
      </c>
      <c r="AB98" s="102">
        <f t="shared" si="37"/>
        <v>0</v>
      </c>
      <c r="AC98" s="55" t="str">
        <f t="shared" si="41"/>
        <v/>
      </c>
    </row>
    <row r="99" spans="2:29" s="38" customFormat="1" ht="26.45" customHeight="1">
      <c r="B99" s="526" t="s">
        <v>167</v>
      </c>
      <c r="C99" s="527"/>
      <c r="D99" s="181">
        <v>0.11</v>
      </c>
      <c r="E99" s="104" t="s">
        <v>78</v>
      </c>
      <c r="F99" s="239"/>
      <c r="G99" s="136"/>
      <c r="H99" s="138"/>
      <c r="I99" s="187">
        <f t="shared" si="27"/>
        <v>0</v>
      </c>
      <c r="J99" s="185">
        <f t="shared" si="28"/>
        <v>0</v>
      </c>
      <c r="K99" s="139">
        <f t="shared" si="42"/>
        <v>0</v>
      </c>
      <c r="L99" s="52">
        <f t="shared" si="29"/>
        <v>0</v>
      </c>
      <c r="M99" s="53">
        <f t="shared" si="30"/>
        <v>0</v>
      </c>
      <c r="N99" s="102">
        <f t="shared" si="43"/>
        <v>0</v>
      </c>
      <c r="O99" s="54">
        <f t="shared" si="44"/>
        <v>0</v>
      </c>
      <c r="P99" s="53">
        <f t="shared" si="45"/>
        <v>0</v>
      </c>
      <c r="Q99" s="102">
        <f t="shared" si="46"/>
        <v>0</v>
      </c>
      <c r="R99" s="55">
        <f t="shared" si="47"/>
        <v>0</v>
      </c>
      <c r="S99" s="160">
        <f t="shared" si="31"/>
        <v>0</v>
      </c>
      <c r="T99" s="135">
        <f t="shared" si="32"/>
        <v>0</v>
      </c>
      <c r="U99" s="141" t="str">
        <f t="shared" si="38"/>
        <v/>
      </c>
      <c r="V99" s="142" t="str">
        <f t="shared" si="33"/>
        <v/>
      </c>
      <c r="W99" s="102">
        <f t="shared" si="34"/>
        <v>0</v>
      </c>
      <c r="X99" s="54" t="str">
        <f t="shared" si="39"/>
        <v/>
      </c>
      <c r="Y99" s="135">
        <f t="shared" si="35"/>
        <v>0</v>
      </c>
      <c r="Z99" s="141" t="str">
        <f t="shared" si="40"/>
        <v/>
      </c>
      <c r="AA99" s="142" t="str">
        <f t="shared" si="36"/>
        <v/>
      </c>
      <c r="AB99" s="102">
        <f t="shared" si="37"/>
        <v>0</v>
      </c>
      <c r="AC99" s="55" t="str">
        <f t="shared" si="41"/>
        <v/>
      </c>
    </row>
    <row r="100" spans="2:29" ht="45" customHeight="1">
      <c r="B100" s="526" t="s">
        <v>252</v>
      </c>
      <c r="C100" s="527"/>
      <c r="D100" s="181">
        <v>2.5</v>
      </c>
      <c r="E100" s="104" t="s">
        <v>263</v>
      </c>
      <c r="F100" s="239"/>
      <c r="G100" s="136"/>
      <c r="H100" s="138"/>
      <c r="I100" s="187">
        <f t="shared" si="27"/>
        <v>0</v>
      </c>
      <c r="J100" s="185">
        <f t="shared" si="28"/>
        <v>0</v>
      </c>
      <c r="K100" s="139">
        <f t="shared" si="42"/>
        <v>0</v>
      </c>
      <c r="L100" s="52">
        <f t="shared" si="29"/>
        <v>0</v>
      </c>
      <c r="M100" s="53">
        <f t="shared" si="30"/>
        <v>0</v>
      </c>
      <c r="N100" s="102">
        <f t="shared" si="43"/>
        <v>0</v>
      </c>
      <c r="O100" s="54">
        <f t="shared" si="44"/>
        <v>0</v>
      </c>
      <c r="P100" s="53">
        <f t="shared" si="45"/>
        <v>0</v>
      </c>
      <c r="Q100" s="102">
        <f t="shared" si="46"/>
        <v>0</v>
      </c>
      <c r="R100" s="55">
        <f t="shared" si="47"/>
        <v>0</v>
      </c>
      <c r="S100" s="160">
        <f t="shared" si="31"/>
        <v>0</v>
      </c>
      <c r="T100" s="135">
        <f t="shared" si="32"/>
        <v>0</v>
      </c>
      <c r="U100" s="141" t="str">
        <f t="shared" si="38"/>
        <v/>
      </c>
      <c r="V100" s="142" t="str">
        <f t="shared" si="33"/>
        <v/>
      </c>
      <c r="W100" s="102">
        <f t="shared" si="34"/>
        <v>0</v>
      </c>
      <c r="X100" s="54" t="str">
        <f t="shared" si="39"/>
        <v/>
      </c>
      <c r="Y100" s="135">
        <f t="shared" si="35"/>
        <v>0</v>
      </c>
      <c r="Z100" s="141" t="str">
        <f t="shared" si="40"/>
        <v/>
      </c>
      <c r="AA100" s="142" t="str">
        <f t="shared" si="36"/>
        <v/>
      </c>
      <c r="AB100" s="102">
        <f t="shared" si="37"/>
        <v>0</v>
      </c>
      <c r="AC100" s="55" t="str">
        <f t="shared" si="41"/>
        <v/>
      </c>
    </row>
    <row r="101" spans="2:29" s="38" customFormat="1" ht="45" customHeight="1">
      <c r="B101" s="526" t="s">
        <v>253</v>
      </c>
      <c r="C101" s="527"/>
      <c r="D101" s="181">
        <v>2.5</v>
      </c>
      <c r="E101" s="104" t="s">
        <v>263</v>
      </c>
      <c r="F101" s="239"/>
      <c r="G101" s="136"/>
      <c r="H101" s="138"/>
      <c r="I101" s="187">
        <f t="shared" si="27"/>
        <v>0</v>
      </c>
      <c r="J101" s="185">
        <f t="shared" si="28"/>
        <v>0</v>
      </c>
      <c r="K101" s="139">
        <f t="shared" si="42"/>
        <v>0</v>
      </c>
      <c r="L101" s="52">
        <f t="shared" si="29"/>
        <v>0</v>
      </c>
      <c r="M101" s="53">
        <f t="shared" si="30"/>
        <v>0</v>
      </c>
      <c r="N101" s="102">
        <f t="shared" si="43"/>
        <v>0</v>
      </c>
      <c r="O101" s="54">
        <f t="shared" si="44"/>
        <v>0</v>
      </c>
      <c r="P101" s="53">
        <f t="shared" si="45"/>
        <v>0</v>
      </c>
      <c r="Q101" s="102">
        <f t="shared" si="46"/>
        <v>0</v>
      </c>
      <c r="R101" s="55">
        <f t="shared" si="47"/>
        <v>0</v>
      </c>
      <c r="S101" s="160">
        <f t="shared" si="31"/>
        <v>0</v>
      </c>
      <c r="T101" s="135">
        <f t="shared" si="32"/>
        <v>0</v>
      </c>
      <c r="U101" s="141" t="str">
        <f t="shared" si="38"/>
        <v/>
      </c>
      <c r="V101" s="142" t="str">
        <f t="shared" si="33"/>
        <v/>
      </c>
      <c r="W101" s="102">
        <f t="shared" si="34"/>
        <v>0</v>
      </c>
      <c r="X101" s="54" t="str">
        <f t="shared" si="39"/>
        <v/>
      </c>
      <c r="Y101" s="135">
        <f t="shared" si="35"/>
        <v>0</v>
      </c>
      <c r="Z101" s="141" t="str">
        <f t="shared" si="40"/>
        <v/>
      </c>
      <c r="AA101" s="142" t="str">
        <f t="shared" si="36"/>
        <v/>
      </c>
      <c r="AB101" s="102">
        <f t="shared" si="37"/>
        <v>0</v>
      </c>
      <c r="AC101" s="55" t="str">
        <f t="shared" si="41"/>
        <v/>
      </c>
    </row>
    <row r="102" spans="2:29" ht="38.25" customHeight="1">
      <c r="B102" s="526" t="s">
        <v>168</v>
      </c>
      <c r="C102" s="527"/>
      <c r="D102" s="181">
        <v>0.11</v>
      </c>
      <c r="E102" s="104" t="s">
        <v>78</v>
      </c>
      <c r="F102" s="239"/>
      <c r="G102" s="136"/>
      <c r="H102" s="138"/>
      <c r="I102" s="187">
        <f t="shared" si="27"/>
        <v>0</v>
      </c>
      <c r="J102" s="185">
        <f t="shared" si="28"/>
        <v>0</v>
      </c>
      <c r="K102" s="139">
        <f t="shared" si="42"/>
        <v>0</v>
      </c>
      <c r="L102" s="52">
        <f t="shared" si="29"/>
        <v>0</v>
      </c>
      <c r="M102" s="53">
        <f t="shared" si="30"/>
        <v>0</v>
      </c>
      <c r="N102" s="102">
        <f t="shared" si="43"/>
        <v>0</v>
      </c>
      <c r="O102" s="54">
        <f t="shared" si="44"/>
        <v>0</v>
      </c>
      <c r="P102" s="53">
        <f t="shared" si="45"/>
        <v>0</v>
      </c>
      <c r="Q102" s="102">
        <f t="shared" si="46"/>
        <v>0</v>
      </c>
      <c r="R102" s="55">
        <f t="shared" si="47"/>
        <v>0</v>
      </c>
      <c r="S102" s="160">
        <f t="shared" si="31"/>
        <v>0</v>
      </c>
      <c r="T102" s="135">
        <f t="shared" si="32"/>
        <v>0</v>
      </c>
      <c r="U102" s="141" t="str">
        <f t="shared" si="38"/>
        <v/>
      </c>
      <c r="V102" s="142" t="str">
        <f t="shared" si="33"/>
        <v/>
      </c>
      <c r="W102" s="102">
        <f t="shared" si="34"/>
        <v>0</v>
      </c>
      <c r="X102" s="54" t="str">
        <f t="shared" si="39"/>
        <v/>
      </c>
      <c r="Y102" s="135">
        <f t="shared" si="35"/>
        <v>0</v>
      </c>
      <c r="Z102" s="141" t="str">
        <f t="shared" si="40"/>
        <v/>
      </c>
      <c r="AA102" s="142" t="str">
        <f t="shared" si="36"/>
        <v/>
      </c>
      <c r="AB102" s="102">
        <f t="shared" si="37"/>
        <v>0</v>
      </c>
      <c r="AC102" s="55" t="str">
        <f t="shared" si="41"/>
        <v/>
      </c>
    </row>
    <row r="103" spans="2:29" ht="26.45" customHeight="1">
      <c r="B103" s="532" t="s">
        <v>169</v>
      </c>
      <c r="C103" s="533"/>
      <c r="D103" s="181"/>
      <c r="E103" s="104"/>
      <c r="F103" s="239"/>
      <c r="G103" s="136"/>
      <c r="H103" s="138"/>
      <c r="I103" s="187">
        <f t="shared" si="27"/>
        <v>0</v>
      </c>
      <c r="J103" s="185">
        <f t="shared" si="28"/>
        <v>0</v>
      </c>
      <c r="K103" s="139">
        <f t="shared" si="42"/>
        <v>0</v>
      </c>
      <c r="L103" s="52">
        <f t="shared" si="29"/>
        <v>0</v>
      </c>
      <c r="M103" s="53">
        <f t="shared" si="30"/>
        <v>0</v>
      </c>
      <c r="N103" s="102">
        <f t="shared" si="43"/>
        <v>0</v>
      </c>
      <c r="O103" s="54">
        <f t="shared" si="44"/>
        <v>0</v>
      </c>
      <c r="P103" s="53">
        <f t="shared" si="45"/>
        <v>0</v>
      </c>
      <c r="Q103" s="102">
        <f t="shared" si="46"/>
        <v>0</v>
      </c>
      <c r="R103" s="55">
        <f t="shared" si="47"/>
        <v>0</v>
      </c>
      <c r="S103" s="160">
        <f t="shared" si="31"/>
        <v>0</v>
      </c>
      <c r="T103" s="135">
        <f t="shared" si="32"/>
        <v>0</v>
      </c>
      <c r="U103" s="141" t="str">
        <f t="shared" si="38"/>
        <v/>
      </c>
      <c r="V103" s="142" t="str">
        <f t="shared" si="33"/>
        <v/>
      </c>
      <c r="W103" s="102">
        <f t="shared" si="34"/>
        <v>0</v>
      </c>
      <c r="X103" s="54" t="str">
        <f t="shared" si="39"/>
        <v/>
      </c>
      <c r="Y103" s="135">
        <f t="shared" si="35"/>
        <v>0</v>
      </c>
      <c r="Z103" s="141" t="str">
        <f t="shared" si="40"/>
        <v/>
      </c>
      <c r="AA103" s="142" t="str">
        <f t="shared" si="36"/>
        <v/>
      </c>
      <c r="AB103" s="102">
        <f t="shared" si="37"/>
        <v>0</v>
      </c>
      <c r="AC103" s="55" t="str">
        <f t="shared" si="41"/>
        <v/>
      </c>
    </row>
    <row r="104" spans="2:29" ht="40.5" customHeight="1">
      <c r="B104" s="526" t="s">
        <v>293</v>
      </c>
      <c r="C104" s="527"/>
      <c r="D104" s="181">
        <v>0.09</v>
      </c>
      <c r="E104" s="104" t="s">
        <v>78</v>
      </c>
      <c r="F104" s="239"/>
      <c r="G104" s="136"/>
      <c r="H104" s="138"/>
      <c r="I104" s="187">
        <f t="shared" si="27"/>
        <v>0</v>
      </c>
      <c r="J104" s="185">
        <f t="shared" si="28"/>
        <v>0</v>
      </c>
      <c r="K104" s="139">
        <f t="shared" si="42"/>
        <v>0</v>
      </c>
      <c r="L104" s="52">
        <f t="shared" si="29"/>
        <v>0</v>
      </c>
      <c r="M104" s="53">
        <f t="shared" si="30"/>
        <v>0</v>
      </c>
      <c r="N104" s="102">
        <f t="shared" si="43"/>
        <v>0</v>
      </c>
      <c r="O104" s="54">
        <f t="shared" si="44"/>
        <v>0</v>
      </c>
      <c r="P104" s="53">
        <f t="shared" si="45"/>
        <v>0</v>
      </c>
      <c r="Q104" s="102">
        <f t="shared" si="46"/>
        <v>0</v>
      </c>
      <c r="R104" s="55">
        <f t="shared" si="47"/>
        <v>0</v>
      </c>
      <c r="S104" s="160">
        <f t="shared" si="31"/>
        <v>0</v>
      </c>
      <c r="T104" s="135">
        <f t="shared" si="32"/>
        <v>0</v>
      </c>
      <c r="U104" s="141" t="str">
        <f t="shared" si="38"/>
        <v/>
      </c>
      <c r="V104" s="142" t="str">
        <f t="shared" si="33"/>
        <v/>
      </c>
      <c r="W104" s="102">
        <f t="shared" si="34"/>
        <v>0</v>
      </c>
      <c r="X104" s="54" t="str">
        <f t="shared" si="39"/>
        <v/>
      </c>
      <c r="Y104" s="135">
        <f t="shared" si="35"/>
        <v>0</v>
      </c>
      <c r="Z104" s="141" t="str">
        <f t="shared" si="40"/>
        <v/>
      </c>
      <c r="AA104" s="142" t="str">
        <f t="shared" si="36"/>
        <v/>
      </c>
      <c r="AB104" s="102">
        <f t="shared" si="37"/>
        <v>0</v>
      </c>
      <c r="AC104" s="55" t="str">
        <f t="shared" si="41"/>
        <v/>
      </c>
    </row>
    <row r="105" spans="2:29" ht="26.45" customHeight="1">
      <c r="B105" s="526" t="s">
        <v>255</v>
      </c>
      <c r="C105" s="527"/>
      <c r="D105" s="181">
        <v>0.11</v>
      </c>
      <c r="E105" s="104" t="s">
        <v>78</v>
      </c>
      <c r="F105" s="239"/>
      <c r="G105" s="136"/>
      <c r="H105" s="138"/>
      <c r="I105" s="187">
        <f t="shared" si="27"/>
        <v>0</v>
      </c>
      <c r="J105" s="185">
        <f t="shared" si="28"/>
        <v>0</v>
      </c>
      <c r="K105" s="139">
        <f t="shared" si="42"/>
        <v>0</v>
      </c>
      <c r="L105" s="52">
        <f t="shared" si="29"/>
        <v>0</v>
      </c>
      <c r="M105" s="53">
        <f t="shared" si="30"/>
        <v>0</v>
      </c>
      <c r="N105" s="102">
        <f t="shared" si="43"/>
        <v>0</v>
      </c>
      <c r="O105" s="54">
        <f t="shared" si="44"/>
        <v>0</v>
      </c>
      <c r="P105" s="53">
        <f t="shared" si="45"/>
        <v>0</v>
      </c>
      <c r="Q105" s="102">
        <f t="shared" si="46"/>
        <v>0</v>
      </c>
      <c r="R105" s="55">
        <f t="shared" si="47"/>
        <v>0</v>
      </c>
      <c r="S105" s="160">
        <f t="shared" si="31"/>
        <v>0</v>
      </c>
      <c r="T105" s="135">
        <f t="shared" si="32"/>
        <v>0</v>
      </c>
      <c r="U105" s="141" t="str">
        <f t="shared" si="38"/>
        <v/>
      </c>
      <c r="V105" s="142" t="str">
        <f t="shared" si="33"/>
        <v/>
      </c>
      <c r="W105" s="102">
        <f t="shared" si="34"/>
        <v>0</v>
      </c>
      <c r="X105" s="54" t="str">
        <f t="shared" si="39"/>
        <v/>
      </c>
      <c r="Y105" s="135">
        <f t="shared" si="35"/>
        <v>0</v>
      </c>
      <c r="Z105" s="141" t="str">
        <f t="shared" si="40"/>
        <v/>
      </c>
      <c r="AA105" s="142" t="str">
        <f t="shared" si="36"/>
        <v/>
      </c>
      <c r="AB105" s="102">
        <f t="shared" si="37"/>
        <v>0</v>
      </c>
      <c r="AC105" s="55" t="str">
        <f t="shared" si="41"/>
        <v/>
      </c>
    </row>
    <row r="106" spans="2:29" ht="26.45" customHeight="1">
      <c r="B106" s="526" t="s">
        <v>170</v>
      </c>
      <c r="C106" s="527"/>
      <c r="D106" s="181">
        <v>0.09</v>
      </c>
      <c r="E106" s="104" t="s">
        <v>78</v>
      </c>
      <c r="F106" s="239"/>
      <c r="G106" s="136"/>
      <c r="H106" s="138"/>
      <c r="I106" s="187">
        <f t="shared" si="27"/>
        <v>0</v>
      </c>
      <c r="J106" s="185">
        <f t="shared" si="28"/>
        <v>0</v>
      </c>
      <c r="K106" s="139">
        <f t="shared" si="42"/>
        <v>0</v>
      </c>
      <c r="L106" s="52">
        <f t="shared" si="29"/>
        <v>0</v>
      </c>
      <c r="M106" s="53">
        <f t="shared" si="30"/>
        <v>0</v>
      </c>
      <c r="N106" s="102">
        <f t="shared" si="43"/>
        <v>0</v>
      </c>
      <c r="O106" s="54">
        <f t="shared" si="44"/>
        <v>0</v>
      </c>
      <c r="P106" s="53">
        <f t="shared" si="45"/>
        <v>0</v>
      </c>
      <c r="Q106" s="102">
        <f t="shared" si="46"/>
        <v>0</v>
      </c>
      <c r="R106" s="55">
        <f t="shared" si="47"/>
        <v>0</v>
      </c>
      <c r="S106" s="160">
        <f t="shared" si="31"/>
        <v>0</v>
      </c>
      <c r="T106" s="135">
        <f t="shared" si="32"/>
        <v>0</v>
      </c>
      <c r="U106" s="141" t="str">
        <f t="shared" si="38"/>
        <v/>
      </c>
      <c r="V106" s="142" t="str">
        <f t="shared" si="33"/>
        <v/>
      </c>
      <c r="W106" s="102">
        <f t="shared" si="34"/>
        <v>0</v>
      </c>
      <c r="X106" s="54" t="str">
        <f t="shared" si="39"/>
        <v/>
      </c>
      <c r="Y106" s="135">
        <f t="shared" si="35"/>
        <v>0</v>
      </c>
      <c r="Z106" s="141" t="str">
        <f t="shared" si="40"/>
        <v/>
      </c>
      <c r="AA106" s="142" t="str">
        <f t="shared" si="36"/>
        <v/>
      </c>
      <c r="AB106" s="102">
        <f t="shared" si="37"/>
        <v>0</v>
      </c>
      <c r="AC106" s="55" t="str">
        <f t="shared" si="41"/>
        <v/>
      </c>
    </row>
    <row r="107" spans="2:29" ht="26.45" customHeight="1">
      <c r="B107" s="526" t="s">
        <v>171</v>
      </c>
      <c r="C107" s="527"/>
      <c r="D107" s="181">
        <v>0.11</v>
      </c>
      <c r="E107" s="104" t="s">
        <v>78</v>
      </c>
      <c r="F107" s="239"/>
      <c r="G107" s="136"/>
      <c r="H107" s="138"/>
      <c r="I107" s="187">
        <f t="shared" si="27"/>
        <v>0</v>
      </c>
      <c r="J107" s="185">
        <f t="shared" si="28"/>
        <v>0</v>
      </c>
      <c r="K107" s="139">
        <f t="shared" si="42"/>
        <v>0</v>
      </c>
      <c r="L107" s="52">
        <f t="shared" si="29"/>
        <v>0</v>
      </c>
      <c r="M107" s="53">
        <f t="shared" si="30"/>
        <v>0</v>
      </c>
      <c r="N107" s="102">
        <f t="shared" si="43"/>
        <v>0</v>
      </c>
      <c r="O107" s="54">
        <f t="shared" si="44"/>
        <v>0</v>
      </c>
      <c r="P107" s="53">
        <f t="shared" si="45"/>
        <v>0</v>
      </c>
      <c r="Q107" s="102">
        <f t="shared" si="46"/>
        <v>0</v>
      </c>
      <c r="R107" s="55">
        <f t="shared" si="47"/>
        <v>0</v>
      </c>
      <c r="S107" s="160">
        <f t="shared" si="31"/>
        <v>0</v>
      </c>
      <c r="T107" s="135">
        <f t="shared" si="32"/>
        <v>0</v>
      </c>
      <c r="U107" s="141" t="str">
        <f t="shared" si="38"/>
        <v/>
      </c>
      <c r="V107" s="142" t="str">
        <f t="shared" si="33"/>
        <v/>
      </c>
      <c r="W107" s="102">
        <f t="shared" si="34"/>
        <v>0</v>
      </c>
      <c r="X107" s="54" t="str">
        <f t="shared" si="39"/>
        <v/>
      </c>
      <c r="Y107" s="135">
        <f t="shared" si="35"/>
        <v>0</v>
      </c>
      <c r="Z107" s="141" t="str">
        <f t="shared" si="40"/>
        <v/>
      </c>
      <c r="AA107" s="142" t="str">
        <f t="shared" si="36"/>
        <v/>
      </c>
      <c r="AB107" s="102">
        <f t="shared" si="37"/>
        <v>0</v>
      </c>
      <c r="AC107" s="55" t="str">
        <f t="shared" si="41"/>
        <v/>
      </c>
    </row>
    <row r="108" spans="2:29" ht="34.5" customHeight="1">
      <c r="B108" s="526" t="s">
        <v>172</v>
      </c>
      <c r="C108" s="527"/>
      <c r="D108" s="181">
        <v>0.16</v>
      </c>
      <c r="E108" s="104" t="s">
        <v>78</v>
      </c>
      <c r="F108" s="239"/>
      <c r="G108" s="136"/>
      <c r="H108" s="138"/>
      <c r="I108" s="187">
        <f t="shared" si="27"/>
        <v>0</v>
      </c>
      <c r="J108" s="185">
        <f t="shared" si="28"/>
        <v>0</v>
      </c>
      <c r="K108" s="139">
        <f t="shared" si="42"/>
        <v>0</v>
      </c>
      <c r="L108" s="52">
        <f t="shared" si="29"/>
        <v>0</v>
      </c>
      <c r="M108" s="53">
        <f t="shared" si="30"/>
        <v>0</v>
      </c>
      <c r="N108" s="102">
        <f t="shared" si="43"/>
        <v>0</v>
      </c>
      <c r="O108" s="54">
        <f t="shared" si="44"/>
        <v>0</v>
      </c>
      <c r="P108" s="53">
        <f t="shared" si="45"/>
        <v>0</v>
      </c>
      <c r="Q108" s="102">
        <f t="shared" si="46"/>
        <v>0</v>
      </c>
      <c r="R108" s="55">
        <f t="shared" si="47"/>
        <v>0</v>
      </c>
      <c r="S108" s="160">
        <f t="shared" si="31"/>
        <v>0</v>
      </c>
      <c r="T108" s="135">
        <f t="shared" si="32"/>
        <v>0</v>
      </c>
      <c r="U108" s="141" t="str">
        <f t="shared" si="38"/>
        <v/>
      </c>
      <c r="V108" s="142" t="str">
        <f t="shared" si="33"/>
        <v/>
      </c>
      <c r="W108" s="102">
        <f t="shared" si="34"/>
        <v>0</v>
      </c>
      <c r="X108" s="54" t="str">
        <f t="shared" si="39"/>
        <v/>
      </c>
      <c r="Y108" s="135">
        <f t="shared" si="35"/>
        <v>0</v>
      </c>
      <c r="Z108" s="141" t="str">
        <f t="shared" si="40"/>
        <v/>
      </c>
      <c r="AA108" s="142" t="str">
        <f t="shared" si="36"/>
        <v/>
      </c>
      <c r="AB108" s="102">
        <f t="shared" si="37"/>
        <v>0</v>
      </c>
      <c r="AC108" s="55" t="str">
        <f t="shared" si="41"/>
        <v/>
      </c>
    </row>
    <row r="109" spans="2:29" ht="26.45" customHeight="1">
      <c r="B109" s="526" t="s">
        <v>173</v>
      </c>
      <c r="C109" s="527"/>
      <c r="D109" s="181">
        <v>0.11</v>
      </c>
      <c r="E109" s="104" t="s">
        <v>78</v>
      </c>
      <c r="F109" s="239"/>
      <c r="G109" s="136"/>
      <c r="H109" s="138"/>
      <c r="I109" s="187">
        <f t="shared" si="27"/>
        <v>0</v>
      </c>
      <c r="J109" s="185">
        <f t="shared" si="28"/>
        <v>0</v>
      </c>
      <c r="K109" s="139">
        <f t="shared" si="42"/>
        <v>0</v>
      </c>
      <c r="L109" s="52">
        <f t="shared" si="29"/>
        <v>0</v>
      </c>
      <c r="M109" s="53">
        <f t="shared" si="30"/>
        <v>0</v>
      </c>
      <c r="N109" s="102">
        <f t="shared" si="43"/>
        <v>0</v>
      </c>
      <c r="O109" s="54">
        <f t="shared" si="44"/>
        <v>0</v>
      </c>
      <c r="P109" s="53">
        <f t="shared" si="45"/>
        <v>0</v>
      </c>
      <c r="Q109" s="102">
        <f t="shared" si="46"/>
        <v>0</v>
      </c>
      <c r="R109" s="55">
        <f t="shared" si="47"/>
        <v>0</v>
      </c>
      <c r="S109" s="160">
        <f t="shared" si="31"/>
        <v>0</v>
      </c>
      <c r="T109" s="135">
        <f t="shared" si="32"/>
        <v>0</v>
      </c>
      <c r="U109" s="141" t="str">
        <f t="shared" si="38"/>
        <v/>
      </c>
      <c r="V109" s="142" t="str">
        <f t="shared" si="33"/>
        <v/>
      </c>
      <c r="W109" s="102">
        <f t="shared" si="34"/>
        <v>0</v>
      </c>
      <c r="X109" s="54" t="str">
        <f t="shared" si="39"/>
        <v/>
      </c>
      <c r="Y109" s="135">
        <f t="shared" si="35"/>
        <v>0</v>
      </c>
      <c r="Z109" s="141" t="str">
        <f t="shared" si="40"/>
        <v/>
      </c>
      <c r="AA109" s="142" t="str">
        <f t="shared" si="36"/>
        <v/>
      </c>
      <c r="AB109" s="102">
        <f t="shared" si="37"/>
        <v>0</v>
      </c>
      <c r="AC109" s="55" t="str">
        <f t="shared" si="41"/>
        <v/>
      </c>
    </row>
    <row r="110" spans="2:29" ht="26.45" customHeight="1">
      <c r="B110" s="526" t="s">
        <v>174</v>
      </c>
      <c r="C110" s="527"/>
      <c r="D110" s="181">
        <v>0.11</v>
      </c>
      <c r="E110" s="104" t="s">
        <v>78</v>
      </c>
      <c r="F110" s="239"/>
      <c r="G110" s="136"/>
      <c r="H110" s="138"/>
      <c r="I110" s="187">
        <f t="shared" si="27"/>
        <v>0</v>
      </c>
      <c r="J110" s="185">
        <f t="shared" si="28"/>
        <v>0</v>
      </c>
      <c r="K110" s="139">
        <f t="shared" si="42"/>
        <v>0</v>
      </c>
      <c r="L110" s="52">
        <f t="shared" si="29"/>
        <v>0</v>
      </c>
      <c r="M110" s="53">
        <f t="shared" si="30"/>
        <v>0</v>
      </c>
      <c r="N110" s="102">
        <f t="shared" si="43"/>
        <v>0</v>
      </c>
      <c r="O110" s="54">
        <f t="shared" si="44"/>
        <v>0</v>
      </c>
      <c r="P110" s="53">
        <f t="shared" si="45"/>
        <v>0</v>
      </c>
      <c r="Q110" s="102">
        <f t="shared" si="46"/>
        <v>0</v>
      </c>
      <c r="R110" s="55">
        <f t="shared" si="47"/>
        <v>0</v>
      </c>
      <c r="S110" s="160">
        <f t="shared" si="31"/>
        <v>0</v>
      </c>
      <c r="T110" s="135">
        <f t="shared" si="32"/>
        <v>0</v>
      </c>
      <c r="U110" s="141" t="str">
        <f t="shared" si="38"/>
        <v/>
      </c>
      <c r="V110" s="142" t="str">
        <f t="shared" si="33"/>
        <v/>
      </c>
      <c r="W110" s="102">
        <f t="shared" si="34"/>
        <v>0</v>
      </c>
      <c r="X110" s="54" t="str">
        <f t="shared" si="39"/>
        <v/>
      </c>
      <c r="Y110" s="135">
        <f t="shared" si="35"/>
        <v>0</v>
      </c>
      <c r="Z110" s="141" t="str">
        <f t="shared" si="40"/>
        <v/>
      </c>
      <c r="AA110" s="142" t="str">
        <f t="shared" si="36"/>
        <v/>
      </c>
      <c r="AB110" s="102">
        <f t="shared" si="37"/>
        <v>0</v>
      </c>
      <c r="AC110" s="55" t="str">
        <f t="shared" si="41"/>
        <v/>
      </c>
    </row>
    <row r="111" spans="2:29" ht="37.5" customHeight="1">
      <c r="B111" s="526" t="s">
        <v>175</v>
      </c>
      <c r="C111" s="527"/>
      <c r="D111" s="181">
        <v>5</v>
      </c>
      <c r="E111" s="104" t="s">
        <v>263</v>
      </c>
      <c r="F111" s="239"/>
      <c r="G111" s="136"/>
      <c r="H111" s="138"/>
      <c r="I111" s="187">
        <f t="shared" si="27"/>
        <v>0</v>
      </c>
      <c r="J111" s="185">
        <f t="shared" si="28"/>
        <v>0</v>
      </c>
      <c r="K111" s="139">
        <f t="shared" si="42"/>
        <v>0</v>
      </c>
      <c r="L111" s="52">
        <f t="shared" si="29"/>
        <v>0</v>
      </c>
      <c r="M111" s="53">
        <f t="shared" si="30"/>
        <v>0</v>
      </c>
      <c r="N111" s="102">
        <f t="shared" si="43"/>
        <v>0</v>
      </c>
      <c r="O111" s="54">
        <f t="shared" si="44"/>
        <v>0</v>
      </c>
      <c r="P111" s="53">
        <f t="shared" si="45"/>
        <v>0</v>
      </c>
      <c r="Q111" s="102">
        <f t="shared" si="46"/>
        <v>0</v>
      </c>
      <c r="R111" s="55">
        <f t="shared" si="47"/>
        <v>0</v>
      </c>
      <c r="S111" s="160">
        <f t="shared" si="31"/>
        <v>0</v>
      </c>
      <c r="T111" s="135">
        <f t="shared" si="32"/>
        <v>0</v>
      </c>
      <c r="U111" s="141" t="str">
        <f t="shared" si="38"/>
        <v/>
      </c>
      <c r="V111" s="142" t="str">
        <f t="shared" si="33"/>
        <v/>
      </c>
      <c r="W111" s="102">
        <f t="shared" si="34"/>
        <v>0</v>
      </c>
      <c r="X111" s="54" t="str">
        <f t="shared" si="39"/>
        <v/>
      </c>
      <c r="Y111" s="135">
        <f t="shared" si="35"/>
        <v>0</v>
      </c>
      <c r="Z111" s="141" t="str">
        <f t="shared" si="40"/>
        <v/>
      </c>
      <c r="AA111" s="142" t="str">
        <f t="shared" si="36"/>
        <v/>
      </c>
      <c r="AB111" s="102">
        <f t="shared" si="37"/>
        <v>0</v>
      </c>
      <c r="AC111" s="55" t="str">
        <f t="shared" si="41"/>
        <v/>
      </c>
    </row>
    <row r="112" spans="2:29" ht="26.45" customHeight="1">
      <c r="B112" s="526" t="s">
        <v>176</v>
      </c>
      <c r="C112" s="527"/>
      <c r="D112" s="181">
        <v>0.11</v>
      </c>
      <c r="E112" s="104" t="s">
        <v>78</v>
      </c>
      <c r="F112" s="239"/>
      <c r="G112" s="136"/>
      <c r="H112" s="138"/>
      <c r="I112" s="187">
        <f t="shared" si="27"/>
        <v>0</v>
      </c>
      <c r="J112" s="185">
        <f t="shared" si="28"/>
        <v>0</v>
      </c>
      <c r="K112" s="139">
        <f t="shared" si="42"/>
        <v>0</v>
      </c>
      <c r="L112" s="52">
        <f t="shared" si="29"/>
        <v>0</v>
      </c>
      <c r="M112" s="53">
        <f t="shared" si="30"/>
        <v>0</v>
      </c>
      <c r="N112" s="102">
        <f t="shared" si="43"/>
        <v>0</v>
      </c>
      <c r="O112" s="54">
        <f t="shared" si="44"/>
        <v>0</v>
      </c>
      <c r="P112" s="53">
        <f t="shared" si="45"/>
        <v>0</v>
      </c>
      <c r="Q112" s="102">
        <f t="shared" si="46"/>
        <v>0</v>
      </c>
      <c r="R112" s="55">
        <f t="shared" si="47"/>
        <v>0</v>
      </c>
      <c r="S112" s="160">
        <f t="shared" si="31"/>
        <v>0</v>
      </c>
      <c r="T112" s="135">
        <f t="shared" si="32"/>
        <v>0</v>
      </c>
      <c r="U112" s="141" t="str">
        <f t="shared" si="38"/>
        <v/>
      </c>
      <c r="V112" s="142" t="str">
        <f t="shared" si="33"/>
        <v/>
      </c>
      <c r="W112" s="102">
        <f t="shared" si="34"/>
        <v>0</v>
      </c>
      <c r="X112" s="54" t="str">
        <f t="shared" si="39"/>
        <v/>
      </c>
      <c r="Y112" s="135">
        <f t="shared" si="35"/>
        <v>0</v>
      </c>
      <c r="Z112" s="141" t="str">
        <f t="shared" si="40"/>
        <v/>
      </c>
      <c r="AA112" s="142" t="str">
        <f t="shared" si="36"/>
        <v/>
      </c>
      <c r="AB112" s="102">
        <f t="shared" si="37"/>
        <v>0</v>
      </c>
      <c r="AC112" s="55" t="str">
        <f t="shared" si="41"/>
        <v/>
      </c>
    </row>
    <row r="113" spans="2:29" ht="26.45" customHeight="1">
      <c r="B113" s="526" t="s">
        <v>177</v>
      </c>
      <c r="C113" s="527"/>
      <c r="D113" s="181">
        <v>0.16</v>
      </c>
      <c r="E113" s="104" t="s">
        <v>78</v>
      </c>
      <c r="F113" s="239"/>
      <c r="G113" s="136"/>
      <c r="H113" s="138"/>
      <c r="I113" s="187">
        <f t="shared" si="27"/>
        <v>0</v>
      </c>
      <c r="J113" s="185">
        <f t="shared" si="28"/>
        <v>0</v>
      </c>
      <c r="K113" s="139">
        <f t="shared" si="42"/>
        <v>0</v>
      </c>
      <c r="L113" s="52">
        <f t="shared" si="29"/>
        <v>0</v>
      </c>
      <c r="M113" s="53">
        <f t="shared" si="30"/>
        <v>0</v>
      </c>
      <c r="N113" s="102">
        <f t="shared" si="43"/>
        <v>0</v>
      </c>
      <c r="O113" s="54">
        <f t="shared" si="44"/>
        <v>0</v>
      </c>
      <c r="P113" s="53">
        <f t="shared" si="45"/>
        <v>0</v>
      </c>
      <c r="Q113" s="102">
        <f t="shared" si="46"/>
        <v>0</v>
      </c>
      <c r="R113" s="55">
        <f t="shared" si="47"/>
        <v>0</v>
      </c>
      <c r="S113" s="160">
        <f t="shared" si="31"/>
        <v>0</v>
      </c>
      <c r="T113" s="135">
        <f t="shared" si="32"/>
        <v>0</v>
      </c>
      <c r="U113" s="141" t="str">
        <f t="shared" si="38"/>
        <v/>
      </c>
      <c r="V113" s="142" t="str">
        <f t="shared" si="33"/>
        <v/>
      </c>
      <c r="W113" s="102">
        <f t="shared" si="34"/>
        <v>0</v>
      </c>
      <c r="X113" s="54" t="str">
        <f t="shared" si="39"/>
        <v/>
      </c>
      <c r="Y113" s="135">
        <f t="shared" si="35"/>
        <v>0</v>
      </c>
      <c r="Z113" s="141" t="str">
        <f t="shared" si="40"/>
        <v/>
      </c>
      <c r="AA113" s="142" t="str">
        <f t="shared" si="36"/>
        <v/>
      </c>
      <c r="AB113" s="102">
        <f t="shared" si="37"/>
        <v>0</v>
      </c>
      <c r="AC113" s="55" t="str">
        <f t="shared" si="41"/>
        <v/>
      </c>
    </row>
    <row r="114" spans="2:29" ht="26.45" customHeight="1">
      <c r="B114" s="526" t="s">
        <v>178</v>
      </c>
      <c r="C114" s="527"/>
      <c r="D114" s="181">
        <v>0.16</v>
      </c>
      <c r="E114" s="104"/>
      <c r="F114" s="239"/>
      <c r="G114" s="136"/>
      <c r="H114" s="138"/>
      <c r="I114" s="187">
        <f t="shared" si="27"/>
        <v>0</v>
      </c>
      <c r="J114" s="185">
        <f t="shared" si="28"/>
        <v>0</v>
      </c>
      <c r="K114" s="139">
        <f t="shared" si="42"/>
        <v>0</v>
      </c>
      <c r="L114" s="52">
        <f t="shared" si="29"/>
        <v>0</v>
      </c>
      <c r="M114" s="53">
        <f t="shared" si="30"/>
        <v>0</v>
      </c>
      <c r="N114" s="102">
        <f t="shared" si="43"/>
        <v>0</v>
      </c>
      <c r="O114" s="54">
        <f t="shared" si="44"/>
        <v>0</v>
      </c>
      <c r="P114" s="53">
        <f t="shared" si="45"/>
        <v>0</v>
      </c>
      <c r="Q114" s="102">
        <f t="shared" si="46"/>
        <v>0</v>
      </c>
      <c r="R114" s="55">
        <f t="shared" si="47"/>
        <v>0</v>
      </c>
      <c r="S114" s="160">
        <f t="shared" si="31"/>
        <v>0</v>
      </c>
      <c r="T114" s="135">
        <f t="shared" si="32"/>
        <v>0</v>
      </c>
      <c r="U114" s="141" t="str">
        <f t="shared" si="38"/>
        <v/>
      </c>
      <c r="V114" s="142" t="str">
        <f t="shared" si="33"/>
        <v/>
      </c>
      <c r="W114" s="102">
        <f t="shared" si="34"/>
        <v>0</v>
      </c>
      <c r="X114" s="54" t="str">
        <f t="shared" si="39"/>
        <v/>
      </c>
      <c r="Y114" s="135">
        <f t="shared" si="35"/>
        <v>0</v>
      </c>
      <c r="Z114" s="141" t="str">
        <f t="shared" si="40"/>
        <v/>
      </c>
      <c r="AA114" s="142" t="str">
        <f t="shared" si="36"/>
        <v/>
      </c>
      <c r="AB114" s="102">
        <f t="shared" si="37"/>
        <v>0</v>
      </c>
      <c r="AC114" s="55" t="str">
        <f t="shared" si="41"/>
        <v/>
      </c>
    </row>
    <row r="115" spans="2:29" ht="26.45" customHeight="1">
      <c r="B115" s="526" t="s">
        <v>179</v>
      </c>
      <c r="C115" s="527"/>
      <c r="D115" s="181">
        <v>0.11</v>
      </c>
      <c r="E115" s="104" t="s">
        <v>78</v>
      </c>
      <c r="F115" s="239"/>
      <c r="G115" s="136"/>
      <c r="H115" s="138"/>
      <c r="I115" s="187">
        <f t="shared" si="27"/>
        <v>0</v>
      </c>
      <c r="J115" s="185">
        <f t="shared" si="28"/>
        <v>0</v>
      </c>
      <c r="K115" s="139">
        <f t="shared" si="42"/>
        <v>0</v>
      </c>
      <c r="L115" s="52">
        <f t="shared" si="29"/>
        <v>0</v>
      </c>
      <c r="M115" s="53">
        <f t="shared" si="30"/>
        <v>0</v>
      </c>
      <c r="N115" s="102">
        <f t="shared" si="43"/>
        <v>0</v>
      </c>
      <c r="O115" s="54">
        <f t="shared" si="44"/>
        <v>0</v>
      </c>
      <c r="P115" s="53">
        <f t="shared" si="45"/>
        <v>0</v>
      </c>
      <c r="Q115" s="102">
        <f t="shared" si="46"/>
        <v>0</v>
      </c>
      <c r="R115" s="55">
        <f t="shared" si="47"/>
        <v>0</v>
      </c>
      <c r="S115" s="160">
        <f t="shared" si="31"/>
        <v>0</v>
      </c>
      <c r="T115" s="135">
        <f t="shared" si="32"/>
        <v>0</v>
      </c>
      <c r="U115" s="141" t="str">
        <f t="shared" si="38"/>
        <v/>
      </c>
      <c r="V115" s="142" t="str">
        <f t="shared" si="33"/>
        <v/>
      </c>
      <c r="W115" s="102">
        <f t="shared" si="34"/>
        <v>0</v>
      </c>
      <c r="X115" s="54" t="str">
        <f t="shared" si="39"/>
        <v/>
      </c>
      <c r="Y115" s="135">
        <f t="shared" si="35"/>
        <v>0</v>
      </c>
      <c r="Z115" s="141" t="str">
        <f t="shared" si="40"/>
        <v/>
      </c>
      <c r="AA115" s="142" t="str">
        <f t="shared" si="36"/>
        <v/>
      </c>
      <c r="AB115" s="102">
        <f t="shared" si="37"/>
        <v>0</v>
      </c>
      <c r="AC115" s="55" t="str">
        <f t="shared" si="41"/>
        <v/>
      </c>
    </row>
    <row r="116" spans="2:29" ht="43.5" customHeight="1">
      <c r="B116" s="526" t="s">
        <v>254</v>
      </c>
      <c r="C116" s="527"/>
      <c r="D116" s="181">
        <v>2.5</v>
      </c>
      <c r="E116" s="104" t="s">
        <v>263</v>
      </c>
      <c r="F116" s="239"/>
      <c r="G116" s="136"/>
      <c r="H116" s="138"/>
      <c r="I116" s="187">
        <f t="shared" si="27"/>
        <v>0</v>
      </c>
      <c r="J116" s="185">
        <f t="shared" si="28"/>
        <v>0</v>
      </c>
      <c r="K116" s="139">
        <f t="shared" si="42"/>
        <v>0</v>
      </c>
      <c r="L116" s="52">
        <f t="shared" si="29"/>
        <v>0</v>
      </c>
      <c r="M116" s="53">
        <f t="shared" si="30"/>
        <v>0</v>
      </c>
      <c r="N116" s="102">
        <f t="shared" si="43"/>
        <v>0</v>
      </c>
      <c r="O116" s="54">
        <f t="shared" si="44"/>
        <v>0</v>
      </c>
      <c r="P116" s="53">
        <f t="shared" si="45"/>
        <v>0</v>
      </c>
      <c r="Q116" s="102">
        <f t="shared" si="46"/>
        <v>0</v>
      </c>
      <c r="R116" s="55">
        <f t="shared" si="47"/>
        <v>0</v>
      </c>
      <c r="S116" s="160">
        <f t="shared" si="31"/>
        <v>0</v>
      </c>
      <c r="T116" s="135">
        <f t="shared" si="32"/>
        <v>0</v>
      </c>
      <c r="U116" s="141" t="str">
        <f t="shared" si="38"/>
        <v/>
      </c>
      <c r="V116" s="142" t="str">
        <f t="shared" si="33"/>
        <v/>
      </c>
      <c r="W116" s="102">
        <f t="shared" si="34"/>
        <v>0</v>
      </c>
      <c r="X116" s="54" t="str">
        <f t="shared" si="39"/>
        <v/>
      </c>
      <c r="Y116" s="135">
        <f t="shared" si="35"/>
        <v>0</v>
      </c>
      <c r="Z116" s="141" t="str">
        <f t="shared" si="40"/>
        <v/>
      </c>
      <c r="AA116" s="142" t="str">
        <f t="shared" si="36"/>
        <v/>
      </c>
      <c r="AB116" s="102">
        <f t="shared" si="37"/>
        <v>0</v>
      </c>
      <c r="AC116" s="55" t="str">
        <f t="shared" si="41"/>
        <v/>
      </c>
    </row>
    <row r="117" spans="2:29" ht="26.45" customHeight="1">
      <c r="B117" s="532" t="s">
        <v>180</v>
      </c>
      <c r="C117" s="533"/>
      <c r="D117" s="181"/>
      <c r="E117" s="104"/>
      <c r="F117" s="239"/>
      <c r="G117" s="136"/>
      <c r="H117" s="138"/>
      <c r="I117" s="187">
        <f t="shared" si="27"/>
        <v>0</v>
      </c>
      <c r="J117" s="185">
        <f t="shared" si="28"/>
        <v>0</v>
      </c>
      <c r="K117" s="139">
        <f t="shared" si="42"/>
        <v>0</v>
      </c>
      <c r="L117" s="52">
        <f t="shared" si="29"/>
        <v>0</v>
      </c>
      <c r="M117" s="53">
        <f t="shared" si="30"/>
        <v>0</v>
      </c>
      <c r="N117" s="102">
        <f t="shared" si="43"/>
        <v>0</v>
      </c>
      <c r="O117" s="54">
        <f t="shared" si="44"/>
        <v>0</v>
      </c>
      <c r="P117" s="53">
        <f t="shared" si="45"/>
        <v>0</v>
      </c>
      <c r="Q117" s="102">
        <f t="shared" si="46"/>
        <v>0</v>
      </c>
      <c r="R117" s="55">
        <f t="shared" si="47"/>
        <v>0</v>
      </c>
      <c r="S117" s="160">
        <f t="shared" si="31"/>
        <v>0</v>
      </c>
      <c r="T117" s="135">
        <f t="shared" si="32"/>
        <v>0</v>
      </c>
      <c r="U117" s="141" t="str">
        <f t="shared" si="38"/>
        <v/>
      </c>
      <c r="V117" s="142" t="str">
        <f t="shared" si="33"/>
        <v/>
      </c>
      <c r="W117" s="102">
        <f t="shared" si="34"/>
        <v>0</v>
      </c>
      <c r="X117" s="54" t="str">
        <f t="shared" si="39"/>
        <v/>
      </c>
      <c r="Y117" s="135">
        <f t="shared" si="35"/>
        <v>0</v>
      </c>
      <c r="Z117" s="141" t="str">
        <f t="shared" si="40"/>
        <v/>
      </c>
      <c r="AA117" s="142" t="str">
        <f t="shared" si="36"/>
        <v/>
      </c>
      <c r="AB117" s="102">
        <f t="shared" si="37"/>
        <v>0</v>
      </c>
      <c r="AC117" s="55" t="str">
        <f t="shared" si="41"/>
        <v/>
      </c>
    </row>
    <row r="118" spans="2:29" ht="26.45" customHeight="1">
      <c r="B118" s="526" t="s">
        <v>181</v>
      </c>
      <c r="C118" s="527"/>
      <c r="D118" s="181">
        <v>0.11</v>
      </c>
      <c r="E118" s="104" t="s">
        <v>78</v>
      </c>
      <c r="F118" s="239"/>
      <c r="G118" s="136"/>
      <c r="H118" s="138"/>
      <c r="I118" s="187">
        <f t="shared" si="27"/>
        <v>0</v>
      </c>
      <c r="J118" s="185">
        <f t="shared" si="28"/>
        <v>0</v>
      </c>
      <c r="K118" s="139">
        <f t="shared" si="42"/>
        <v>0</v>
      </c>
      <c r="L118" s="52">
        <f t="shared" si="29"/>
        <v>0</v>
      </c>
      <c r="M118" s="53">
        <f t="shared" si="30"/>
        <v>0</v>
      </c>
      <c r="N118" s="102">
        <f t="shared" si="43"/>
        <v>0</v>
      </c>
      <c r="O118" s="54">
        <f t="shared" si="44"/>
        <v>0</v>
      </c>
      <c r="P118" s="53">
        <f t="shared" si="45"/>
        <v>0</v>
      </c>
      <c r="Q118" s="102">
        <f t="shared" si="46"/>
        <v>0</v>
      </c>
      <c r="R118" s="55">
        <f t="shared" si="47"/>
        <v>0</v>
      </c>
      <c r="S118" s="160">
        <f t="shared" si="31"/>
        <v>0</v>
      </c>
      <c r="T118" s="135">
        <f t="shared" si="32"/>
        <v>0</v>
      </c>
      <c r="U118" s="141" t="str">
        <f t="shared" si="38"/>
        <v/>
      </c>
      <c r="V118" s="142" t="str">
        <f t="shared" si="33"/>
        <v/>
      </c>
      <c r="W118" s="102">
        <f t="shared" si="34"/>
        <v>0</v>
      </c>
      <c r="X118" s="54" t="str">
        <f t="shared" si="39"/>
        <v/>
      </c>
      <c r="Y118" s="135">
        <f t="shared" si="35"/>
        <v>0</v>
      </c>
      <c r="Z118" s="141" t="str">
        <f t="shared" si="40"/>
        <v/>
      </c>
      <c r="AA118" s="142" t="str">
        <f t="shared" si="36"/>
        <v/>
      </c>
      <c r="AB118" s="102">
        <f t="shared" si="37"/>
        <v>0</v>
      </c>
      <c r="AC118" s="55" t="str">
        <f t="shared" si="41"/>
        <v/>
      </c>
    </row>
    <row r="119" spans="2:29" ht="31.5" customHeight="1">
      <c r="B119" s="526" t="s">
        <v>182</v>
      </c>
      <c r="C119" s="527"/>
      <c r="D119" s="181">
        <v>0.15</v>
      </c>
      <c r="E119" s="104" t="s">
        <v>78</v>
      </c>
      <c r="F119" s="239"/>
      <c r="G119" s="136"/>
      <c r="H119" s="138"/>
      <c r="I119" s="187">
        <f t="shared" si="27"/>
        <v>0</v>
      </c>
      <c r="J119" s="185">
        <f t="shared" si="28"/>
        <v>0</v>
      </c>
      <c r="K119" s="139">
        <f t="shared" si="42"/>
        <v>0</v>
      </c>
      <c r="L119" s="52">
        <f t="shared" si="29"/>
        <v>0</v>
      </c>
      <c r="M119" s="53">
        <f t="shared" si="30"/>
        <v>0</v>
      </c>
      <c r="N119" s="102">
        <f t="shared" si="43"/>
        <v>0</v>
      </c>
      <c r="O119" s="54">
        <f t="shared" si="44"/>
        <v>0</v>
      </c>
      <c r="P119" s="53">
        <f t="shared" si="45"/>
        <v>0</v>
      </c>
      <c r="Q119" s="102">
        <f t="shared" si="46"/>
        <v>0</v>
      </c>
      <c r="R119" s="55">
        <f t="shared" si="47"/>
        <v>0</v>
      </c>
      <c r="S119" s="160">
        <f t="shared" si="31"/>
        <v>0</v>
      </c>
      <c r="T119" s="135">
        <f t="shared" si="32"/>
        <v>0</v>
      </c>
      <c r="U119" s="141" t="str">
        <f t="shared" si="38"/>
        <v/>
      </c>
      <c r="V119" s="142" t="str">
        <f t="shared" si="33"/>
        <v/>
      </c>
      <c r="W119" s="102">
        <f t="shared" si="34"/>
        <v>0</v>
      </c>
      <c r="X119" s="54" t="str">
        <f t="shared" si="39"/>
        <v/>
      </c>
      <c r="Y119" s="135">
        <f t="shared" si="35"/>
        <v>0</v>
      </c>
      <c r="Z119" s="141" t="str">
        <f t="shared" si="40"/>
        <v/>
      </c>
      <c r="AA119" s="142" t="str">
        <f t="shared" si="36"/>
        <v/>
      </c>
      <c r="AB119" s="102">
        <f t="shared" si="37"/>
        <v>0</v>
      </c>
      <c r="AC119" s="55" t="str">
        <f t="shared" si="41"/>
        <v/>
      </c>
    </row>
    <row r="120" spans="2:29" ht="26.45" customHeight="1">
      <c r="B120" s="532" t="s">
        <v>183</v>
      </c>
      <c r="C120" s="533"/>
      <c r="D120" s="181"/>
      <c r="E120" s="104"/>
      <c r="F120" s="239"/>
      <c r="G120" s="136"/>
      <c r="H120" s="138"/>
      <c r="I120" s="187">
        <f t="shared" si="27"/>
        <v>0</v>
      </c>
      <c r="J120" s="185">
        <f t="shared" si="28"/>
        <v>0</v>
      </c>
      <c r="K120" s="139">
        <f t="shared" si="42"/>
        <v>0</v>
      </c>
      <c r="L120" s="52">
        <f t="shared" si="29"/>
        <v>0</v>
      </c>
      <c r="M120" s="53">
        <f t="shared" si="30"/>
        <v>0</v>
      </c>
      <c r="N120" s="102">
        <f t="shared" si="43"/>
        <v>0</v>
      </c>
      <c r="O120" s="54">
        <f t="shared" si="44"/>
        <v>0</v>
      </c>
      <c r="P120" s="53">
        <f t="shared" si="45"/>
        <v>0</v>
      </c>
      <c r="Q120" s="102">
        <f t="shared" si="46"/>
        <v>0</v>
      </c>
      <c r="R120" s="55">
        <f t="shared" si="47"/>
        <v>0</v>
      </c>
      <c r="S120" s="160">
        <f t="shared" si="31"/>
        <v>0</v>
      </c>
      <c r="T120" s="135">
        <f t="shared" si="32"/>
        <v>0</v>
      </c>
      <c r="U120" s="141" t="str">
        <f t="shared" si="38"/>
        <v/>
      </c>
      <c r="V120" s="142" t="str">
        <f t="shared" si="33"/>
        <v/>
      </c>
      <c r="W120" s="102">
        <f t="shared" si="34"/>
        <v>0</v>
      </c>
      <c r="X120" s="54" t="str">
        <f t="shared" si="39"/>
        <v/>
      </c>
      <c r="Y120" s="135">
        <f t="shared" si="35"/>
        <v>0</v>
      </c>
      <c r="Z120" s="141" t="str">
        <f t="shared" si="40"/>
        <v/>
      </c>
      <c r="AA120" s="142" t="str">
        <f t="shared" si="36"/>
        <v/>
      </c>
      <c r="AB120" s="102">
        <f t="shared" si="37"/>
        <v>0</v>
      </c>
      <c r="AC120" s="55" t="str">
        <f t="shared" si="41"/>
        <v/>
      </c>
    </row>
    <row r="121" spans="2:29" ht="26.45" customHeight="1">
      <c r="B121" s="530" t="s">
        <v>261</v>
      </c>
      <c r="C121" s="531"/>
      <c r="D121" s="181"/>
      <c r="E121" s="104"/>
      <c r="F121" s="239"/>
      <c r="G121" s="136"/>
      <c r="H121" s="138"/>
      <c r="I121" s="187">
        <f t="shared" si="27"/>
        <v>0</v>
      </c>
      <c r="J121" s="185">
        <f t="shared" si="28"/>
        <v>0</v>
      </c>
      <c r="K121" s="139">
        <f t="shared" si="42"/>
        <v>0</v>
      </c>
      <c r="L121" s="52">
        <f t="shared" si="29"/>
        <v>0</v>
      </c>
      <c r="M121" s="53">
        <f t="shared" si="30"/>
        <v>0</v>
      </c>
      <c r="N121" s="102">
        <f t="shared" si="43"/>
        <v>0</v>
      </c>
      <c r="O121" s="54">
        <f t="shared" si="44"/>
        <v>0</v>
      </c>
      <c r="P121" s="53">
        <f t="shared" si="45"/>
        <v>0</v>
      </c>
      <c r="Q121" s="102">
        <f t="shared" si="46"/>
        <v>0</v>
      </c>
      <c r="R121" s="55">
        <f t="shared" si="47"/>
        <v>0</v>
      </c>
      <c r="S121" s="160">
        <f t="shared" si="31"/>
        <v>0</v>
      </c>
      <c r="T121" s="135">
        <f t="shared" si="32"/>
        <v>0</v>
      </c>
      <c r="U121" s="141" t="str">
        <f t="shared" si="38"/>
        <v/>
      </c>
      <c r="V121" s="142" t="str">
        <f t="shared" si="33"/>
        <v/>
      </c>
      <c r="W121" s="102">
        <f t="shared" si="34"/>
        <v>0</v>
      </c>
      <c r="X121" s="54" t="str">
        <f t="shared" si="39"/>
        <v/>
      </c>
      <c r="Y121" s="135">
        <f t="shared" si="35"/>
        <v>0</v>
      </c>
      <c r="Z121" s="141" t="str">
        <f t="shared" si="40"/>
        <v/>
      </c>
      <c r="AA121" s="142" t="str">
        <f t="shared" si="36"/>
        <v/>
      </c>
      <c r="AB121" s="102">
        <f t="shared" si="37"/>
        <v>0</v>
      </c>
      <c r="AC121" s="55" t="str">
        <f t="shared" si="41"/>
        <v/>
      </c>
    </row>
    <row r="122" spans="2:29" ht="26.45" customHeight="1">
      <c r="B122" s="526" t="s">
        <v>256</v>
      </c>
      <c r="C122" s="527"/>
      <c r="D122" s="181">
        <v>2.5</v>
      </c>
      <c r="E122" s="104" t="s">
        <v>263</v>
      </c>
      <c r="F122" s="239"/>
      <c r="G122" s="136"/>
      <c r="H122" s="138"/>
      <c r="I122" s="187">
        <f t="shared" si="27"/>
        <v>0</v>
      </c>
      <c r="J122" s="185">
        <f t="shared" si="28"/>
        <v>0</v>
      </c>
      <c r="K122" s="139">
        <f t="shared" si="42"/>
        <v>0</v>
      </c>
      <c r="L122" s="52">
        <f t="shared" si="29"/>
        <v>0</v>
      </c>
      <c r="M122" s="53">
        <f t="shared" si="30"/>
        <v>0</v>
      </c>
      <c r="N122" s="102">
        <f t="shared" si="43"/>
        <v>0</v>
      </c>
      <c r="O122" s="54">
        <f t="shared" si="44"/>
        <v>0</v>
      </c>
      <c r="P122" s="53">
        <f t="shared" si="45"/>
        <v>0</v>
      </c>
      <c r="Q122" s="102">
        <f t="shared" si="46"/>
        <v>0</v>
      </c>
      <c r="R122" s="55">
        <f t="shared" si="47"/>
        <v>0</v>
      </c>
      <c r="S122" s="160">
        <f t="shared" si="31"/>
        <v>0</v>
      </c>
      <c r="T122" s="135">
        <f t="shared" si="32"/>
        <v>0</v>
      </c>
      <c r="U122" s="141" t="str">
        <f t="shared" si="38"/>
        <v/>
      </c>
      <c r="V122" s="142" t="str">
        <f t="shared" si="33"/>
        <v/>
      </c>
      <c r="W122" s="102">
        <f t="shared" si="34"/>
        <v>0</v>
      </c>
      <c r="X122" s="54" t="str">
        <f t="shared" si="39"/>
        <v/>
      </c>
      <c r="Y122" s="135">
        <f t="shared" si="35"/>
        <v>0</v>
      </c>
      <c r="Z122" s="141" t="str">
        <f t="shared" si="40"/>
        <v/>
      </c>
      <c r="AA122" s="142" t="str">
        <f t="shared" si="36"/>
        <v/>
      </c>
      <c r="AB122" s="102">
        <f t="shared" si="37"/>
        <v>0</v>
      </c>
      <c r="AC122" s="55" t="str">
        <f t="shared" si="41"/>
        <v/>
      </c>
    </row>
    <row r="123" spans="2:29" ht="26.45" customHeight="1">
      <c r="B123" s="526" t="s">
        <v>184</v>
      </c>
      <c r="C123" s="527"/>
      <c r="D123" s="181">
        <v>0.11</v>
      </c>
      <c r="E123" s="104" t="s">
        <v>78</v>
      </c>
      <c r="F123" s="239"/>
      <c r="G123" s="136"/>
      <c r="H123" s="138"/>
      <c r="I123" s="187">
        <f t="shared" si="27"/>
        <v>0</v>
      </c>
      <c r="J123" s="185">
        <f t="shared" si="28"/>
        <v>0</v>
      </c>
      <c r="K123" s="139">
        <f t="shared" si="42"/>
        <v>0</v>
      </c>
      <c r="L123" s="52">
        <f t="shared" si="29"/>
        <v>0</v>
      </c>
      <c r="M123" s="53">
        <f t="shared" si="30"/>
        <v>0</v>
      </c>
      <c r="N123" s="102">
        <f t="shared" si="43"/>
        <v>0</v>
      </c>
      <c r="O123" s="54">
        <f t="shared" si="44"/>
        <v>0</v>
      </c>
      <c r="P123" s="53">
        <f t="shared" si="45"/>
        <v>0</v>
      </c>
      <c r="Q123" s="102">
        <f t="shared" si="46"/>
        <v>0</v>
      </c>
      <c r="R123" s="55">
        <f t="shared" si="47"/>
        <v>0</v>
      </c>
      <c r="S123" s="160">
        <f t="shared" si="31"/>
        <v>0</v>
      </c>
      <c r="T123" s="135">
        <f t="shared" si="32"/>
        <v>0</v>
      </c>
      <c r="U123" s="141" t="str">
        <f t="shared" si="38"/>
        <v/>
      </c>
      <c r="V123" s="142" t="str">
        <f t="shared" si="33"/>
        <v/>
      </c>
      <c r="W123" s="102">
        <f t="shared" si="34"/>
        <v>0</v>
      </c>
      <c r="X123" s="54" t="str">
        <f t="shared" si="39"/>
        <v/>
      </c>
      <c r="Y123" s="135">
        <f t="shared" si="35"/>
        <v>0</v>
      </c>
      <c r="Z123" s="141" t="str">
        <f t="shared" si="40"/>
        <v/>
      </c>
      <c r="AA123" s="142" t="str">
        <f t="shared" si="36"/>
        <v/>
      </c>
      <c r="AB123" s="102">
        <f t="shared" si="37"/>
        <v>0</v>
      </c>
      <c r="AC123" s="55" t="str">
        <f t="shared" si="41"/>
        <v/>
      </c>
    </row>
    <row r="124" spans="2:29" ht="26.45" customHeight="1">
      <c r="B124" s="532" t="s">
        <v>185</v>
      </c>
      <c r="C124" s="533"/>
      <c r="D124" s="181"/>
      <c r="E124" s="104"/>
      <c r="F124" s="239"/>
      <c r="G124" s="136"/>
      <c r="H124" s="138"/>
      <c r="I124" s="187">
        <f t="shared" si="27"/>
        <v>0</v>
      </c>
      <c r="J124" s="185">
        <f t="shared" si="28"/>
        <v>0</v>
      </c>
      <c r="K124" s="139">
        <f t="shared" si="42"/>
        <v>0</v>
      </c>
      <c r="L124" s="52">
        <f t="shared" si="29"/>
        <v>0</v>
      </c>
      <c r="M124" s="53">
        <f t="shared" si="30"/>
        <v>0</v>
      </c>
      <c r="N124" s="102">
        <f t="shared" si="43"/>
        <v>0</v>
      </c>
      <c r="O124" s="54">
        <f t="shared" si="44"/>
        <v>0</v>
      </c>
      <c r="P124" s="53">
        <f t="shared" si="45"/>
        <v>0</v>
      </c>
      <c r="Q124" s="102">
        <f t="shared" si="46"/>
        <v>0</v>
      </c>
      <c r="R124" s="55">
        <f t="shared" si="47"/>
        <v>0</v>
      </c>
      <c r="S124" s="160">
        <f t="shared" si="31"/>
        <v>0</v>
      </c>
      <c r="T124" s="135">
        <f t="shared" si="32"/>
        <v>0</v>
      </c>
      <c r="U124" s="141" t="str">
        <f t="shared" si="38"/>
        <v/>
      </c>
      <c r="V124" s="142" t="str">
        <f t="shared" si="33"/>
        <v/>
      </c>
      <c r="W124" s="102">
        <f t="shared" si="34"/>
        <v>0</v>
      </c>
      <c r="X124" s="54" t="str">
        <f t="shared" si="39"/>
        <v/>
      </c>
      <c r="Y124" s="135">
        <f t="shared" si="35"/>
        <v>0</v>
      </c>
      <c r="Z124" s="141" t="str">
        <f t="shared" si="40"/>
        <v/>
      </c>
      <c r="AA124" s="142" t="str">
        <f t="shared" si="36"/>
        <v/>
      </c>
      <c r="AB124" s="102">
        <f t="shared" si="37"/>
        <v>0</v>
      </c>
      <c r="AC124" s="55" t="str">
        <f t="shared" si="41"/>
        <v/>
      </c>
    </row>
    <row r="125" spans="2:29" ht="44.25" customHeight="1">
      <c r="B125" s="526" t="s">
        <v>186</v>
      </c>
      <c r="C125" s="527"/>
      <c r="D125" s="181">
        <v>0.11</v>
      </c>
      <c r="E125" s="104" t="s">
        <v>78</v>
      </c>
      <c r="F125" s="239"/>
      <c r="G125" s="136"/>
      <c r="H125" s="138"/>
      <c r="I125" s="187">
        <f t="shared" si="27"/>
        <v>0</v>
      </c>
      <c r="J125" s="185">
        <f t="shared" si="28"/>
        <v>0</v>
      </c>
      <c r="K125" s="139">
        <f t="shared" si="42"/>
        <v>0</v>
      </c>
      <c r="L125" s="52">
        <f t="shared" si="29"/>
        <v>0</v>
      </c>
      <c r="M125" s="53">
        <f t="shared" si="30"/>
        <v>0</v>
      </c>
      <c r="N125" s="102">
        <f t="shared" si="43"/>
        <v>0</v>
      </c>
      <c r="O125" s="54">
        <f t="shared" si="44"/>
        <v>0</v>
      </c>
      <c r="P125" s="53">
        <f t="shared" si="45"/>
        <v>0</v>
      </c>
      <c r="Q125" s="102">
        <f t="shared" si="46"/>
        <v>0</v>
      </c>
      <c r="R125" s="55">
        <f t="shared" si="47"/>
        <v>0</v>
      </c>
      <c r="S125" s="160">
        <f t="shared" si="31"/>
        <v>0</v>
      </c>
      <c r="T125" s="135">
        <f t="shared" si="32"/>
        <v>0</v>
      </c>
      <c r="U125" s="141" t="str">
        <f t="shared" si="38"/>
        <v/>
      </c>
      <c r="V125" s="142" t="str">
        <f t="shared" si="33"/>
        <v/>
      </c>
      <c r="W125" s="102">
        <f t="shared" si="34"/>
        <v>0</v>
      </c>
      <c r="X125" s="54" t="str">
        <f t="shared" si="39"/>
        <v/>
      </c>
      <c r="Y125" s="135">
        <f t="shared" si="35"/>
        <v>0</v>
      </c>
      <c r="Z125" s="141" t="str">
        <f t="shared" si="40"/>
        <v/>
      </c>
      <c r="AA125" s="142" t="str">
        <f t="shared" si="36"/>
        <v/>
      </c>
      <c r="AB125" s="102">
        <f t="shared" si="37"/>
        <v>0</v>
      </c>
      <c r="AC125" s="55" t="str">
        <f t="shared" si="41"/>
        <v/>
      </c>
    </row>
    <row r="126" spans="2:29" ht="35.25" customHeight="1">
      <c r="B126" s="526" t="s">
        <v>187</v>
      </c>
      <c r="C126" s="527"/>
      <c r="D126" s="181">
        <v>0.11</v>
      </c>
      <c r="E126" s="104" t="s">
        <v>78</v>
      </c>
      <c r="F126" s="239"/>
      <c r="G126" s="136"/>
      <c r="H126" s="138"/>
      <c r="I126" s="187">
        <f t="shared" si="27"/>
        <v>0</v>
      </c>
      <c r="J126" s="185">
        <f t="shared" si="28"/>
        <v>0</v>
      </c>
      <c r="K126" s="139">
        <f t="shared" si="42"/>
        <v>0</v>
      </c>
      <c r="L126" s="52">
        <f t="shared" si="29"/>
        <v>0</v>
      </c>
      <c r="M126" s="53">
        <f t="shared" si="30"/>
        <v>0</v>
      </c>
      <c r="N126" s="102">
        <f t="shared" si="43"/>
        <v>0</v>
      </c>
      <c r="O126" s="54">
        <f t="shared" si="44"/>
        <v>0</v>
      </c>
      <c r="P126" s="53">
        <f t="shared" si="45"/>
        <v>0</v>
      </c>
      <c r="Q126" s="102">
        <f t="shared" si="46"/>
        <v>0</v>
      </c>
      <c r="R126" s="55">
        <f t="shared" si="47"/>
        <v>0</v>
      </c>
      <c r="S126" s="160">
        <f t="shared" si="31"/>
        <v>0</v>
      </c>
      <c r="T126" s="135">
        <f t="shared" si="32"/>
        <v>0</v>
      </c>
      <c r="U126" s="141" t="str">
        <f t="shared" si="38"/>
        <v/>
      </c>
      <c r="V126" s="142" t="str">
        <f t="shared" si="33"/>
        <v/>
      </c>
      <c r="W126" s="102">
        <f t="shared" si="34"/>
        <v>0</v>
      </c>
      <c r="X126" s="54" t="str">
        <f t="shared" si="39"/>
        <v/>
      </c>
      <c r="Y126" s="135">
        <f t="shared" si="35"/>
        <v>0</v>
      </c>
      <c r="Z126" s="141" t="str">
        <f t="shared" si="40"/>
        <v/>
      </c>
      <c r="AA126" s="142" t="str">
        <f t="shared" si="36"/>
        <v/>
      </c>
      <c r="AB126" s="102">
        <f t="shared" si="37"/>
        <v>0</v>
      </c>
      <c r="AC126" s="55" t="str">
        <f t="shared" si="41"/>
        <v/>
      </c>
    </row>
    <row r="127" spans="2:29" ht="26.45" customHeight="1">
      <c r="B127" s="526" t="s">
        <v>188</v>
      </c>
      <c r="C127" s="527"/>
      <c r="D127" s="181">
        <v>0.13</v>
      </c>
      <c r="E127" s="104" t="s">
        <v>78</v>
      </c>
      <c r="F127" s="239"/>
      <c r="G127" s="136"/>
      <c r="H127" s="138"/>
      <c r="I127" s="187">
        <f t="shared" si="27"/>
        <v>0</v>
      </c>
      <c r="J127" s="185">
        <f t="shared" si="28"/>
        <v>0</v>
      </c>
      <c r="K127" s="139">
        <f t="shared" si="42"/>
        <v>0</v>
      </c>
      <c r="L127" s="52">
        <f t="shared" si="29"/>
        <v>0</v>
      </c>
      <c r="M127" s="53">
        <f t="shared" si="30"/>
        <v>0</v>
      </c>
      <c r="N127" s="102">
        <f t="shared" si="43"/>
        <v>0</v>
      </c>
      <c r="O127" s="54">
        <f t="shared" si="44"/>
        <v>0</v>
      </c>
      <c r="P127" s="53">
        <f t="shared" si="45"/>
        <v>0</v>
      </c>
      <c r="Q127" s="102">
        <f t="shared" si="46"/>
        <v>0</v>
      </c>
      <c r="R127" s="55">
        <f t="shared" si="47"/>
        <v>0</v>
      </c>
      <c r="S127" s="160">
        <f t="shared" si="31"/>
        <v>0</v>
      </c>
      <c r="T127" s="135">
        <f t="shared" si="32"/>
        <v>0</v>
      </c>
      <c r="U127" s="141" t="str">
        <f t="shared" si="38"/>
        <v/>
      </c>
      <c r="V127" s="142" t="str">
        <f t="shared" si="33"/>
        <v/>
      </c>
      <c r="W127" s="102">
        <f t="shared" si="34"/>
        <v>0</v>
      </c>
      <c r="X127" s="54" t="str">
        <f t="shared" si="39"/>
        <v/>
      </c>
      <c r="Y127" s="135">
        <f t="shared" si="35"/>
        <v>0</v>
      </c>
      <c r="Z127" s="141" t="str">
        <f t="shared" si="40"/>
        <v/>
      </c>
      <c r="AA127" s="142" t="str">
        <f t="shared" si="36"/>
        <v/>
      </c>
      <c r="AB127" s="102">
        <f t="shared" si="37"/>
        <v>0</v>
      </c>
      <c r="AC127" s="55" t="str">
        <f t="shared" si="41"/>
        <v/>
      </c>
    </row>
    <row r="128" spans="2:29" ht="48" customHeight="1">
      <c r="B128" s="526" t="s">
        <v>294</v>
      </c>
      <c r="C128" s="527"/>
      <c r="D128" s="181">
        <v>0.11</v>
      </c>
      <c r="E128" s="104" t="s">
        <v>78</v>
      </c>
      <c r="F128" s="239"/>
      <c r="G128" s="136"/>
      <c r="H128" s="138"/>
      <c r="I128" s="187">
        <f t="shared" ref="I128:I174" si="48">D128*H128</f>
        <v>0</v>
      </c>
      <c r="J128" s="185">
        <f t="shared" ref="J128:J174" si="49">IF(I128&gt;0,E128,0)</f>
        <v>0</v>
      </c>
      <c r="K128" s="139">
        <f t="shared" si="42"/>
        <v>0</v>
      </c>
      <c r="L128" s="52">
        <f t="shared" ref="L128:L174" si="50">IF(K128&gt;0,E128,0)</f>
        <v>0</v>
      </c>
      <c r="M128" s="53">
        <f t="shared" ref="M128:M174" si="51">IF(K128=0,0,INT(K128/F128))</f>
        <v>0</v>
      </c>
      <c r="N128" s="102">
        <f t="shared" si="43"/>
        <v>0</v>
      </c>
      <c r="O128" s="54">
        <f t="shared" si="44"/>
        <v>0</v>
      </c>
      <c r="P128" s="53">
        <f t="shared" si="45"/>
        <v>0</v>
      </c>
      <c r="Q128" s="102">
        <f t="shared" si="46"/>
        <v>0</v>
      </c>
      <c r="R128" s="55">
        <f t="shared" si="47"/>
        <v>0</v>
      </c>
      <c r="S128" s="160">
        <f t="shared" ref="S128:S174" si="52">IF(K128=0,0,K128/D128)</f>
        <v>0</v>
      </c>
      <c r="T128" s="135">
        <f t="shared" ref="T128:T174" si="53">IF(H128=0,0,IF(ISBLANK(H128),0,INT(S128/H128)))</f>
        <v>0</v>
      </c>
      <c r="U128" s="141" t="str">
        <f t="shared" si="38"/>
        <v/>
      </c>
      <c r="V128" s="142" t="str">
        <f t="shared" ref="V128:V174" si="54">IF(K128&gt;0,H128,"")</f>
        <v/>
      </c>
      <c r="W128" s="102">
        <f t="shared" ref="W128:W174" si="55">S128-(T128*H128)</f>
        <v>0</v>
      </c>
      <c r="X128" s="54" t="str">
        <f t="shared" si="39"/>
        <v/>
      </c>
      <c r="Y128" s="135">
        <f t="shared" ref="Y128:Y174" si="56">IF(W128=0,0,T128+1)</f>
        <v>0</v>
      </c>
      <c r="Z128" s="141" t="str">
        <f t="shared" si="40"/>
        <v/>
      </c>
      <c r="AA128" s="142" t="str">
        <f t="shared" ref="AA128:AA174" si="57">IF(Y128&gt;0,H128,"")</f>
        <v/>
      </c>
      <c r="AB128" s="102">
        <f t="shared" ref="AB128:AB174" si="58">IF(W128=0,0,S128-(Y128*H128))</f>
        <v>0</v>
      </c>
      <c r="AC128" s="55" t="str">
        <f t="shared" si="41"/>
        <v/>
      </c>
    </row>
    <row r="129" spans="2:29" ht="26.45" customHeight="1">
      <c r="B129" s="530" t="s">
        <v>189</v>
      </c>
      <c r="C129" s="531"/>
      <c r="D129" s="181"/>
      <c r="E129" s="104"/>
      <c r="F129" s="239"/>
      <c r="G129" s="136"/>
      <c r="H129" s="138"/>
      <c r="I129" s="187">
        <f t="shared" si="48"/>
        <v>0</v>
      </c>
      <c r="J129" s="185">
        <f t="shared" si="49"/>
        <v>0</v>
      </c>
      <c r="K129" s="139">
        <f t="shared" si="42"/>
        <v>0</v>
      </c>
      <c r="L129" s="52">
        <f t="shared" si="50"/>
        <v>0</v>
      </c>
      <c r="M129" s="53">
        <f t="shared" si="51"/>
        <v>0</v>
      </c>
      <c r="N129" s="102">
        <f t="shared" si="43"/>
        <v>0</v>
      </c>
      <c r="O129" s="54">
        <f t="shared" si="44"/>
        <v>0</v>
      </c>
      <c r="P129" s="53">
        <f t="shared" si="45"/>
        <v>0</v>
      </c>
      <c r="Q129" s="102">
        <f t="shared" si="46"/>
        <v>0</v>
      </c>
      <c r="R129" s="55">
        <f t="shared" si="47"/>
        <v>0</v>
      </c>
      <c r="S129" s="160">
        <f t="shared" si="52"/>
        <v>0</v>
      </c>
      <c r="T129" s="135">
        <f t="shared" si="53"/>
        <v>0</v>
      </c>
      <c r="U129" s="141" t="str">
        <f t="shared" si="38"/>
        <v/>
      </c>
      <c r="V129" s="142" t="str">
        <f t="shared" si="54"/>
        <v/>
      </c>
      <c r="W129" s="102">
        <f t="shared" si="55"/>
        <v>0</v>
      </c>
      <c r="X129" s="54" t="str">
        <f t="shared" si="39"/>
        <v/>
      </c>
      <c r="Y129" s="135">
        <f t="shared" si="56"/>
        <v>0</v>
      </c>
      <c r="Z129" s="141" t="str">
        <f t="shared" si="40"/>
        <v/>
      </c>
      <c r="AA129" s="142" t="str">
        <f t="shared" si="57"/>
        <v/>
      </c>
      <c r="AB129" s="102">
        <f t="shared" si="58"/>
        <v>0</v>
      </c>
      <c r="AC129" s="55" t="str">
        <f t="shared" si="41"/>
        <v/>
      </c>
    </row>
    <row r="130" spans="2:29" ht="26.45" customHeight="1">
      <c r="B130" s="526" t="s">
        <v>189</v>
      </c>
      <c r="C130" s="527"/>
      <c r="D130" s="181">
        <v>0.16</v>
      </c>
      <c r="E130" s="104" t="s">
        <v>78</v>
      </c>
      <c r="F130" s="239"/>
      <c r="G130" s="136"/>
      <c r="H130" s="138"/>
      <c r="I130" s="187">
        <f t="shared" si="48"/>
        <v>0</v>
      </c>
      <c r="J130" s="185">
        <f t="shared" si="49"/>
        <v>0</v>
      </c>
      <c r="K130" s="139">
        <f t="shared" si="42"/>
        <v>0</v>
      </c>
      <c r="L130" s="52">
        <f t="shared" si="50"/>
        <v>0</v>
      </c>
      <c r="M130" s="53">
        <f t="shared" si="51"/>
        <v>0</v>
      </c>
      <c r="N130" s="102">
        <f t="shared" si="43"/>
        <v>0</v>
      </c>
      <c r="O130" s="54">
        <f t="shared" si="44"/>
        <v>0</v>
      </c>
      <c r="P130" s="53">
        <f t="shared" si="45"/>
        <v>0</v>
      </c>
      <c r="Q130" s="102">
        <f t="shared" si="46"/>
        <v>0</v>
      </c>
      <c r="R130" s="55">
        <f t="shared" si="47"/>
        <v>0</v>
      </c>
      <c r="S130" s="160">
        <f t="shared" si="52"/>
        <v>0</v>
      </c>
      <c r="T130" s="135">
        <f t="shared" si="53"/>
        <v>0</v>
      </c>
      <c r="U130" s="141" t="str">
        <f t="shared" si="38"/>
        <v/>
      </c>
      <c r="V130" s="142" t="str">
        <f t="shared" si="54"/>
        <v/>
      </c>
      <c r="W130" s="102">
        <f t="shared" si="55"/>
        <v>0</v>
      </c>
      <c r="X130" s="54" t="str">
        <f t="shared" si="39"/>
        <v/>
      </c>
      <c r="Y130" s="135">
        <f t="shared" si="56"/>
        <v>0</v>
      </c>
      <c r="Z130" s="141" t="str">
        <f t="shared" si="40"/>
        <v/>
      </c>
      <c r="AA130" s="142" t="str">
        <f t="shared" si="57"/>
        <v/>
      </c>
      <c r="AB130" s="102">
        <f t="shared" si="58"/>
        <v>0</v>
      </c>
      <c r="AC130" s="55" t="str">
        <f t="shared" si="41"/>
        <v/>
      </c>
    </row>
    <row r="131" spans="2:29" ht="54" customHeight="1">
      <c r="B131" s="526" t="s">
        <v>257</v>
      </c>
      <c r="C131" s="527"/>
      <c r="D131" s="181">
        <v>0.11</v>
      </c>
      <c r="E131" s="104" t="s">
        <v>78</v>
      </c>
      <c r="F131" s="239"/>
      <c r="G131" s="136"/>
      <c r="H131" s="138"/>
      <c r="I131" s="187">
        <f t="shared" si="48"/>
        <v>0</v>
      </c>
      <c r="J131" s="185">
        <f t="shared" si="49"/>
        <v>0</v>
      </c>
      <c r="K131" s="139">
        <f t="shared" si="42"/>
        <v>0</v>
      </c>
      <c r="L131" s="52">
        <f t="shared" si="50"/>
        <v>0</v>
      </c>
      <c r="M131" s="53">
        <f t="shared" si="51"/>
        <v>0</v>
      </c>
      <c r="N131" s="102">
        <f t="shared" si="43"/>
        <v>0</v>
      </c>
      <c r="O131" s="54">
        <f t="shared" si="44"/>
        <v>0</v>
      </c>
      <c r="P131" s="53">
        <f t="shared" si="45"/>
        <v>0</v>
      </c>
      <c r="Q131" s="102">
        <f t="shared" si="46"/>
        <v>0</v>
      </c>
      <c r="R131" s="55">
        <f t="shared" si="47"/>
        <v>0</v>
      </c>
      <c r="S131" s="160">
        <f t="shared" si="52"/>
        <v>0</v>
      </c>
      <c r="T131" s="135">
        <f t="shared" si="53"/>
        <v>0</v>
      </c>
      <c r="U131" s="141" t="str">
        <f t="shared" si="38"/>
        <v/>
      </c>
      <c r="V131" s="142" t="str">
        <f t="shared" si="54"/>
        <v/>
      </c>
      <c r="W131" s="102">
        <f t="shared" si="55"/>
        <v>0</v>
      </c>
      <c r="X131" s="54" t="str">
        <f t="shared" si="39"/>
        <v/>
      </c>
      <c r="Y131" s="135">
        <f t="shared" si="56"/>
        <v>0</v>
      </c>
      <c r="Z131" s="141" t="str">
        <f t="shared" si="40"/>
        <v/>
      </c>
      <c r="AA131" s="142" t="str">
        <f t="shared" si="57"/>
        <v/>
      </c>
      <c r="AB131" s="102">
        <f t="shared" si="58"/>
        <v>0</v>
      </c>
      <c r="AC131" s="55" t="str">
        <f t="shared" si="41"/>
        <v/>
      </c>
    </row>
    <row r="132" spans="2:29" ht="58.5" customHeight="1">
      <c r="B132" s="526" t="s">
        <v>232</v>
      </c>
      <c r="C132" s="527"/>
      <c r="D132" s="181">
        <v>0.11</v>
      </c>
      <c r="E132" s="104" t="s">
        <v>78</v>
      </c>
      <c r="F132" s="239"/>
      <c r="G132" s="136"/>
      <c r="H132" s="138"/>
      <c r="I132" s="187">
        <f t="shared" si="48"/>
        <v>0</v>
      </c>
      <c r="J132" s="185">
        <f t="shared" si="49"/>
        <v>0</v>
      </c>
      <c r="K132" s="139">
        <f t="shared" si="42"/>
        <v>0</v>
      </c>
      <c r="L132" s="52">
        <f t="shared" si="50"/>
        <v>0</v>
      </c>
      <c r="M132" s="53">
        <f t="shared" si="51"/>
        <v>0</v>
      </c>
      <c r="N132" s="102">
        <f t="shared" si="43"/>
        <v>0</v>
      </c>
      <c r="O132" s="54">
        <f t="shared" si="44"/>
        <v>0</v>
      </c>
      <c r="P132" s="53">
        <f t="shared" si="45"/>
        <v>0</v>
      </c>
      <c r="Q132" s="102">
        <f t="shared" si="46"/>
        <v>0</v>
      </c>
      <c r="R132" s="55">
        <f t="shared" si="47"/>
        <v>0</v>
      </c>
      <c r="S132" s="160">
        <f t="shared" si="52"/>
        <v>0</v>
      </c>
      <c r="T132" s="135">
        <f t="shared" si="53"/>
        <v>0</v>
      </c>
      <c r="U132" s="141" t="str">
        <f t="shared" si="38"/>
        <v/>
      </c>
      <c r="V132" s="142" t="str">
        <f t="shared" si="54"/>
        <v/>
      </c>
      <c r="W132" s="102">
        <f t="shared" si="55"/>
        <v>0</v>
      </c>
      <c r="X132" s="54" t="str">
        <f t="shared" si="39"/>
        <v/>
      </c>
      <c r="Y132" s="135">
        <f t="shared" si="56"/>
        <v>0</v>
      </c>
      <c r="Z132" s="141" t="str">
        <f t="shared" si="40"/>
        <v/>
      </c>
      <c r="AA132" s="142" t="str">
        <f t="shared" si="57"/>
        <v/>
      </c>
      <c r="AB132" s="102">
        <f t="shared" si="58"/>
        <v>0</v>
      </c>
      <c r="AC132" s="55" t="str">
        <f t="shared" si="41"/>
        <v/>
      </c>
    </row>
    <row r="133" spans="2:29" ht="42" customHeight="1">
      <c r="B133" s="530" t="s">
        <v>233</v>
      </c>
      <c r="C133" s="531"/>
      <c r="D133" s="181">
        <v>0.28000000000000003</v>
      </c>
      <c r="E133" s="104" t="s">
        <v>78</v>
      </c>
      <c r="F133" s="239"/>
      <c r="G133" s="136"/>
      <c r="H133" s="138"/>
      <c r="I133" s="187">
        <f t="shared" si="48"/>
        <v>0</v>
      </c>
      <c r="J133" s="185">
        <f t="shared" si="49"/>
        <v>0</v>
      </c>
      <c r="K133" s="139">
        <f t="shared" si="42"/>
        <v>0</v>
      </c>
      <c r="L133" s="52">
        <f t="shared" si="50"/>
        <v>0</v>
      </c>
      <c r="M133" s="53">
        <f t="shared" si="51"/>
        <v>0</v>
      </c>
      <c r="N133" s="102">
        <f t="shared" si="43"/>
        <v>0</v>
      </c>
      <c r="O133" s="54">
        <f t="shared" si="44"/>
        <v>0</v>
      </c>
      <c r="P133" s="53">
        <f t="shared" si="45"/>
        <v>0</v>
      </c>
      <c r="Q133" s="102">
        <f t="shared" si="46"/>
        <v>0</v>
      </c>
      <c r="R133" s="55">
        <f t="shared" si="47"/>
        <v>0</v>
      </c>
      <c r="S133" s="160">
        <f t="shared" si="52"/>
        <v>0</v>
      </c>
      <c r="T133" s="135">
        <f t="shared" si="53"/>
        <v>0</v>
      </c>
      <c r="U133" s="141" t="str">
        <f t="shared" si="38"/>
        <v/>
      </c>
      <c r="V133" s="142" t="str">
        <f t="shared" si="54"/>
        <v/>
      </c>
      <c r="W133" s="102">
        <f t="shared" si="55"/>
        <v>0</v>
      </c>
      <c r="X133" s="54" t="str">
        <f t="shared" si="39"/>
        <v/>
      </c>
      <c r="Y133" s="135">
        <f t="shared" si="56"/>
        <v>0</v>
      </c>
      <c r="Z133" s="141" t="str">
        <f t="shared" si="40"/>
        <v/>
      </c>
      <c r="AA133" s="142" t="str">
        <f t="shared" si="57"/>
        <v/>
      </c>
      <c r="AB133" s="102">
        <f t="shared" si="58"/>
        <v>0</v>
      </c>
      <c r="AC133" s="55" t="str">
        <f t="shared" si="41"/>
        <v/>
      </c>
    </row>
    <row r="134" spans="2:29" ht="49.5" customHeight="1">
      <c r="B134" s="530" t="s">
        <v>234</v>
      </c>
      <c r="C134" s="531"/>
      <c r="D134" s="181">
        <v>0.2</v>
      </c>
      <c r="E134" s="104" t="s">
        <v>78</v>
      </c>
      <c r="F134" s="239"/>
      <c r="G134" s="136"/>
      <c r="H134" s="138"/>
      <c r="I134" s="187">
        <f t="shared" si="48"/>
        <v>0</v>
      </c>
      <c r="J134" s="185">
        <f t="shared" si="49"/>
        <v>0</v>
      </c>
      <c r="K134" s="139">
        <f t="shared" si="42"/>
        <v>0</v>
      </c>
      <c r="L134" s="52">
        <f t="shared" si="50"/>
        <v>0</v>
      </c>
      <c r="M134" s="53">
        <f t="shared" si="51"/>
        <v>0</v>
      </c>
      <c r="N134" s="102">
        <f t="shared" si="43"/>
        <v>0</v>
      </c>
      <c r="O134" s="54">
        <f t="shared" si="44"/>
        <v>0</v>
      </c>
      <c r="P134" s="53">
        <f t="shared" si="45"/>
        <v>0</v>
      </c>
      <c r="Q134" s="102">
        <f t="shared" si="46"/>
        <v>0</v>
      </c>
      <c r="R134" s="55">
        <f t="shared" si="47"/>
        <v>0</v>
      </c>
      <c r="S134" s="160">
        <f t="shared" si="52"/>
        <v>0</v>
      </c>
      <c r="T134" s="135">
        <f t="shared" si="53"/>
        <v>0</v>
      </c>
      <c r="U134" s="141" t="str">
        <f t="shared" si="38"/>
        <v/>
      </c>
      <c r="V134" s="142" t="str">
        <f t="shared" si="54"/>
        <v/>
      </c>
      <c r="W134" s="102">
        <f t="shared" si="55"/>
        <v>0</v>
      </c>
      <c r="X134" s="54" t="str">
        <f t="shared" si="39"/>
        <v/>
      </c>
      <c r="Y134" s="135">
        <f t="shared" si="56"/>
        <v>0</v>
      </c>
      <c r="Z134" s="141" t="str">
        <f t="shared" si="40"/>
        <v/>
      </c>
      <c r="AA134" s="142" t="str">
        <f t="shared" si="57"/>
        <v/>
      </c>
      <c r="AB134" s="102">
        <f t="shared" si="58"/>
        <v>0</v>
      </c>
      <c r="AC134" s="55" t="str">
        <f t="shared" si="41"/>
        <v/>
      </c>
    </row>
    <row r="135" spans="2:29" ht="31.5" customHeight="1">
      <c r="B135" s="530" t="s">
        <v>194</v>
      </c>
      <c r="C135" s="531"/>
      <c r="D135" s="181">
        <v>0.14000000000000001</v>
      </c>
      <c r="E135" s="104" t="s">
        <v>78</v>
      </c>
      <c r="F135" s="239"/>
      <c r="G135" s="136"/>
      <c r="H135" s="138"/>
      <c r="I135" s="187">
        <f t="shared" si="48"/>
        <v>0</v>
      </c>
      <c r="J135" s="185">
        <f t="shared" si="49"/>
        <v>0</v>
      </c>
      <c r="K135" s="139">
        <f t="shared" si="42"/>
        <v>0</v>
      </c>
      <c r="L135" s="52">
        <f t="shared" si="50"/>
        <v>0</v>
      </c>
      <c r="M135" s="53">
        <f t="shared" si="51"/>
        <v>0</v>
      </c>
      <c r="N135" s="102">
        <f t="shared" si="43"/>
        <v>0</v>
      </c>
      <c r="O135" s="54">
        <f t="shared" si="44"/>
        <v>0</v>
      </c>
      <c r="P135" s="53">
        <f t="shared" si="45"/>
        <v>0</v>
      </c>
      <c r="Q135" s="102">
        <f t="shared" si="46"/>
        <v>0</v>
      </c>
      <c r="R135" s="55">
        <f t="shared" si="47"/>
        <v>0</v>
      </c>
      <c r="S135" s="160">
        <f t="shared" si="52"/>
        <v>0</v>
      </c>
      <c r="T135" s="135">
        <f t="shared" si="53"/>
        <v>0</v>
      </c>
      <c r="U135" s="141" t="str">
        <f t="shared" si="38"/>
        <v/>
      </c>
      <c r="V135" s="142" t="str">
        <f t="shared" si="54"/>
        <v/>
      </c>
      <c r="W135" s="102">
        <f t="shared" si="55"/>
        <v>0</v>
      </c>
      <c r="X135" s="54" t="str">
        <f t="shared" si="39"/>
        <v/>
      </c>
      <c r="Y135" s="135">
        <f t="shared" si="56"/>
        <v>0</v>
      </c>
      <c r="Z135" s="141" t="str">
        <f t="shared" si="40"/>
        <v/>
      </c>
      <c r="AA135" s="142" t="str">
        <f t="shared" si="57"/>
        <v/>
      </c>
      <c r="AB135" s="102">
        <f t="shared" si="58"/>
        <v>0</v>
      </c>
      <c r="AC135" s="55" t="str">
        <f t="shared" si="41"/>
        <v/>
      </c>
    </row>
    <row r="136" spans="2:29" ht="43.5" customHeight="1">
      <c r="B136" s="528" t="s">
        <v>258</v>
      </c>
      <c r="C136" s="529"/>
      <c r="D136" s="181"/>
      <c r="E136" s="104"/>
      <c r="F136" s="239"/>
      <c r="G136" s="136"/>
      <c r="H136" s="138"/>
      <c r="I136" s="187">
        <f t="shared" si="48"/>
        <v>0</v>
      </c>
      <c r="J136" s="185">
        <f t="shared" si="49"/>
        <v>0</v>
      </c>
      <c r="K136" s="139">
        <f t="shared" si="42"/>
        <v>0</v>
      </c>
      <c r="L136" s="52">
        <f t="shared" si="50"/>
        <v>0</v>
      </c>
      <c r="M136" s="53">
        <f t="shared" si="51"/>
        <v>0</v>
      </c>
      <c r="N136" s="102">
        <f t="shared" si="43"/>
        <v>0</v>
      </c>
      <c r="O136" s="54">
        <f t="shared" si="44"/>
        <v>0</v>
      </c>
      <c r="P136" s="53">
        <f t="shared" si="45"/>
        <v>0</v>
      </c>
      <c r="Q136" s="102">
        <f t="shared" si="46"/>
        <v>0</v>
      </c>
      <c r="R136" s="55">
        <f t="shared" si="47"/>
        <v>0</v>
      </c>
      <c r="S136" s="160">
        <f t="shared" si="52"/>
        <v>0</v>
      </c>
      <c r="T136" s="135">
        <f t="shared" si="53"/>
        <v>0</v>
      </c>
      <c r="U136" s="141" t="str">
        <f t="shared" si="38"/>
        <v/>
      </c>
      <c r="V136" s="142" t="str">
        <f t="shared" si="54"/>
        <v/>
      </c>
      <c r="W136" s="102">
        <f t="shared" si="55"/>
        <v>0</v>
      </c>
      <c r="X136" s="54" t="str">
        <f t="shared" si="39"/>
        <v/>
      </c>
      <c r="Y136" s="135">
        <f t="shared" si="56"/>
        <v>0</v>
      </c>
      <c r="Z136" s="141" t="str">
        <f t="shared" si="40"/>
        <v/>
      </c>
      <c r="AA136" s="142" t="str">
        <f t="shared" si="57"/>
        <v/>
      </c>
      <c r="AB136" s="102">
        <f t="shared" si="58"/>
        <v>0</v>
      </c>
      <c r="AC136" s="55" t="str">
        <f t="shared" si="41"/>
        <v/>
      </c>
    </row>
    <row r="137" spans="2:29" ht="26.45" customHeight="1">
      <c r="B137" s="526" t="s">
        <v>196</v>
      </c>
      <c r="C137" s="527"/>
      <c r="D137" s="181">
        <v>0.22</v>
      </c>
      <c r="E137" s="104" t="s">
        <v>78</v>
      </c>
      <c r="F137" s="239"/>
      <c r="G137" s="136"/>
      <c r="H137" s="138"/>
      <c r="I137" s="187">
        <f t="shared" si="48"/>
        <v>0</v>
      </c>
      <c r="J137" s="185">
        <f t="shared" si="49"/>
        <v>0</v>
      </c>
      <c r="K137" s="139">
        <f t="shared" si="42"/>
        <v>0</v>
      </c>
      <c r="L137" s="52">
        <f t="shared" si="50"/>
        <v>0</v>
      </c>
      <c r="M137" s="53">
        <f t="shared" si="51"/>
        <v>0</v>
      </c>
      <c r="N137" s="102">
        <f t="shared" si="43"/>
        <v>0</v>
      </c>
      <c r="O137" s="54">
        <f t="shared" si="44"/>
        <v>0</v>
      </c>
      <c r="P137" s="53">
        <f t="shared" si="45"/>
        <v>0</v>
      </c>
      <c r="Q137" s="102">
        <f t="shared" si="46"/>
        <v>0</v>
      </c>
      <c r="R137" s="55">
        <f t="shared" si="47"/>
        <v>0</v>
      </c>
      <c r="S137" s="160">
        <f t="shared" si="52"/>
        <v>0</v>
      </c>
      <c r="T137" s="135">
        <f t="shared" si="53"/>
        <v>0</v>
      </c>
      <c r="U137" s="141" t="str">
        <f t="shared" si="38"/>
        <v/>
      </c>
      <c r="V137" s="142" t="str">
        <f t="shared" si="54"/>
        <v/>
      </c>
      <c r="W137" s="102">
        <f t="shared" si="55"/>
        <v>0</v>
      </c>
      <c r="X137" s="54" t="str">
        <f t="shared" si="39"/>
        <v/>
      </c>
      <c r="Y137" s="135">
        <f t="shared" si="56"/>
        <v>0</v>
      </c>
      <c r="Z137" s="141" t="str">
        <f t="shared" si="40"/>
        <v/>
      </c>
      <c r="AA137" s="142" t="str">
        <f t="shared" si="57"/>
        <v/>
      </c>
      <c r="AB137" s="102">
        <f t="shared" si="58"/>
        <v>0</v>
      </c>
      <c r="AC137" s="55" t="str">
        <f t="shared" si="41"/>
        <v/>
      </c>
    </row>
    <row r="138" spans="2:29" ht="39" customHeight="1">
      <c r="B138" s="526" t="s">
        <v>197</v>
      </c>
      <c r="C138" s="527"/>
      <c r="D138" s="181">
        <v>0.25</v>
      </c>
      <c r="E138" s="104" t="s">
        <v>78</v>
      </c>
      <c r="F138" s="239"/>
      <c r="G138" s="136"/>
      <c r="H138" s="138"/>
      <c r="I138" s="187">
        <f t="shared" si="48"/>
        <v>0</v>
      </c>
      <c r="J138" s="185">
        <f t="shared" si="49"/>
        <v>0</v>
      </c>
      <c r="K138" s="139">
        <f t="shared" si="42"/>
        <v>0</v>
      </c>
      <c r="L138" s="52">
        <f t="shared" si="50"/>
        <v>0</v>
      </c>
      <c r="M138" s="53">
        <f t="shared" si="51"/>
        <v>0</v>
      </c>
      <c r="N138" s="102">
        <f t="shared" si="43"/>
        <v>0</v>
      </c>
      <c r="O138" s="54">
        <f t="shared" si="44"/>
        <v>0</v>
      </c>
      <c r="P138" s="53">
        <f t="shared" si="45"/>
        <v>0</v>
      </c>
      <c r="Q138" s="102">
        <f t="shared" si="46"/>
        <v>0</v>
      </c>
      <c r="R138" s="55">
        <f t="shared" si="47"/>
        <v>0</v>
      </c>
      <c r="S138" s="160">
        <f t="shared" si="52"/>
        <v>0</v>
      </c>
      <c r="T138" s="135">
        <f t="shared" si="53"/>
        <v>0</v>
      </c>
      <c r="U138" s="141" t="str">
        <f t="shared" si="38"/>
        <v/>
      </c>
      <c r="V138" s="142" t="str">
        <f t="shared" si="54"/>
        <v/>
      </c>
      <c r="W138" s="102">
        <f t="shared" si="55"/>
        <v>0</v>
      </c>
      <c r="X138" s="54" t="str">
        <f t="shared" si="39"/>
        <v/>
      </c>
      <c r="Y138" s="135">
        <f t="shared" si="56"/>
        <v>0</v>
      </c>
      <c r="Z138" s="141" t="str">
        <f t="shared" si="40"/>
        <v/>
      </c>
      <c r="AA138" s="142" t="str">
        <f t="shared" si="57"/>
        <v/>
      </c>
      <c r="AB138" s="102">
        <f t="shared" si="58"/>
        <v>0</v>
      </c>
      <c r="AC138" s="55" t="str">
        <f t="shared" si="41"/>
        <v/>
      </c>
    </row>
    <row r="139" spans="2:29" ht="26.45" customHeight="1">
      <c r="B139" s="526" t="s">
        <v>198</v>
      </c>
      <c r="C139" s="527"/>
      <c r="D139" s="181">
        <v>0.22</v>
      </c>
      <c r="E139" s="104" t="s">
        <v>78</v>
      </c>
      <c r="F139" s="239"/>
      <c r="G139" s="136"/>
      <c r="H139" s="138"/>
      <c r="I139" s="187">
        <f t="shared" si="48"/>
        <v>0</v>
      </c>
      <c r="J139" s="185">
        <f t="shared" si="49"/>
        <v>0</v>
      </c>
      <c r="K139" s="139">
        <f t="shared" si="42"/>
        <v>0</v>
      </c>
      <c r="L139" s="52">
        <f t="shared" si="50"/>
        <v>0</v>
      </c>
      <c r="M139" s="53">
        <f t="shared" si="51"/>
        <v>0</v>
      </c>
      <c r="N139" s="102">
        <f t="shared" si="43"/>
        <v>0</v>
      </c>
      <c r="O139" s="54">
        <f t="shared" si="44"/>
        <v>0</v>
      </c>
      <c r="P139" s="53">
        <f t="shared" si="45"/>
        <v>0</v>
      </c>
      <c r="Q139" s="102">
        <f t="shared" si="46"/>
        <v>0</v>
      </c>
      <c r="R139" s="55">
        <f t="shared" si="47"/>
        <v>0</v>
      </c>
      <c r="S139" s="160">
        <f t="shared" si="52"/>
        <v>0</v>
      </c>
      <c r="T139" s="135">
        <f t="shared" si="53"/>
        <v>0</v>
      </c>
      <c r="U139" s="141" t="str">
        <f t="shared" si="38"/>
        <v/>
      </c>
      <c r="V139" s="142" t="str">
        <f t="shared" si="54"/>
        <v/>
      </c>
      <c r="W139" s="102">
        <f t="shared" si="55"/>
        <v>0</v>
      </c>
      <c r="X139" s="54" t="str">
        <f t="shared" si="39"/>
        <v/>
      </c>
      <c r="Y139" s="135">
        <f t="shared" si="56"/>
        <v>0</v>
      </c>
      <c r="Z139" s="141" t="str">
        <f t="shared" si="40"/>
        <v/>
      </c>
      <c r="AA139" s="142" t="str">
        <f t="shared" si="57"/>
        <v/>
      </c>
      <c r="AB139" s="102">
        <f t="shared" si="58"/>
        <v>0</v>
      </c>
      <c r="AC139" s="55" t="str">
        <f t="shared" si="41"/>
        <v/>
      </c>
    </row>
    <row r="140" spans="2:29" ht="26.45" customHeight="1">
      <c r="B140" s="526" t="s">
        <v>199</v>
      </c>
      <c r="C140" s="527"/>
      <c r="D140" s="181">
        <v>0.22</v>
      </c>
      <c r="E140" s="104" t="s">
        <v>78</v>
      </c>
      <c r="F140" s="239"/>
      <c r="G140" s="136"/>
      <c r="H140" s="138"/>
      <c r="I140" s="187">
        <f t="shared" si="48"/>
        <v>0</v>
      </c>
      <c r="J140" s="185">
        <f t="shared" si="49"/>
        <v>0</v>
      </c>
      <c r="K140" s="139">
        <f t="shared" si="42"/>
        <v>0</v>
      </c>
      <c r="L140" s="52">
        <f t="shared" si="50"/>
        <v>0</v>
      </c>
      <c r="M140" s="53">
        <f t="shared" si="51"/>
        <v>0</v>
      </c>
      <c r="N140" s="102">
        <f t="shared" si="43"/>
        <v>0</v>
      </c>
      <c r="O140" s="54">
        <f t="shared" si="44"/>
        <v>0</v>
      </c>
      <c r="P140" s="53">
        <f t="shared" si="45"/>
        <v>0</v>
      </c>
      <c r="Q140" s="102">
        <f t="shared" si="46"/>
        <v>0</v>
      </c>
      <c r="R140" s="55">
        <f t="shared" si="47"/>
        <v>0</v>
      </c>
      <c r="S140" s="160">
        <f t="shared" si="52"/>
        <v>0</v>
      </c>
      <c r="T140" s="135">
        <f t="shared" si="53"/>
        <v>0</v>
      </c>
      <c r="U140" s="141" t="str">
        <f t="shared" si="38"/>
        <v/>
      </c>
      <c r="V140" s="142" t="str">
        <f t="shared" si="54"/>
        <v/>
      </c>
      <c r="W140" s="102">
        <f t="shared" si="55"/>
        <v>0</v>
      </c>
      <c r="X140" s="54" t="str">
        <f t="shared" si="39"/>
        <v/>
      </c>
      <c r="Y140" s="135">
        <f t="shared" si="56"/>
        <v>0</v>
      </c>
      <c r="Z140" s="141" t="str">
        <f t="shared" si="40"/>
        <v/>
      </c>
      <c r="AA140" s="142" t="str">
        <f t="shared" si="57"/>
        <v/>
      </c>
      <c r="AB140" s="102">
        <f t="shared" si="58"/>
        <v>0</v>
      </c>
      <c r="AC140" s="55" t="str">
        <f t="shared" si="41"/>
        <v/>
      </c>
    </row>
    <row r="141" spans="2:29" ht="51" customHeight="1">
      <c r="B141" s="526" t="s">
        <v>259</v>
      </c>
      <c r="C141" s="527"/>
      <c r="D141" s="181"/>
      <c r="E141" s="104"/>
      <c r="F141" s="239"/>
      <c r="G141" s="136"/>
      <c r="H141" s="138"/>
      <c r="I141" s="187">
        <f t="shared" si="48"/>
        <v>0</v>
      </c>
      <c r="J141" s="185">
        <f t="shared" si="49"/>
        <v>0</v>
      </c>
      <c r="K141" s="139">
        <f t="shared" si="42"/>
        <v>0</v>
      </c>
      <c r="L141" s="52">
        <f t="shared" si="50"/>
        <v>0</v>
      </c>
      <c r="M141" s="53">
        <f t="shared" si="51"/>
        <v>0</v>
      </c>
      <c r="N141" s="102">
        <f t="shared" si="43"/>
        <v>0</v>
      </c>
      <c r="O141" s="54">
        <f t="shared" si="44"/>
        <v>0</v>
      </c>
      <c r="P141" s="53">
        <f t="shared" si="45"/>
        <v>0</v>
      </c>
      <c r="Q141" s="102">
        <f t="shared" si="46"/>
        <v>0</v>
      </c>
      <c r="R141" s="55">
        <f t="shared" si="47"/>
        <v>0</v>
      </c>
      <c r="S141" s="160">
        <f t="shared" si="52"/>
        <v>0</v>
      </c>
      <c r="T141" s="135">
        <f t="shared" si="53"/>
        <v>0</v>
      </c>
      <c r="U141" s="141" t="str">
        <f t="shared" si="38"/>
        <v/>
      </c>
      <c r="V141" s="142" t="str">
        <f t="shared" si="54"/>
        <v/>
      </c>
      <c r="W141" s="102">
        <f t="shared" si="55"/>
        <v>0</v>
      </c>
      <c r="X141" s="54" t="str">
        <f t="shared" si="39"/>
        <v/>
      </c>
      <c r="Y141" s="135">
        <f t="shared" si="56"/>
        <v>0</v>
      </c>
      <c r="Z141" s="141" t="str">
        <f t="shared" si="40"/>
        <v/>
      </c>
      <c r="AA141" s="142" t="str">
        <f t="shared" si="57"/>
        <v/>
      </c>
      <c r="AB141" s="102">
        <f t="shared" si="58"/>
        <v>0</v>
      </c>
      <c r="AC141" s="55" t="str">
        <f t="shared" si="41"/>
        <v/>
      </c>
    </row>
    <row r="142" spans="2:29" ht="62.25" customHeight="1">
      <c r="B142" s="530" t="s">
        <v>262</v>
      </c>
      <c r="C142" s="531"/>
      <c r="D142" s="181">
        <v>8.0000000000000002E-3</v>
      </c>
      <c r="E142" s="104" t="s">
        <v>78</v>
      </c>
      <c r="F142" s="239"/>
      <c r="G142" s="136"/>
      <c r="H142" s="138"/>
      <c r="I142" s="187">
        <f t="shared" si="48"/>
        <v>0</v>
      </c>
      <c r="J142" s="185">
        <f t="shared" si="49"/>
        <v>0</v>
      </c>
      <c r="K142" s="139">
        <f t="shared" si="42"/>
        <v>0</v>
      </c>
      <c r="L142" s="52">
        <f t="shared" si="50"/>
        <v>0</v>
      </c>
      <c r="M142" s="53">
        <f t="shared" si="51"/>
        <v>0</v>
      </c>
      <c r="N142" s="102">
        <f t="shared" si="43"/>
        <v>0</v>
      </c>
      <c r="O142" s="54">
        <f t="shared" si="44"/>
        <v>0</v>
      </c>
      <c r="P142" s="53">
        <f t="shared" si="45"/>
        <v>0</v>
      </c>
      <c r="Q142" s="102">
        <f t="shared" si="46"/>
        <v>0</v>
      </c>
      <c r="R142" s="55">
        <f t="shared" si="47"/>
        <v>0</v>
      </c>
      <c r="S142" s="160">
        <f t="shared" si="52"/>
        <v>0</v>
      </c>
      <c r="T142" s="135">
        <f t="shared" si="53"/>
        <v>0</v>
      </c>
      <c r="U142" s="141" t="str">
        <f t="shared" si="38"/>
        <v/>
      </c>
      <c r="V142" s="142" t="str">
        <f t="shared" si="54"/>
        <v/>
      </c>
      <c r="W142" s="102">
        <f t="shared" si="55"/>
        <v>0</v>
      </c>
      <c r="X142" s="54" t="str">
        <f t="shared" si="39"/>
        <v/>
      </c>
      <c r="Y142" s="135">
        <f t="shared" si="56"/>
        <v>0</v>
      </c>
      <c r="Z142" s="141" t="str">
        <f t="shared" si="40"/>
        <v/>
      </c>
      <c r="AA142" s="142" t="str">
        <f t="shared" si="57"/>
        <v/>
      </c>
      <c r="AB142" s="102">
        <f t="shared" si="58"/>
        <v>0</v>
      </c>
      <c r="AC142" s="55" t="str">
        <f t="shared" si="41"/>
        <v/>
      </c>
    </row>
    <row r="143" spans="2:29" ht="37.5" customHeight="1">
      <c r="B143" s="528" t="s">
        <v>201</v>
      </c>
      <c r="C143" s="529"/>
      <c r="D143" s="181"/>
      <c r="E143" s="104"/>
      <c r="F143" s="239"/>
      <c r="G143" s="136"/>
      <c r="H143" s="138"/>
      <c r="I143" s="187">
        <f t="shared" si="48"/>
        <v>0</v>
      </c>
      <c r="J143" s="185">
        <f t="shared" si="49"/>
        <v>0</v>
      </c>
      <c r="K143" s="139">
        <f t="shared" si="42"/>
        <v>0</v>
      </c>
      <c r="L143" s="52">
        <f t="shared" si="50"/>
        <v>0</v>
      </c>
      <c r="M143" s="53">
        <f t="shared" si="51"/>
        <v>0</v>
      </c>
      <c r="N143" s="102">
        <f t="shared" si="43"/>
        <v>0</v>
      </c>
      <c r="O143" s="54">
        <f t="shared" si="44"/>
        <v>0</v>
      </c>
      <c r="P143" s="53">
        <f t="shared" si="45"/>
        <v>0</v>
      </c>
      <c r="Q143" s="102">
        <f t="shared" si="46"/>
        <v>0</v>
      </c>
      <c r="R143" s="55">
        <f t="shared" si="47"/>
        <v>0</v>
      </c>
      <c r="S143" s="160">
        <f t="shared" si="52"/>
        <v>0</v>
      </c>
      <c r="T143" s="135">
        <f t="shared" si="53"/>
        <v>0</v>
      </c>
      <c r="U143" s="141" t="str">
        <f t="shared" si="38"/>
        <v/>
      </c>
      <c r="V143" s="142" t="str">
        <f t="shared" si="54"/>
        <v/>
      </c>
      <c r="W143" s="102">
        <f t="shared" si="55"/>
        <v>0</v>
      </c>
      <c r="X143" s="54" t="str">
        <f t="shared" si="39"/>
        <v/>
      </c>
      <c r="Y143" s="135">
        <f t="shared" si="56"/>
        <v>0</v>
      </c>
      <c r="Z143" s="141" t="str">
        <f t="shared" si="40"/>
        <v/>
      </c>
      <c r="AA143" s="142" t="str">
        <f t="shared" si="57"/>
        <v/>
      </c>
      <c r="AB143" s="102">
        <f t="shared" si="58"/>
        <v>0</v>
      </c>
      <c r="AC143" s="55" t="str">
        <f t="shared" si="41"/>
        <v/>
      </c>
    </row>
    <row r="144" spans="2:29" ht="26.45" customHeight="1">
      <c r="B144" s="526" t="s">
        <v>200</v>
      </c>
      <c r="C144" s="527"/>
      <c r="D144" s="181">
        <v>3.5000000000000003E-2</v>
      </c>
      <c r="E144" s="104" t="s">
        <v>78</v>
      </c>
      <c r="F144" s="239"/>
      <c r="G144" s="136"/>
      <c r="H144" s="138"/>
      <c r="I144" s="187">
        <f t="shared" si="48"/>
        <v>0</v>
      </c>
      <c r="J144" s="185">
        <f t="shared" si="49"/>
        <v>0</v>
      </c>
      <c r="K144" s="139">
        <f t="shared" si="42"/>
        <v>0</v>
      </c>
      <c r="L144" s="52">
        <f t="shared" si="50"/>
        <v>0</v>
      </c>
      <c r="M144" s="53">
        <f t="shared" si="51"/>
        <v>0</v>
      </c>
      <c r="N144" s="102">
        <f t="shared" si="43"/>
        <v>0</v>
      </c>
      <c r="O144" s="54">
        <f t="shared" si="44"/>
        <v>0</v>
      </c>
      <c r="P144" s="53">
        <f t="shared" si="45"/>
        <v>0</v>
      </c>
      <c r="Q144" s="102">
        <f t="shared" si="46"/>
        <v>0</v>
      </c>
      <c r="R144" s="55">
        <f t="shared" si="47"/>
        <v>0</v>
      </c>
      <c r="S144" s="160">
        <f t="shared" si="52"/>
        <v>0</v>
      </c>
      <c r="T144" s="135">
        <f t="shared" si="53"/>
        <v>0</v>
      </c>
      <c r="U144" s="141" t="str">
        <f t="shared" si="38"/>
        <v/>
      </c>
      <c r="V144" s="142" t="str">
        <f t="shared" si="54"/>
        <v/>
      </c>
      <c r="W144" s="102">
        <f t="shared" si="55"/>
        <v>0</v>
      </c>
      <c r="X144" s="54" t="str">
        <f t="shared" si="39"/>
        <v/>
      </c>
      <c r="Y144" s="135">
        <f t="shared" si="56"/>
        <v>0</v>
      </c>
      <c r="Z144" s="141" t="str">
        <f t="shared" si="40"/>
        <v/>
      </c>
      <c r="AA144" s="142" t="str">
        <f t="shared" si="57"/>
        <v/>
      </c>
      <c r="AB144" s="102">
        <f t="shared" si="58"/>
        <v>0</v>
      </c>
      <c r="AC144" s="55" t="str">
        <f t="shared" si="41"/>
        <v/>
      </c>
    </row>
    <row r="145" spans="2:29" ht="26.45" customHeight="1">
      <c r="B145" s="526" t="s">
        <v>202</v>
      </c>
      <c r="C145" s="527"/>
      <c r="D145" s="181">
        <v>0.11</v>
      </c>
      <c r="E145" s="104" t="s">
        <v>78</v>
      </c>
      <c r="F145" s="239"/>
      <c r="G145" s="136"/>
      <c r="H145" s="138"/>
      <c r="I145" s="187">
        <f t="shared" si="48"/>
        <v>0</v>
      </c>
      <c r="J145" s="185">
        <f t="shared" si="49"/>
        <v>0</v>
      </c>
      <c r="K145" s="139">
        <f t="shared" si="42"/>
        <v>0</v>
      </c>
      <c r="L145" s="52">
        <f t="shared" si="50"/>
        <v>0</v>
      </c>
      <c r="M145" s="53">
        <f t="shared" si="51"/>
        <v>0</v>
      </c>
      <c r="N145" s="102">
        <f t="shared" si="43"/>
        <v>0</v>
      </c>
      <c r="O145" s="54">
        <f t="shared" si="44"/>
        <v>0</v>
      </c>
      <c r="P145" s="53">
        <f t="shared" si="45"/>
        <v>0</v>
      </c>
      <c r="Q145" s="102">
        <f t="shared" si="46"/>
        <v>0</v>
      </c>
      <c r="R145" s="55">
        <f t="shared" si="47"/>
        <v>0</v>
      </c>
      <c r="S145" s="160">
        <f t="shared" si="52"/>
        <v>0</v>
      </c>
      <c r="T145" s="135">
        <f t="shared" si="53"/>
        <v>0</v>
      </c>
      <c r="U145" s="141" t="str">
        <f t="shared" si="38"/>
        <v/>
      </c>
      <c r="V145" s="142" t="str">
        <f t="shared" si="54"/>
        <v/>
      </c>
      <c r="W145" s="102">
        <f t="shared" si="55"/>
        <v>0</v>
      </c>
      <c r="X145" s="54" t="str">
        <f t="shared" si="39"/>
        <v/>
      </c>
      <c r="Y145" s="135">
        <f t="shared" si="56"/>
        <v>0</v>
      </c>
      <c r="Z145" s="141" t="str">
        <f t="shared" si="40"/>
        <v/>
      </c>
      <c r="AA145" s="142" t="str">
        <f t="shared" si="57"/>
        <v/>
      </c>
      <c r="AB145" s="102">
        <f t="shared" si="58"/>
        <v>0</v>
      </c>
      <c r="AC145" s="55" t="str">
        <f t="shared" si="41"/>
        <v/>
      </c>
    </row>
    <row r="146" spans="2:29" ht="26.45" customHeight="1">
      <c r="B146" s="526" t="s">
        <v>203</v>
      </c>
      <c r="C146" s="527"/>
      <c r="D146" s="181">
        <v>0.115</v>
      </c>
      <c r="E146" s="104" t="s">
        <v>78</v>
      </c>
      <c r="F146" s="239"/>
      <c r="G146" s="136"/>
      <c r="H146" s="138"/>
      <c r="I146" s="187">
        <f t="shared" si="48"/>
        <v>0</v>
      </c>
      <c r="J146" s="185">
        <f t="shared" si="49"/>
        <v>0</v>
      </c>
      <c r="K146" s="139">
        <f t="shared" si="42"/>
        <v>0</v>
      </c>
      <c r="L146" s="52">
        <f t="shared" si="50"/>
        <v>0</v>
      </c>
      <c r="M146" s="53">
        <f t="shared" si="51"/>
        <v>0</v>
      </c>
      <c r="N146" s="102">
        <f t="shared" si="43"/>
        <v>0</v>
      </c>
      <c r="O146" s="54">
        <f t="shared" si="44"/>
        <v>0</v>
      </c>
      <c r="P146" s="53">
        <f t="shared" si="45"/>
        <v>0</v>
      </c>
      <c r="Q146" s="102">
        <f t="shared" si="46"/>
        <v>0</v>
      </c>
      <c r="R146" s="55">
        <f t="shared" si="47"/>
        <v>0</v>
      </c>
      <c r="S146" s="160">
        <f t="shared" si="52"/>
        <v>0</v>
      </c>
      <c r="T146" s="135">
        <f t="shared" si="53"/>
        <v>0</v>
      </c>
      <c r="U146" s="141" t="str">
        <f t="shared" ref="U146:U174" si="59">IF(T146&gt;0,"de","")</f>
        <v/>
      </c>
      <c r="V146" s="142" t="str">
        <f t="shared" si="54"/>
        <v/>
      </c>
      <c r="W146" s="102">
        <f t="shared" si="55"/>
        <v>0</v>
      </c>
      <c r="X146" s="54" t="str">
        <f t="shared" ref="X146:X174" si="60">IF(W146&lt;&gt;0,"Parts","")</f>
        <v/>
      </c>
      <c r="Y146" s="135">
        <f t="shared" si="56"/>
        <v>0</v>
      </c>
      <c r="Z146" s="141" t="str">
        <f t="shared" ref="Z146:Z174" si="61">IF(Y146&gt;0,"de","")</f>
        <v/>
      </c>
      <c r="AA146" s="142" t="str">
        <f t="shared" si="57"/>
        <v/>
      </c>
      <c r="AB146" s="102">
        <f t="shared" si="58"/>
        <v>0</v>
      </c>
      <c r="AC146" s="55" t="str">
        <f t="shared" ref="AC146:AC174" si="62">IF(AB146&lt;&gt;0,"Parts","")</f>
        <v/>
      </c>
    </row>
    <row r="147" spans="2:29" ht="26.45" customHeight="1">
      <c r="B147" s="526" t="s">
        <v>204</v>
      </c>
      <c r="C147" s="527"/>
      <c r="D147" s="181">
        <v>0.12</v>
      </c>
      <c r="E147" s="104" t="s">
        <v>78</v>
      </c>
      <c r="F147" s="239"/>
      <c r="G147" s="136"/>
      <c r="H147" s="138"/>
      <c r="I147" s="187">
        <f t="shared" si="48"/>
        <v>0</v>
      </c>
      <c r="J147" s="185">
        <f t="shared" si="49"/>
        <v>0</v>
      </c>
      <c r="K147" s="139">
        <f t="shared" si="42"/>
        <v>0</v>
      </c>
      <c r="L147" s="52">
        <f t="shared" si="50"/>
        <v>0</v>
      </c>
      <c r="M147" s="53">
        <f t="shared" si="51"/>
        <v>0</v>
      </c>
      <c r="N147" s="102">
        <f t="shared" si="43"/>
        <v>0</v>
      </c>
      <c r="O147" s="54">
        <f t="shared" si="44"/>
        <v>0</v>
      </c>
      <c r="P147" s="53">
        <f t="shared" si="45"/>
        <v>0</v>
      </c>
      <c r="Q147" s="102">
        <f t="shared" si="46"/>
        <v>0</v>
      </c>
      <c r="R147" s="55">
        <f t="shared" si="47"/>
        <v>0</v>
      </c>
      <c r="S147" s="160">
        <f t="shared" si="52"/>
        <v>0</v>
      </c>
      <c r="T147" s="135">
        <f t="shared" si="53"/>
        <v>0</v>
      </c>
      <c r="U147" s="141" t="str">
        <f t="shared" si="59"/>
        <v/>
      </c>
      <c r="V147" s="142" t="str">
        <f t="shared" si="54"/>
        <v/>
      </c>
      <c r="W147" s="102">
        <f t="shared" si="55"/>
        <v>0</v>
      </c>
      <c r="X147" s="54" t="str">
        <f t="shared" si="60"/>
        <v/>
      </c>
      <c r="Y147" s="135">
        <f t="shared" si="56"/>
        <v>0</v>
      </c>
      <c r="Z147" s="141" t="str">
        <f t="shared" si="61"/>
        <v/>
      </c>
      <c r="AA147" s="142" t="str">
        <f t="shared" si="57"/>
        <v/>
      </c>
      <c r="AB147" s="102">
        <f t="shared" si="58"/>
        <v>0</v>
      </c>
      <c r="AC147" s="55" t="str">
        <f t="shared" si="62"/>
        <v/>
      </c>
    </row>
    <row r="148" spans="2:29" ht="39" customHeight="1">
      <c r="B148" s="526" t="s">
        <v>295</v>
      </c>
      <c r="C148" s="527"/>
      <c r="D148" s="181">
        <v>0.125</v>
      </c>
      <c r="E148" s="104" t="s">
        <v>78</v>
      </c>
      <c r="F148" s="239"/>
      <c r="G148" s="136"/>
      <c r="H148" s="138"/>
      <c r="I148" s="187">
        <f t="shared" si="48"/>
        <v>0</v>
      </c>
      <c r="J148" s="185">
        <f t="shared" si="49"/>
        <v>0</v>
      </c>
      <c r="K148" s="139">
        <f t="shared" si="42"/>
        <v>0</v>
      </c>
      <c r="L148" s="52">
        <f t="shared" si="50"/>
        <v>0</v>
      </c>
      <c r="M148" s="53">
        <f t="shared" si="51"/>
        <v>0</v>
      </c>
      <c r="N148" s="102">
        <f t="shared" si="43"/>
        <v>0</v>
      </c>
      <c r="O148" s="54">
        <f t="shared" si="44"/>
        <v>0</v>
      </c>
      <c r="P148" s="53">
        <f t="shared" si="45"/>
        <v>0</v>
      </c>
      <c r="Q148" s="102">
        <f t="shared" si="46"/>
        <v>0</v>
      </c>
      <c r="R148" s="55">
        <f t="shared" si="47"/>
        <v>0</v>
      </c>
      <c r="S148" s="160">
        <f t="shared" si="52"/>
        <v>0</v>
      </c>
      <c r="T148" s="135">
        <f t="shared" si="53"/>
        <v>0</v>
      </c>
      <c r="U148" s="141" t="str">
        <f t="shared" si="59"/>
        <v/>
      </c>
      <c r="V148" s="142" t="str">
        <f t="shared" si="54"/>
        <v/>
      </c>
      <c r="W148" s="102">
        <f t="shared" si="55"/>
        <v>0</v>
      </c>
      <c r="X148" s="54" t="str">
        <f t="shared" si="60"/>
        <v/>
      </c>
      <c r="Y148" s="135">
        <f t="shared" si="56"/>
        <v>0</v>
      </c>
      <c r="Z148" s="141" t="str">
        <f t="shared" si="61"/>
        <v/>
      </c>
      <c r="AA148" s="142" t="str">
        <f t="shared" si="57"/>
        <v/>
      </c>
      <c r="AB148" s="102">
        <f t="shared" si="58"/>
        <v>0</v>
      </c>
      <c r="AC148" s="55" t="str">
        <f t="shared" si="62"/>
        <v/>
      </c>
    </row>
    <row r="149" spans="2:29" ht="34.5" customHeight="1">
      <c r="B149" s="526" t="s">
        <v>205</v>
      </c>
      <c r="C149" s="527"/>
      <c r="D149" s="181"/>
      <c r="E149" s="104"/>
      <c r="F149" s="239"/>
      <c r="G149" s="136"/>
      <c r="H149" s="138"/>
      <c r="I149" s="187">
        <f t="shared" si="48"/>
        <v>0</v>
      </c>
      <c r="J149" s="185">
        <f t="shared" si="49"/>
        <v>0</v>
      </c>
      <c r="K149" s="139">
        <f t="shared" si="42"/>
        <v>0</v>
      </c>
      <c r="L149" s="52">
        <f t="shared" si="50"/>
        <v>0</v>
      </c>
      <c r="M149" s="53">
        <f t="shared" si="51"/>
        <v>0</v>
      </c>
      <c r="N149" s="102">
        <f t="shared" si="43"/>
        <v>0</v>
      </c>
      <c r="O149" s="54">
        <f t="shared" si="44"/>
        <v>0</v>
      </c>
      <c r="P149" s="53">
        <f t="shared" si="45"/>
        <v>0</v>
      </c>
      <c r="Q149" s="102">
        <f t="shared" si="46"/>
        <v>0</v>
      </c>
      <c r="R149" s="55">
        <f t="shared" si="47"/>
        <v>0</v>
      </c>
      <c r="S149" s="160">
        <f t="shared" si="52"/>
        <v>0</v>
      </c>
      <c r="T149" s="135">
        <f t="shared" si="53"/>
        <v>0</v>
      </c>
      <c r="U149" s="141" t="str">
        <f t="shared" si="59"/>
        <v/>
      </c>
      <c r="V149" s="142" t="str">
        <f t="shared" si="54"/>
        <v/>
      </c>
      <c r="W149" s="102">
        <f t="shared" si="55"/>
        <v>0</v>
      </c>
      <c r="X149" s="54" t="str">
        <f t="shared" si="60"/>
        <v/>
      </c>
      <c r="Y149" s="135">
        <f t="shared" si="56"/>
        <v>0</v>
      </c>
      <c r="Z149" s="141" t="str">
        <f t="shared" si="61"/>
        <v/>
      </c>
      <c r="AA149" s="142" t="str">
        <f t="shared" si="57"/>
        <v/>
      </c>
      <c r="AB149" s="102">
        <f t="shared" si="58"/>
        <v>0</v>
      </c>
      <c r="AC149" s="55" t="str">
        <f t="shared" si="62"/>
        <v/>
      </c>
    </row>
    <row r="150" spans="2:29" ht="26.45" customHeight="1">
      <c r="B150" s="528" t="s">
        <v>206</v>
      </c>
      <c r="C150" s="529"/>
      <c r="D150" s="181"/>
      <c r="E150" s="104"/>
      <c r="F150" s="239"/>
      <c r="G150" s="136"/>
      <c r="H150" s="138"/>
      <c r="I150" s="187">
        <f t="shared" si="48"/>
        <v>0</v>
      </c>
      <c r="J150" s="185">
        <f t="shared" si="49"/>
        <v>0</v>
      </c>
      <c r="K150" s="139">
        <f t="shared" si="42"/>
        <v>0</v>
      </c>
      <c r="L150" s="52">
        <f t="shared" si="50"/>
        <v>0</v>
      </c>
      <c r="M150" s="53">
        <f t="shared" si="51"/>
        <v>0</v>
      </c>
      <c r="N150" s="102">
        <f t="shared" si="43"/>
        <v>0</v>
      </c>
      <c r="O150" s="54">
        <f t="shared" si="44"/>
        <v>0</v>
      </c>
      <c r="P150" s="53">
        <f t="shared" si="45"/>
        <v>0</v>
      </c>
      <c r="Q150" s="102">
        <f t="shared" si="46"/>
        <v>0</v>
      </c>
      <c r="R150" s="55">
        <f t="shared" si="47"/>
        <v>0</v>
      </c>
      <c r="S150" s="160">
        <f t="shared" si="52"/>
        <v>0</v>
      </c>
      <c r="T150" s="135">
        <f t="shared" si="53"/>
        <v>0</v>
      </c>
      <c r="U150" s="141" t="str">
        <f t="shared" si="59"/>
        <v/>
      </c>
      <c r="V150" s="142" t="str">
        <f t="shared" si="54"/>
        <v/>
      </c>
      <c r="W150" s="102">
        <f t="shared" si="55"/>
        <v>0</v>
      </c>
      <c r="X150" s="54" t="str">
        <f t="shared" si="60"/>
        <v/>
      </c>
      <c r="Y150" s="135">
        <f t="shared" si="56"/>
        <v>0</v>
      </c>
      <c r="Z150" s="141" t="str">
        <f t="shared" si="61"/>
        <v/>
      </c>
      <c r="AA150" s="142" t="str">
        <f t="shared" si="57"/>
        <v/>
      </c>
      <c r="AB150" s="102">
        <f t="shared" si="58"/>
        <v>0</v>
      </c>
      <c r="AC150" s="55" t="str">
        <f t="shared" si="62"/>
        <v/>
      </c>
    </row>
    <row r="151" spans="2:29" ht="26.45" customHeight="1">
      <c r="B151" s="526" t="s">
        <v>207</v>
      </c>
      <c r="C151" s="527"/>
      <c r="D151" s="181">
        <v>0.1</v>
      </c>
      <c r="E151" s="104" t="s">
        <v>78</v>
      </c>
      <c r="F151" s="239"/>
      <c r="G151" s="136"/>
      <c r="H151" s="138"/>
      <c r="I151" s="187">
        <f t="shared" si="48"/>
        <v>0</v>
      </c>
      <c r="J151" s="185">
        <f t="shared" si="49"/>
        <v>0</v>
      </c>
      <c r="K151" s="139">
        <f t="shared" si="42"/>
        <v>0</v>
      </c>
      <c r="L151" s="52">
        <f t="shared" si="50"/>
        <v>0</v>
      </c>
      <c r="M151" s="53">
        <f t="shared" si="51"/>
        <v>0</v>
      </c>
      <c r="N151" s="102">
        <f t="shared" si="43"/>
        <v>0</v>
      </c>
      <c r="O151" s="54">
        <f t="shared" si="44"/>
        <v>0</v>
      </c>
      <c r="P151" s="53">
        <f t="shared" si="45"/>
        <v>0</v>
      </c>
      <c r="Q151" s="102">
        <f t="shared" si="46"/>
        <v>0</v>
      </c>
      <c r="R151" s="55">
        <f t="shared" si="47"/>
        <v>0</v>
      </c>
      <c r="S151" s="160">
        <f t="shared" si="52"/>
        <v>0</v>
      </c>
      <c r="T151" s="135">
        <f t="shared" si="53"/>
        <v>0</v>
      </c>
      <c r="U151" s="141" t="str">
        <f t="shared" si="59"/>
        <v/>
      </c>
      <c r="V151" s="142" t="str">
        <f t="shared" si="54"/>
        <v/>
      </c>
      <c r="W151" s="102">
        <f t="shared" si="55"/>
        <v>0</v>
      </c>
      <c r="X151" s="54" t="str">
        <f t="shared" si="60"/>
        <v/>
      </c>
      <c r="Y151" s="135">
        <f t="shared" si="56"/>
        <v>0</v>
      </c>
      <c r="Z151" s="141" t="str">
        <f t="shared" si="61"/>
        <v/>
      </c>
      <c r="AA151" s="142" t="str">
        <f t="shared" si="57"/>
        <v/>
      </c>
      <c r="AB151" s="102">
        <f t="shared" si="58"/>
        <v>0</v>
      </c>
      <c r="AC151" s="55" t="str">
        <f t="shared" si="62"/>
        <v/>
      </c>
    </row>
    <row r="152" spans="2:29" ht="26.45" customHeight="1">
      <c r="B152" s="526" t="s">
        <v>208</v>
      </c>
      <c r="C152" s="527"/>
      <c r="D152" s="181">
        <v>8.3000000000000004E-2</v>
      </c>
      <c r="E152" s="104" t="s">
        <v>79</v>
      </c>
      <c r="F152" s="239"/>
      <c r="G152" s="136"/>
      <c r="H152" s="138"/>
      <c r="I152" s="187">
        <f t="shared" si="48"/>
        <v>0</v>
      </c>
      <c r="J152" s="185">
        <f t="shared" si="49"/>
        <v>0</v>
      </c>
      <c r="K152" s="139">
        <f t="shared" si="42"/>
        <v>0</v>
      </c>
      <c r="L152" s="52">
        <f t="shared" si="50"/>
        <v>0</v>
      </c>
      <c r="M152" s="53">
        <f t="shared" si="51"/>
        <v>0</v>
      </c>
      <c r="N152" s="102">
        <f t="shared" si="43"/>
        <v>0</v>
      </c>
      <c r="O152" s="54">
        <f t="shared" si="44"/>
        <v>0</v>
      </c>
      <c r="P152" s="53">
        <f t="shared" si="45"/>
        <v>0</v>
      </c>
      <c r="Q152" s="102">
        <f t="shared" si="46"/>
        <v>0</v>
      </c>
      <c r="R152" s="55">
        <f t="shared" si="47"/>
        <v>0</v>
      </c>
      <c r="S152" s="160">
        <f t="shared" si="52"/>
        <v>0</v>
      </c>
      <c r="T152" s="135">
        <f t="shared" si="53"/>
        <v>0</v>
      </c>
      <c r="U152" s="141" t="str">
        <f t="shared" si="59"/>
        <v/>
      </c>
      <c r="V152" s="142" t="str">
        <f t="shared" si="54"/>
        <v/>
      </c>
      <c r="W152" s="102">
        <f t="shared" si="55"/>
        <v>0</v>
      </c>
      <c r="X152" s="54" t="str">
        <f t="shared" si="60"/>
        <v/>
      </c>
      <c r="Y152" s="135">
        <f t="shared" si="56"/>
        <v>0</v>
      </c>
      <c r="Z152" s="141" t="str">
        <f t="shared" si="61"/>
        <v/>
      </c>
      <c r="AA152" s="142" t="str">
        <f t="shared" si="57"/>
        <v/>
      </c>
      <c r="AB152" s="102">
        <f t="shared" si="58"/>
        <v>0</v>
      </c>
      <c r="AC152" s="55" t="str">
        <f t="shared" si="62"/>
        <v/>
      </c>
    </row>
    <row r="153" spans="2:29" ht="26.45" customHeight="1">
      <c r="B153" s="526" t="s">
        <v>209</v>
      </c>
      <c r="C153" s="527"/>
      <c r="D153" s="181">
        <v>0.13</v>
      </c>
      <c r="E153" s="104" t="s">
        <v>78</v>
      </c>
      <c r="F153" s="239"/>
      <c r="G153" s="136"/>
      <c r="H153" s="138"/>
      <c r="I153" s="187">
        <f t="shared" si="48"/>
        <v>0</v>
      </c>
      <c r="J153" s="185">
        <f t="shared" si="49"/>
        <v>0</v>
      </c>
      <c r="K153" s="139">
        <f t="shared" si="42"/>
        <v>0</v>
      </c>
      <c r="L153" s="52">
        <f t="shared" si="50"/>
        <v>0</v>
      </c>
      <c r="M153" s="53">
        <f t="shared" si="51"/>
        <v>0</v>
      </c>
      <c r="N153" s="102">
        <f t="shared" si="43"/>
        <v>0</v>
      </c>
      <c r="O153" s="54">
        <f t="shared" si="44"/>
        <v>0</v>
      </c>
      <c r="P153" s="53">
        <f t="shared" si="45"/>
        <v>0</v>
      </c>
      <c r="Q153" s="102">
        <f t="shared" si="46"/>
        <v>0</v>
      </c>
      <c r="R153" s="55">
        <f t="shared" si="47"/>
        <v>0</v>
      </c>
      <c r="S153" s="160">
        <f t="shared" si="52"/>
        <v>0</v>
      </c>
      <c r="T153" s="135">
        <f t="shared" si="53"/>
        <v>0</v>
      </c>
      <c r="U153" s="141" t="str">
        <f t="shared" si="59"/>
        <v/>
      </c>
      <c r="V153" s="142" t="str">
        <f t="shared" si="54"/>
        <v/>
      </c>
      <c r="W153" s="102">
        <f t="shared" si="55"/>
        <v>0</v>
      </c>
      <c r="X153" s="54" t="str">
        <f t="shared" si="60"/>
        <v/>
      </c>
      <c r="Y153" s="135">
        <f t="shared" si="56"/>
        <v>0</v>
      </c>
      <c r="Z153" s="141" t="str">
        <f t="shared" si="61"/>
        <v/>
      </c>
      <c r="AA153" s="142" t="str">
        <f t="shared" si="57"/>
        <v/>
      </c>
      <c r="AB153" s="102">
        <f t="shared" si="58"/>
        <v>0</v>
      </c>
      <c r="AC153" s="55" t="str">
        <f t="shared" si="62"/>
        <v/>
      </c>
    </row>
    <row r="154" spans="2:29" ht="26.45" customHeight="1">
      <c r="B154" s="526" t="s">
        <v>210</v>
      </c>
      <c r="C154" s="527"/>
      <c r="D154" s="181">
        <v>0.13</v>
      </c>
      <c r="E154" s="104" t="s">
        <v>78</v>
      </c>
      <c r="F154" s="239"/>
      <c r="G154" s="136"/>
      <c r="H154" s="138"/>
      <c r="I154" s="187">
        <f t="shared" si="48"/>
        <v>0</v>
      </c>
      <c r="J154" s="185">
        <f t="shared" si="49"/>
        <v>0</v>
      </c>
      <c r="K154" s="139">
        <f t="shared" si="42"/>
        <v>0</v>
      </c>
      <c r="L154" s="52">
        <f t="shared" si="50"/>
        <v>0</v>
      </c>
      <c r="M154" s="53">
        <f t="shared" si="51"/>
        <v>0</v>
      </c>
      <c r="N154" s="102">
        <f t="shared" si="43"/>
        <v>0</v>
      </c>
      <c r="O154" s="54">
        <f t="shared" si="44"/>
        <v>0</v>
      </c>
      <c r="P154" s="53">
        <f t="shared" si="45"/>
        <v>0</v>
      </c>
      <c r="Q154" s="102">
        <f t="shared" si="46"/>
        <v>0</v>
      </c>
      <c r="R154" s="55">
        <f t="shared" si="47"/>
        <v>0</v>
      </c>
      <c r="S154" s="160">
        <f t="shared" si="52"/>
        <v>0</v>
      </c>
      <c r="T154" s="135">
        <f t="shared" si="53"/>
        <v>0</v>
      </c>
      <c r="U154" s="141" t="str">
        <f t="shared" si="59"/>
        <v/>
      </c>
      <c r="V154" s="142" t="str">
        <f t="shared" si="54"/>
        <v/>
      </c>
      <c r="W154" s="102">
        <f t="shared" si="55"/>
        <v>0</v>
      </c>
      <c r="X154" s="54" t="str">
        <f t="shared" si="60"/>
        <v/>
      </c>
      <c r="Y154" s="135">
        <f t="shared" si="56"/>
        <v>0</v>
      </c>
      <c r="Z154" s="141" t="str">
        <f t="shared" si="61"/>
        <v/>
      </c>
      <c r="AA154" s="142" t="str">
        <f t="shared" si="57"/>
        <v/>
      </c>
      <c r="AB154" s="102">
        <f t="shared" si="58"/>
        <v>0</v>
      </c>
      <c r="AC154" s="55" t="str">
        <f t="shared" si="62"/>
        <v/>
      </c>
    </row>
    <row r="155" spans="2:29" ht="36" customHeight="1">
      <c r="B155" s="526" t="s">
        <v>211</v>
      </c>
      <c r="C155" s="527"/>
      <c r="D155" s="181">
        <v>0.06</v>
      </c>
      <c r="E155" s="104" t="s">
        <v>78</v>
      </c>
      <c r="F155" s="239"/>
      <c r="G155" s="136"/>
      <c r="H155" s="138"/>
      <c r="I155" s="187">
        <f t="shared" si="48"/>
        <v>0</v>
      </c>
      <c r="J155" s="185">
        <f t="shared" si="49"/>
        <v>0</v>
      </c>
      <c r="K155" s="139">
        <f t="shared" si="42"/>
        <v>0</v>
      </c>
      <c r="L155" s="52">
        <f t="shared" si="50"/>
        <v>0</v>
      </c>
      <c r="M155" s="53">
        <f t="shared" si="51"/>
        <v>0</v>
      </c>
      <c r="N155" s="102">
        <f t="shared" si="43"/>
        <v>0</v>
      </c>
      <c r="O155" s="54">
        <f t="shared" si="44"/>
        <v>0</v>
      </c>
      <c r="P155" s="53">
        <f t="shared" si="45"/>
        <v>0</v>
      </c>
      <c r="Q155" s="102">
        <f t="shared" si="46"/>
        <v>0</v>
      </c>
      <c r="R155" s="55">
        <f t="shared" si="47"/>
        <v>0</v>
      </c>
      <c r="S155" s="160">
        <f t="shared" si="52"/>
        <v>0</v>
      </c>
      <c r="T155" s="135">
        <f t="shared" si="53"/>
        <v>0</v>
      </c>
      <c r="U155" s="141" t="str">
        <f t="shared" si="59"/>
        <v/>
      </c>
      <c r="V155" s="142" t="str">
        <f t="shared" si="54"/>
        <v/>
      </c>
      <c r="W155" s="102">
        <f t="shared" si="55"/>
        <v>0</v>
      </c>
      <c r="X155" s="54" t="str">
        <f t="shared" si="60"/>
        <v/>
      </c>
      <c r="Y155" s="135">
        <f t="shared" si="56"/>
        <v>0</v>
      </c>
      <c r="Z155" s="141" t="str">
        <f t="shared" si="61"/>
        <v/>
      </c>
      <c r="AA155" s="142" t="str">
        <f t="shared" si="57"/>
        <v/>
      </c>
      <c r="AB155" s="102">
        <f t="shared" si="58"/>
        <v>0</v>
      </c>
      <c r="AC155" s="55" t="str">
        <f t="shared" si="62"/>
        <v/>
      </c>
    </row>
    <row r="156" spans="2:29" ht="37.5" customHeight="1">
      <c r="B156" s="526" t="s">
        <v>212</v>
      </c>
      <c r="C156" s="527"/>
      <c r="D156" s="181">
        <v>0.08</v>
      </c>
      <c r="E156" s="104" t="s">
        <v>78</v>
      </c>
      <c r="F156" s="239"/>
      <c r="G156" s="136"/>
      <c r="H156" s="138"/>
      <c r="I156" s="187">
        <f t="shared" si="48"/>
        <v>0</v>
      </c>
      <c r="J156" s="185">
        <f t="shared" si="49"/>
        <v>0</v>
      </c>
      <c r="K156" s="139">
        <f t="shared" si="42"/>
        <v>0</v>
      </c>
      <c r="L156" s="52">
        <f t="shared" si="50"/>
        <v>0</v>
      </c>
      <c r="M156" s="53">
        <f t="shared" si="51"/>
        <v>0</v>
      </c>
      <c r="N156" s="102">
        <f t="shared" si="43"/>
        <v>0</v>
      </c>
      <c r="O156" s="54">
        <f t="shared" si="44"/>
        <v>0</v>
      </c>
      <c r="P156" s="53">
        <f t="shared" si="45"/>
        <v>0</v>
      </c>
      <c r="Q156" s="102">
        <f t="shared" si="46"/>
        <v>0</v>
      </c>
      <c r="R156" s="55">
        <f t="shared" si="47"/>
        <v>0</v>
      </c>
      <c r="S156" s="160">
        <f t="shared" si="52"/>
        <v>0</v>
      </c>
      <c r="T156" s="135">
        <f t="shared" si="53"/>
        <v>0</v>
      </c>
      <c r="U156" s="141" t="str">
        <f t="shared" si="59"/>
        <v/>
      </c>
      <c r="V156" s="142" t="str">
        <f t="shared" si="54"/>
        <v/>
      </c>
      <c r="W156" s="102">
        <f t="shared" si="55"/>
        <v>0</v>
      </c>
      <c r="X156" s="54" t="str">
        <f t="shared" si="60"/>
        <v/>
      </c>
      <c r="Y156" s="135">
        <f t="shared" si="56"/>
        <v>0</v>
      </c>
      <c r="Z156" s="141" t="str">
        <f t="shared" si="61"/>
        <v/>
      </c>
      <c r="AA156" s="142" t="str">
        <f t="shared" si="57"/>
        <v/>
      </c>
      <c r="AB156" s="102">
        <f t="shared" si="58"/>
        <v>0</v>
      </c>
      <c r="AC156" s="55" t="str">
        <f t="shared" si="62"/>
        <v/>
      </c>
    </row>
    <row r="157" spans="2:29" ht="28.5" customHeight="1">
      <c r="B157" s="526" t="s">
        <v>213</v>
      </c>
      <c r="C157" s="527"/>
      <c r="D157" s="181">
        <v>0.05</v>
      </c>
      <c r="E157" s="104" t="s">
        <v>78</v>
      </c>
      <c r="F157" s="239"/>
      <c r="G157" s="136"/>
      <c r="H157" s="138"/>
      <c r="I157" s="187">
        <f t="shared" si="48"/>
        <v>0</v>
      </c>
      <c r="J157" s="185">
        <f t="shared" si="49"/>
        <v>0</v>
      </c>
      <c r="K157" s="139">
        <f t="shared" si="42"/>
        <v>0</v>
      </c>
      <c r="L157" s="52">
        <f t="shared" si="50"/>
        <v>0</v>
      </c>
      <c r="M157" s="53">
        <f t="shared" si="51"/>
        <v>0</v>
      </c>
      <c r="N157" s="102">
        <f t="shared" si="43"/>
        <v>0</v>
      </c>
      <c r="O157" s="54">
        <f t="shared" si="44"/>
        <v>0</v>
      </c>
      <c r="P157" s="53">
        <f t="shared" si="45"/>
        <v>0</v>
      </c>
      <c r="Q157" s="102">
        <f t="shared" si="46"/>
        <v>0</v>
      </c>
      <c r="R157" s="55">
        <f t="shared" si="47"/>
        <v>0</v>
      </c>
      <c r="S157" s="160">
        <f t="shared" si="52"/>
        <v>0</v>
      </c>
      <c r="T157" s="135">
        <f t="shared" si="53"/>
        <v>0</v>
      </c>
      <c r="U157" s="141" t="str">
        <f t="shared" si="59"/>
        <v/>
      </c>
      <c r="V157" s="142" t="str">
        <f t="shared" si="54"/>
        <v/>
      </c>
      <c r="W157" s="102">
        <f t="shared" si="55"/>
        <v>0</v>
      </c>
      <c r="X157" s="54" t="str">
        <f t="shared" si="60"/>
        <v/>
      </c>
      <c r="Y157" s="135">
        <f t="shared" si="56"/>
        <v>0</v>
      </c>
      <c r="Z157" s="141" t="str">
        <f t="shared" si="61"/>
        <v/>
      </c>
      <c r="AA157" s="142" t="str">
        <f t="shared" si="57"/>
        <v/>
      </c>
      <c r="AB157" s="102">
        <f t="shared" si="58"/>
        <v>0</v>
      </c>
      <c r="AC157" s="55" t="str">
        <f t="shared" si="62"/>
        <v/>
      </c>
    </row>
    <row r="158" spans="2:29" ht="26.45" customHeight="1">
      <c r="B158" s="526" t="s">
        <v>260</v>
      </c>
      <c r="C158" s="527"/>
      <c r="D158" s="181">
        <v>0.02</v>
      </c>
      <c r="E158" s="104" t="s">
        <v>78</v>
      </c>
      <c r="F158" s="239"/>
      <c r="G158" s="136"/>
      <c r="H158" s="138"/>
      <c r="I158" s="187">
        <f t="shared" si="48"/>
        <v>0</v>
      </c>
      <c r="J158" s="185">
        <f t="shared" si="49"/>
        <v>0</v>
      </c>
      <c r="K158" s="139">
        <f t="shared" si="42"/>
        <v>0</v>
      </c>
      <c r="L158" s="52">
        <f t="shared" si="50"/>
        <v>0</v>
      </c>
      <c r="M158" s="53">
        <f t="shared" si="51"/>
        <v>0</v>
      </c>
      <c r="N158" s="102">
        <f t="shared" si="43"/>
        <v>0</v>
      </c>
      <c r="O158" s="54">
        <f t="shared" si="44"/>
        <v>0</v>
      </c>
      <c r="P158" s="53">
        <f t="shared" si="45"/>
        <v>0</v>
      </c>
      <c r="Q158" s="102">
        <f t="shared" si="46"/>
        <v>0</v>
      </c>
      <c r="R158" s="55">
        <f t="shared" si="47"/>
        <v>0</v>
      </c>
      <c r="S158" s="160">
        <f t="shared" si="52"/>
        <v>0</v>
      </c>
      <c r="T158" s="135">
        <f t="shared" si="53"/>
        <v>0</v>
      </c>
      <c r="U158" s="141" t="str">
        <f t="shared" si="59"/>
        <v/>
      </c>
      <c r="V158" s="142" t="str">
        <f t="shared" si="54"/>
        <v/>
      </c>
      <c r="W158" s="102">
        <f t="shared" si="55"/>
        <v>0</v>
      </c>
      <c r="X158" s="54" t="str">
        <f t="shared" si="60"/>
        <v/>
      </c>
      <c r="Y158" s="135">
        <f t="shared" si="56"/>
        <v>0</v>
      </c>
      <c r="Z158" s="141" t="str">
        <f t="shared" si="61"/>
        <v/>
      </c>
      <c r="AA158" s="142" t="str">
        <f t="shared" si="57"/>
        <v/>
      </c>
      <c r="AB158" s="102">
        <f t="shared" si="58"/>
        <v>0</v>
      </c>
      <c r="AC158" s="55" t="str">
        <f t="shared" si="62"/>
        <v/>
      </c>
    </row>
    <row r="159" spans="2:29" ht="34.5" customHeight="1">
      <c r="B159" s="526" t="s">
        <v>214</v>
      </c>
      <c r="C159" s="527"/>
      <c r="D159" s="181"/>
      <c r="E159" s="104"/>
      <c r="F159" s="239"/>
      <c r="G159" s="136"/>
      <c r="H159" s="138"/>
      <c r="I159" s="187">
        <f t="shared" si="48"/>
        <v>0</v>
      </c>
      <c r="J159" s="185">
        <f t="shared" si="49"/>
        <v>0</v>
      </c>
      <c r="K159" s="139">
        <f t="shared" si="42"/>
        <v>0</v>
      </c>
      <c r="L159" s="52">
        <f t="shared" si="50"/>
        <v>0</v>
      </c>
      <c r="M159" s="53">
        <f t="shared" si="51"/>
        <v>0</v>
      </c>
      <c r="N159" s="102">
        <f t="shared" si="43"/>
        <v>0</v>
      </c>
      <c r="O159" s="54">
        <f t="shared" si="44"/>
        <v>0</v>
      </c>
      <c r="P159" s="53">
        <f t="shared" si="45"/>
        <v>0</v>
      </c>
      <c r="Q159" s="102">
        <f t="shared" si="46"/>
        <v>0</v>
      </c>
      <c r="R159" s="55">
        <f t="shared" si="47"/>
        <v>0</v>
      </c>
      <c r="S159" s="160">
        <f t="shared" si="52"/>
        <v>0</v>
      </c>
      <c r="T159" s="135">
        <f t="shared" si="53"/>
        <v>0</v>
      </c>
      <c r="U159" s="141" t="str">
        <f t="shared" si="59"/>
        <v/>
      </c>
      <c r="V159" s="142" t="str">
        <f t="shared" si="54"/>
        <v/>
      </c>
      <c r="W159" s="102">
        <f t="shared" si="55"/>
        <v>0</v>
      </c>
      <c r="X159" s="54" t="str">
        <f t="shared" si="60"/>
        <v/>
      </c>
      <c r="Y159" s="135">
        <f t="shared" si="56"/>
        <v>0</v>
      </c>
      <c r="Z159" s="141" t="str">
        <f t="shared" si="61"/>
        <v/>
      </c>
      <c r="AA159" s="142" t="str">
        <f t="shared" si="57"/>
        <v/>
      </c>
      <c r="AB159" s="102">
        <f t="shared" si="58"/>
        <v>0</v>
      </c>
      <c r="AC159" s="55" t="str">
        <f t="shared" si="62"/>
        <v/>
      </c>
    </row>
    <row r="160" spans="2:29" ht="85.5" customHeight="1">
      <c r="B160" s="528" t="s">
        <v>215</v>
      </c>
      <c r="C160" s="529"/>
      <c r="D160" s="181"/>
      <c r="E160" s="104"/>
      <c r="F160" s="239"/>
      <c r="G160" s="136"/>
      <c r="H160" s="138"/>
      <c r="I160" s="187">
        <f t="shared" si="48"/>
        <v>0</v>
      </c>
      <c r="J160" s="185">
        <f t="shared" si="49"/>
        <v>0</v>
      </c>
      <c r="K160" s="139">
        <f t="shared" ref="K160:K174" si="63">D160*G160</f>
        <v>0</v>
      </c>
      <c r="L160" s="52">
        <f t="shared" si="50"/>
        <v>0</v>
      </c>
      <c r="M160" s="53">
        <f t="shared" si="51"/>
        <v>0</v>
      </c>
      <c r="N160" s="102">
        <f t="shared" ref="N160:N174" si="64">K160-(M160*F160)</f>
        <v>0</v>
      </c>
      <c r="O160" s="54">
        <f t="shared" ref="O160:O174" si="65">IF(N160=0,0,E160)</f>
        <v>0</v>
      </c>
      <c r="P160" s="53">
        <f t="shared" ref="P160:P174" si="66">IF(N160=0,0,M160+1)</f>
        <v>0</v>
      </c>
      <c r="Q160" s="102">
        <f t="shared" ref="Q160:Q174" si="67">IF(N160=0,0,K160-(P160*F160))</f>
        <v>0</v>
      </c>
      <c r="R160" s="55">
        <f t="shared" ref="R160:R174" si="68">IF(Q160=0,0,E160)</f>
        <v>0</v>
      </c>
      <c r="S160" s="160">
        <f t="shared" si="52"/>
        <v>0</v>
      </c>
      <c r="T160" s="135">
        <f t="shared" si="53"/>
        <v>0</v>
      </c>
      <c r="U160" s="141" t="str">
        <f t="shared" si="59"/>
        <v/>
      </c>
      <c r="V160" s="142" t="str">
        <f t="shared" si="54"/>
        <v/>
      </c>
      <c r="W160" s="102">
        <f t="shared" si="55"/>
        <v>0</v>
      </c>
      <c r="X160" s="54" t="str">
        <f t="shared" si="60"/>
        <v/>
      </c>
      <c r="Y160" s="135">
        <f t="shared" si="56"/>
        <v>0</v>
      </c>
      <c r="Z160" s="141" t="str">
        <f t="shared" si="61"/>
        <v/>
      </c>
      <c r="AA160" s="142" t="str">
        <f t="shared" si="57"/>
        <v/>
      </c>
      <c r="AB160" s="102">
        <f t="shared" si="58"/>
        <v>0</v>
      </c>
      <c r="AC160" s="55" t="str">
        <f t="shared" si="62"/>
        <v/>
      </c>
    </row>
    <row r="161" spans="2:29" ht="26.45" customHeight="1">
      <c r="B161" s="526" t="s">
        <v>216</v>
      </c>
      <c r="C161" s="527"/>
      <c r="D161" s="181">
        <v>0.08</v>
      </c>
      <c r="E161" s="104" t="s">
        <v>78</v>
      </c>
      <c r="F161" s="239"/>
      <c r="G161" s="136"/>
      <c r="H161" s="138"/>
      <c r="I161" s="187">
        <f t="shared" si="48"/>
        <v>0</v>
      </c>
      <c r="J161" s="185">
        <f t="shared" si="49"/>
        <v>0</v>
      </c>
      <c r="K161" s="139">
        <f t="shared" si="63"/>
        <v>0</v>
      </c>
      <c r="L161" s="52">
        <f t="shared" si="50"/>
        <v>0</v>
      </c>
      <c r="M161" s="53">
        <f t="shared" si="51"/>
        <v>0</v>
      </c>
      <c r="N161" s="102">
        <f t="shared" si="64"/>
        <v>0</v>
      </c>
      <c r="O161" s="54">
        <f t="shared" si="65"/>
        <v>0</v>
      </c>
      <c r="P161" s="53">
        <f t="shared" si="66"/>
        <v>0</v>
      </c>
      <c r="Q161" s="102">
        <f t="shared" si="67"/>
        <v>0</v>
      </c>
      <c r="R161" s="55">
        <f t="shared" si="68"/>
        <v>0</v>
      </c>
      <c r="S161" s="160">
        <f t="shared" si="52"/>
        <v>0</v>
      </c>
      <c r="T161" s="135">
        <f t="shared" si="53"/>
        <v>0</v>
      </c>
      <c r="U161" s="141" t="str">
        <f t="shared" si="59"/>
        <v/>
      </c>
      <c r="V161" s="142" t="str">
        <f t="shared" si="54"/>
        <v/>
      </c>
      <c r="W161" s="102">
        <f t="shared" si="55"/>
        <v>0</v>
      </c>
      <c r="X161" s="54" t="str">
        <f t="shared" si="60"/>
        <v/>
      </c>
      <c r="Y161" s="135">
        <f t="shared" si="56"/>
        <v>0</v>
      </c>
      <c r="Z161" s="141" t="str">
        <f t="shared" si="61"/>
        <v/>
      </c>
      <c r="AA161" s="142" t="str">
        <f t="shared" si="57"/>
        <v/>
      </c>
      <c r="AB161" s="102">
        <f t="shared" si="58"/>
        <v>0</v>
      </c>
      <c r="AC161" s="55" t="str">
        <f t="shared" si="62"/>
        <v/>
      </c>
    </row>
    <row r="162" spans="2:29" ht="26.45" customHeight="1">
      <c r="B162" s="526" t="s">
        <v>217</v>
      </c>
      <c r="C162" s="527"/>
      <c r="D162" s="181"/>
      <c r="E162" s="104"/>
      <c r="F162" s="239"/>
      <c r="G162" s="136"/>
      <c r="H162" s="138"/>
      <c r="I162" s="187">
        <f t="shared" si="48"/>
        <v>0</v>
      </c>
      <c r="J162" s="185">
        <f t="shared" si="49"/>
        <v>0</v>
      </c>
      <c r="K162" s="139">
        <f t="shared" si="63"/>
        <v>0</v>
      </c>
      <c r="L162" s="52">
        <f t="shared" si="50"/>
        <v>0</v>
      </c>
      <c r="M162" s="53">
        <f t="shared" si="51"/>
        <v>0</v>
      </c>
      <c r="N162" s="102">
        <f t="shared" si="64"/>
        <v>0</v>
      </c>
      <c r="O162" s="54">
        <f t="shared" si="65"/>
        <v>0</v>
      </c>
      <c r="P162" s="53">
        <f t="shared" si="66"/>
        <v>0</v>
      </c>
      <c r="Q162" s="102">
        <f t="shared" si="67"/>
        <v>0</v>
      </c>
      <c r="R162" s="55">
        <f t="shared" si="68"/>
        <v>0</v>
      </c>
      <c r="S162" s="160">
        <f t="shared" si="52"/>
        <v>0</v>
      </c>
      <c r="T162" s="135">
        <f t="shared" si="53"/>
        <v>0</v>
      </c>
      <c r="U162" s="141" t="str">
        <f t="shared" si="59"/>
        <v/>
      </c>
      <c r="V162" s="142" t="str">
        <f t="shared" si="54"/>
        <v/>
      </c>
      <c r="W162" s="102">
        <f t="shared" si="55"/>
        <v>0</v>
      </c>
      <c r="X162" s="54" t="str">
        <f t="shared" si="60"/>
        <v/>
      </c>
      <c r="Y162" s="135">
        <f t="shared" si="56"/>
        <v>0</v>
      </c>
      <c r="Z162" s="141" t="str">
        <f t="shared" si="61"/>
        <v/>
      </c>
      <c r="AA162" s="142" t="str">
        <f t="shared" si="57"/>
        <v/>
      </c>
      <c r="AB162" s="102">
        <f t="shared" si="58"/>
        <v>0</v>
      </c>
      <c r="AC162" s="55" t="str">
        <f t="shared" si="62"/>
        <v/>
      </c>
    </row>
    <row r="163" spans="2:29" ht="38.25" customHeight="1">
      <c r="B163" s="526" t="s">
        <v>218</v>
      </c>
      <c r="C163" s="527"/>
      <c r="D163" s="181">
        <v>0.08</v>
      </c>
      <c r="E163" s="104" t="s">
        <v>78</v>
      </c>
      <c r="F163" s="239"/>
      <c r="G163" s="136"/>
      <c r="H163" s="138"/>
      <c r="I163" s="187">
        <f t="shared" si="48"/>
        <v>0</v>
      </c>
      <c r="J163" s="185">
        <f t="shared" si="49"/>
        <v>0</v>
      </c>
      <c r="K163" s="139">
        <f t="shared" si="63"/>
        <v>0</v>
      </c>
      <c r="L163" s="52">
        <f t="shared" si="50"/>
        <v>0</v>
      </c>
      <c r="M163" s="53">
        <f t="shared" si="51"/>
        <v>0</v>
      </c>
      <c r="N163" s="102">
        <f t="shared" si="64"/>
        <v>0</v>
      </c>
      <c r="O163" s="54">
        <f t="shared" si="65"/>
        <v>0</v>
      </c>
      <c r="P163" s="53">
        <f t="shared" si="66"/>
        <v>0</v>
      </c>
      <c r="Q163" s="102">
        <f t="shared" si="67"/>
        <v>0</v>
      </c>
      <c r="R163" s="55">
        <f t="shared" si="68"/>
        <v>0</v>
      </c>
      <c r="S163" s="160">
        <f t="shared" si="52"/>
        <v>0</v>
      </c>
      <c r="T163" s="135">
        <f t="shared" si="53"/>
        <v>0</v>
      </c>
      <c r="U163" s="141" t="str">
        <f t="shared" si="59"/>
        <v/>
      </c>
      <c r="V163" s="142" t="str">
        <f t="shared" si="54"/>
        <v/>
      </c>
      <c r="W163" s="102">
        <f t="shared" si="55"/>
        <v>0</v>
      </c>
      <c r="X163" s="54" t="str">
        <f t="shared" si="60"/>
        <v/>
      </c>
      <c r="Y163" s="135">
        <f t="shared" si="56"/>
        <v>0</v>
      </c>
      <c r="Z163" s="141" t="str">
        <f t="shared" si="61"/>
        <v/>
      </c>
      <c r="AA163" s="142" t="str">
        <f t="shared" si="57"/>
        <v/>
      </c>
      <c r="AB163" s="102">
        <f t="shared" si="58"/>
        <v>0</v>
      </c>
      <c r="AC163" s="55" t="str">
        <f t="shared" si="62"/>
        <v/>
      </c>
    </row>
    <row r="164" spans="2:29" ht="26.45" customHeight="1">
      <c r="B164" s="526" t="s">
        <v>219</v>
      </c>
      <c r="C164" s="527"/>
      <c r="D164" s="181">
        <v>0.05</v>
      </c>
      <c r="E164" s="104" t="s">
        <v>78</v>
      </c>
      <c r="F164" s="239"/>
      <c r="G164" s="136"/>
      <c r="H164" s="138"/>
      <c r="I164" s="187">
        <f t="shared" si="48"/>
        <v>0</v>
      </c>
      <c r="J164" s="185">
        <f t="shared" si="49"/>
        <v>0</v>
      </c>
      <c r="K164" s="139">
        <f t="shared" si="63"/>
        <v>0</v>
      </c>
      <c r="L164" s="52">
        <f t="shared" si="50"/>
        <v>0</v>
      </c>
      <c r="M164" s="53">
        <f t="shared" si="51"/>
        <v>0</v>
      </c>
      <c r="N164" s="102">
        <f t="shared" si="64"/>
        <v>0</v>
      </c>
      <c r="O164" s="54">
        <f t="shared" si="65"/>
        <v>0</v>
      </c>
      <c r="P164" s="53">
        <f t="shared" si="66"/>
        <v>0</v>
      </c>
      <c r="Q164" s="102">
        <f t="shared" si="67"/>
        <v>0</v>
      </c>
      <c r="R164" s="55">
        <f t="shared" si="68"/>
        <v>0</v>
      </c>
      <c r="S164" s="160">
        <f t="shared" si="52"/>
        <v>0</v>
      </c>
      <c r="T164" s="135">
        <f t="shared" si="53"/>
        <v>0</v>
      </c>
      <c r="U164" s="141" t="str">
        <f t="shared" si="59"/>
        <v/>
      </c>
      <c r="V164" s="142" t="str">
        <f t="shared" si="54"/>
        <v/>
      </c>
      <c r="W164" s="102">
        <f t="shared" si="55"/>
        <v>0</v>
      </c>
      <c r="X164" s="54" t="str">
        <f t="shared" si="60"/>
        <v/>
      </c>
      <c r="Y164" s="135">
        <f t="shared" si="56"/>
        <v>0</v>
      </c>
      <c r="Z164" s="141" t="str">
        <f t="shared" si="61"/>
        <v/>
      </c>
      <c r="AA164" s="142" t="str">
        <f t="shared" si="57"/>
        <v/>
      </c>
      <c r="AB164" s="102">
        <f t="shared" si="58"/>
        <v>0</v>
      </c>
      <c r="AC164" s="55" t="str">
        <f t="shared" si="62"/>
        <v/>
      </c>
    </row>
    <row r="165" spans="2:29" ht="26.45" customHeight="1">
      <c r="B165" s="526" t="s">
        <v>220</v>
      </c>
      <c r="C165" s="527"/>
      <c r="D165" s="181">
        <v>0.03</v>
      </c>
      <c r="E165" s="104" t="s">
        <v>78</v>
      </c>
      <c r="F165" s="239"/>
      <c r="G165" s="136"/>
      <c r="H165" s="138"/>
      <c r="I165" s="187">
        <f t="shared" si="48"/>
        <v>0</v>
      </c>
      <c r="J165" s="185">
        <f t="shared" si="49"/>
        <v>0</v>
      </c>
      <c r="K165" s="139">
        <f t="shared" si="63"/>
        <v>0</v>
      </c>
      <c r="L165" s="52">
        <f t="shared" si="50"/>
        <v>0</v>
      </c>
      <c r="M165" s="53">
        <f t="shared" si="51"/>
        <v>0</v>
      </c>
      <c r="N165" s="102">
        <f t="shared" si="64"/>
        <v>0</v>
      </c>
      <c r="O165" s="54">
        <f t="shared" si="65"/>
        <v>0</v>
      </c>
      <c r="P165" s="53">
        <f t="shared" si="66"/>
        <v>0</v>
      </c>
      <c r="Q165" s="102">
        <f t="shared" si="67"/>
        <v>0</v>
      </c>
      <c r="R165" s="55">
        <f t="shared" si="68"/>
        <v>0</v>
      </c>
      <c r="S165" s="160">
        <f t="shared" si="52"/>
        <v>0</v>
      </c>
      <c r="T165" s="135">
        <f t="shared" si="53"/>
        <v>0</v>
      </c>
      <c r="U165" s="141" t="str">
        <f t="shared" si="59"/>
        <v/>
      </c>
      <c r="V165" s="142" t="str">
        <f t="shared" si="54"/>
        <v/>
      </c>
      <c r="W165" s="102">
        <f t="shared" si="55"/>
        <v>0</v>
      </c>
      <c r="X165" s="54" t="str">
        <f t="shared" si="60"/>
        <v/>
      </c>
      <c r="Y165" s="135">
        <f t="shared" si="56"/>
        <v>0</v>
      </c>
      <c r="Z165" s="141" t="str">
        <f t="shared" si="61"/>
        <v/>
      </c>
      <c r="AA165" s="142" t="str">
        <f t="shared" si="57"/>
        <v/>
      </c>
      <c r="AB165" s="102">
        <f t="shared" si="58"/>
        <v>0</v>
      </c>
      <c r="AC165" s="55" t="str">
        <f t="shared" si="62"/>
        <v/>
      </c>
    </row>
    <row r="166" spans="2:29" ht="26.45" customHeight="1">
      <c r="B166" s="526" t="s">
        <v>222</v>
      </c>
      <c r="C166" s="527"/>
      <c r="D166" s="181">
        <v>0.13</v>
      </c>
      <c r="E166" s="104" t="s">
        <v>78</v>
      </c>
      <c r="F166" s="239"/>
      <c r="G166" s="136"/>
      <c r="H166" s="138"/>
      <c r="I166" s="187">
        <f t="shared" si="48"/>
        <v>0</v>
      </c>
      <c r="J166" s="185">
        <f t="shared" si="49"/>
        <v>0</v>
      </c>
      <c r="K166" s="139">
        <f t="shared" si="63"/>
        <v>0</v>
      </c>
      <c r="L166" s="52">
        <f t="shared" si="50"/>
        <v>0</v>
      </c>
      <c r="M166" s="53">
        <f t="shared" si="51"/>
        <v>0</v>
      </c>
      <c r="N166" s="102">
        <f t="shared" si="64"/>
        <v>0</v>
      </c>
      <c r="O166" s="54">
        <f t="shared" si="65"/>
        <v>0</v>
      </c>
      <c r="P166" s="53">
        <f t="shared" si="66"/>
        <v>0</v>
      </c>
      <c r="Q166" s="102">
        <f t="shared" si="67"/>
        <v>0</v>
      </c>
      <c r="R166" s="55">
        <f t="shared" si="68"/>
        <v>0</v>
      </c>
      <c r="S166" s="160">
        <f t="shared" si="52"/>
        <v>0</v>
      </c>
      <c r="T166" s="135">
        <f t="shared" si="53"/>
        <v>0</v>
      </c>
      <c r="U166" s="141" t="str">
        <f t="shared" si="59"/>
        <v/>
      </c>
      <c r="V166" s="142" t="str">
        <f t="shared" si="54"/>
        <v/>
      </c>
      <c r="W166" s="102">
        <f t="shared" si="55"/>
        <v>0</v>
      </c>
      <c r="X166" s="54" t="str">
        <f t="shared" si="60"/>
        <v/>
      </c>
      <c r="Y166" s="135">
        <f t="shared" si="56"/>
        <v>0</v>
      </c>
      <c r="Z166" s="141" t="str">
        <f t="shared" si="61"/>
        <v/>
      </c>
      <c r="AA166" s="142" t="str">
        <f t="shared" si="57"/>
        <v/>
      </c>
      <c r="AB166" s="102">
        <f t="shared" si="58"/>
        <v>0</v>
      </c>
      <c r="AC166" s="55" t="str">
        <f t="shared" si="62"/>
        <v/>
      </c>
    </row>
    <row r="167" spans="2:29" ht="26.45" customHeight="1">
      <c r="B167" s="526" t="s">
        <v>223</v>
      </c>
      <c r="C167" s="527"/>
      <c r="D167" s="181">
        <v>0.13</v>
      </c>
      <c r="E167" s="104" t="s">
        <v>78</v>
      </c>
      <c r="F167" s="239"/>
      <c r="G167" s="136"/>
      <c r="H167" s="138"/>
      <c r="I167" s="187">
        <f t="shared" si="48"/>
        <v>0</v>
      </c>
      <c r="J167" s="185">
        <f t="shared" si="49"/>
        <v>0</v>
      </c>
      <c r="K167" s="139">
        <f t="shared" si="63"/>
        <v>0</v>
      </c>
      <c r="L167" s="52">
        <f t="shared" si="50"/>
        <v>0</v>
      </c>
      <c r="M167" s="53">
        <f t="shared" si="51"/>
        <v>0</v>
      </c>
      <c r="N167" s="102">
        <f t="shared" si="64"/>
        <v>0</v>
      </c>
      <c r="O167" s="54">
        <f t="shared" si="65"/>
        <v>0</v>
      </c>
      <c r="P167" s="53">
        <f t="shared" si="66"/>
        <v>0</v>
      </c>
      <c r="Q167" s="102">
        <f t="shared" si="67"/>
        <v>0</v>
      </c>
      <c r="R167" s="55">
        <f t="shared" si="68"/>
        <v>0</v>
      </c>
      <c r="S167" s="160">
        <f t="shared" si="52"/>
        <v>0</v>
      </c>
      <c r="T167" s="135">
        <f t="shared" si="53"/>
        <v>0</v>
      </c>
      <c r="U167" s="141" t="str">
        <f t="shared" si="59"/>
        <v/>
      </c>
      <c r="V167" s="142" t="str">
        <f t="shared" si="54"/>
        <v/>
      </c>
      <c r="W167" s="102">
        <f t="shared" si="55"/>
        <v>0</v>
      </c>
      <c r="X167" s="54" t="str">
        <f t="shared" si="60"/>
        <v/>
      </c>
      <c r="Y167" s="135">
        <f t="shared" si="56"/>
        <v>0</v>
      </c>
      <c r="Z167" s="141" t="str">
        <f t="shared" si="61"/>
        <v/>
      </c>
      <c r="AA167" s="142" t="str">
        <f t="shared" si="57"/>
        <v/>
      </c>
      <c r="AB167" s="102">
        <f t="shared" si="58"/>
        <v>0</v>
      </c>
      <c r="AC167" s="55" t="str">
        <f t="shared" si="62"/>
        <v/>
      </c>
    </row>
    <row r="168" spans="2:29" ht="26.45" customHeight="1">
      <c r="B168" s="526" t="s">
        <v>224</v>
      </c>
      <c r="C168" s="527"/>
      <c r="D168" s="181">
        <v>0.25</v>
      </c>
      <c r="E168" s="104" t="s">
        <v>78</v>
      </c>
      <c r="F168" s="239"/>
      <c r="G168" s="136"/>
      <c r="H168" s="138"/>
      <c r="I168" s="187">
        <f t="shared" si="48"/>
        <v>0</v>
      </c>
      <c r="J168" s="185">
        <f t="shared" si="49"/>
        <v>0</v>
      </c>
      <c r="K168" s="139">
        <f t="shared" si="63"/>
        <v>0</v>
      </c>
      <c r="L168" s="52">
        <f t="shared" si="50"/>
        <v>0</v>
      </c>
      <c r="M168" s="53">
        <f t="shared" si="51"/>
        <v>0</v>
      </c>
      <c r="N168" s="102">
        <f t="shared" si="64"/>
        <v>0</v>
      </c>
      <c r="O168" s="54">
        <f t="shared" si="65"/>
        <v>0</v>
      </c>
      <c r="P168" s="53">
        <f t="shared" si="66"/>
        <v>0</v>
      </c>
      <c r="Q168" s="102">
        <f t="shared" si="67"/>
        <v>0</v>
      </c>
      <c r="R168" s="55">
        <f t="shared" si="68"/>
        <v>0</v>
      </c>
      <c r="S168" s="160">
        <f t="shared" si="52"/>
        <v>0</v>
      </c>
      <c r="T168" s="135">
        <f t="shared" si="53"/>
        <v>0</v>
      </c>
      <c r="U168" s="141" t="str">
        <f t="shared" si="59"/>
        <v/>
      </c>
      <c r="V168" s="142" t="str">
        <f t="shared" si="54"/>
        <v/>
      </c>
      <c r="W168" s="102">
        <f t="shared" si="55"/>
        <v>0</v>
      </c>
      <c r="X168" s="54" t="str">
        <f t="shared" si="60"/>
        <v/>
      </c>
      <c r="Y168" s="135">
        <f t="shared" si="56"/>
        <v>0</v>
      </c>
      <c r="Z168" s="141" t="str">
        <f t="shared" si="61"/>
        <v/>
      </c>
      <c r="AA168" s="142" t="str">
        <f t="shared" si="57"/>
        <v/>
      </c>
      <c r="AB168" s="102">
        <f t="shared" si="58"/>
        <v>0</v>
      </c>
      <c r="AC168" s="55" t="str">
        <f t="shared" si="62"/>
        <v/>
      </c>
    </row>
    <row r="169" spans="2:29" ht="26.45" customHeight="1">
      <c r="B169" s="526" t="s">
        <v>225</v>
      </c>
      <c r="C169" s="527"/>
      <c r="D169" s="181"/>
      <c r="E169" s="104"/>
      <c r="F169" s="239"/>
      <c r="G169" s="136"/>
      <c r="H169" s="138"/>
      <c r="I169" s="187">
        <f t="shared" si="48"/>
        <v>0</v>
      </c>
      <c r="J169" s="185">
        <f t="shared" si="49"/>
        <v>0</v>
      </c>
      <c r="K169" s="139">
        <f t="shared" si="63"/>
        <v>0</v>
      </c>
      <c r="L169" s="52">
        <f t="shared" si="50"/>
        <v>0</v>
      </c>
      <c r="M169" s="53">
        <f t="shared" si="51"/>
        <v>0</v>
      </c>
      <c r="N169" s="102">
        <f t="shared" si="64"/>
        <v>0</v>
      </c>
      <c r="O169" s="54">
        <f t="shared" si="65"/>
        <v>0</v>
      </c>
      <c r="P169" s="53">
        <f t="shared" si="66"/>
        <v>0</v>
      </c>
      <c r="Q169" s="102">
        <f t="shared" si="67"/>
        <v>0</v>
      </c>
      <c r="R169" s="55">
        <f t="shared" si="68"/>
        <v>0</v>
      </c>
      <c r="S169" s="160">
        <f t="shared" si="52"/>
        <v>0</v>
      </c>
      <c r="T169" s="135">
        <f t="shared" si="53"/>
        <v>0</v>
      </c>
      <c r="U169" s="141" t="str">
        <f t="shared" si="59"/>
        <v/>
      </c>
      <c r="V169" s="142" t="str">
        <f t="shared" si="54"/>
        <v/>
      </c>
      <c r="W169" s="102">
        <f t="shared" si="55"/>
        <v>0</v>
      </c>
      <c r="X169" s="54" t="str">
        <f t="shared" si="60"/>
        <v/>
      </c>
      <c r="Y169" s="135">
        <f t="shared" si="56"/>
        <v>0</v>
      </c>
      <c r="Z169" s="141" t="str">
        <f t="shared" si="61"/>
        <v/>
      </c>
      <c r="AA169" s="142" t="str">
        <f t="shared" si="57"/>
        <v/>
      </c>
      <c r="AB169" s="102">
        <f t="shared" si="58"/>
        <v>0</v>
      </c>
      <c r="AC169" s="55" t="str">
        <f t="shared" si="62"/>
        <v/>
      </c>
    </row>
    <row r="170" spans="2:29" ht="26.45" customHeight="1">
      <c r="B170" s="526" t="s">
        <v>203</v>
      </c>
      <c r="C170" s="527"/>
      <c r="D170" s="181">
        <v>0.11</v>
      </c>
      <c r="E170" s="104" t="s">
        <v>78</v>
      </c>
      <c r="F170" s="239"/>
      <c r="G170" s="136"/>
      <c r="H170" s="138"/>
      <c r="I170" s="187">
        <f t="shared" si="48"/>
        <v>0</v>
      </c>
      <c r="J170" s="185">
        <f t="shared" si="49"/>
        <v>0</v>
      </c>
      <c r="K170" s="139">
        <f t="shared" si="63"/>
        <v>0</v>
      </c>
      <c r="L170" s="52">
        <f t="shared" si="50"/>
        <v>0</v>
      </c>
      <c r="M170" s="53">
        <f t="shared" si="51"/>
        <v>0</v>
      </c>
      <c r="N170" s="102">
        <f t="shared" si="64"/>
        <v>0</v>
      </c>
      <c r="O170" s="54">
        <f t="shared" si="65"/>
        <v>0</v>
      </c>
      <c r="P170" s="53">
        <f t="shared" si="66"/>
        <v>0</v>
      </c>
      <c r="Q170" s="102">
        <f t="shared" si="67"/>
        <v>0</v>
      </c>
      <c r="R170" s="55">
        <f t="shared" si="68"/>
        <v>0</v>
      </c>
      <c r="S170" s="160">
        <f t="shared" si="52"/>
        <v>0</v>
      </c>
      <c r="T170" s="135">
        <f t="shared" si="53"/>
        <v>0</v>
      </c>
      <c r="U170" s="141" t="str">
        <f t="shared" si="59"/>
        <v/>
      </c>
      <c r="V170" s="142" t="str">
        <f t="shared" si="54"/>
        <v/>
      </c>
      <c r="W170" s="102">
        <f t="shared" si="55"/>
        <v>0</v>
      </c>
      <c r="X170" s="54" t="str">
        <f t="shared" si="60"/>
        <v/>
      </c>
      <c r="Y170" s="135">
        <f t="shared" si="56"/>
        <v>0</v>
      </c>
      <c r="Z170" s="141" t="str">
        <f t="shared" si="61"/>
        <v/>
      </c>
      <c r="AA170" s="142" t="str">
        <f t="shared" si="57"/>
        <v/>
      </c>
      <c r="AB170" s="102">
        <f t="shared" si="58"/>
        <v>0</v>
      </c>
      <c r="AC170" s="55" t="str">
        <f t="shared" si="62"/>
        <v/>
      </c>
    </row>
    <row r="171" spans="2:29" ht="26.45" customHeight="1">
      <c r="B171" s="526" t="s">
        <v>226</v>
      </c>
      <c r="C171" s="527"/>
      <c r="D171" s="181">
        <v>0.11</v>
      </c>
      <c r="E171" s="104" t="s">
        <v>78</v>
      </c>
      <c r="F171" s="239"/>
      <c r="G171" s="136"/>
      <c r="H171" s="138"/>
      <c r="I171" s="187">
        <f t="shared" si="48"/>
        <v>0</v>
      </c>
      <c r="J171" s="185">
        <f t="shared" si="49"/>
        <v>0</v>
      </c>
      <c r="K171" s="139">
        <f t="shared" si="63"/>
        <v>0</v>
      </c>
      <c r="L171" s="52">
        <f t="shared" si="50"/>
        <v>0</v>
      </c>
      <c r="M171" s="53">
        <f t="shared" si="51"/>
        <v>0</v>
      </c>
      <c r="N171" s="102">
        <f t="shared" si="64"/>
        <v>0</v>
      </c>
      <c r="O171" s="54">
        <f t="shared" si="65"/>
        <v>0</v>
      </c>
      <c r="P171" s="53">
        <f t="shared" si="66"/>
        <v>0</v>
      </c>
      <c r="Q171" s="102">
        <f t="shared" si="67"/>
        <v>0</v>
      </c>
      <c r="R171" s="55">
        <f t="shared" si="68"/>
        <v>0</v>
      </c>
      <c r="S171" s="160">
        <f t="shared" si="52"/>
        <v>0</v>
      </c>
      <c r="T171" s="135">
        <f t="shared" si="53"/>
        <v>0</v>
      </c>
      <c r="U171" s="141" t="str">
        <f t="shared" si="59"/>
        <v/>
      </c>
      <c r="V171" s="142" t="str">
        <f t="shared" si="54"/>
        <v/>
      </c>
      <c r="W171" s="102">
        <f t="shared" si="55"/>
        <v>0</v>
      </c>
      <c r="X171" s="54" t="str">
        <f t="shared" si="60"/>
        <v/>
      </c>
      <c r="Y171" s="135">
        <f t="shared" si="56"/>
        <v>0</v>
      </c>
      <c r="Z171" s="141" t="str">
        <f t="shared" si="61"/>
        <v/>
      </c>
      <c r="AA171" s="142" t="str">
        <f t="shared" si="57"/>
        <v/>
      </c>
      <c r="AB171" s="102">
        <f t="shared" si="58"/>
        <v>0</v>
      </c>
      <c r="AC171" s="55" t="str">
        <f t="shared" si="62"/>
        <v/>
      </c>
    </row>
    <row r="172" spans="2:29" ht="26.45" customHeight="1">
      <c r="B172" s="526" t="s">
        <v>227</v>
      </c>
      <c r="C172" s="527"/>
      <c r="D172" s="181">
        <v>3.5000000000000003E-2</v>
      </c>
      <c r="E172" s="104" t="s">
        <v>78</v>
      </c>
      <c r="F172" s="239"/>
      <c r="G172" s="136"/>
      <c r="H172" s="138"/>
      <c r="I172" s="187">
        <f t="shared" si="48"/>
        <v>0</v>
      </c>
      <c r="J172" s="185">
        <f t="shared" si="49"/>
        <v>0</v>
      </c>
      <c r="K172" s="139">
        <f t="shared" si="63"/>
        <v>0</v>
      </c>
      <c r="L172" s="52">
        <f t="shared" si="50"/>
        <v>0</v>
      </c>
      <c r="M172" s="53">
        <f t="shared" si="51"/>
        <v>0</v>
      </c>
      <c r="N172" s="102">
        <f t="shared" si="64"/>
        <v>0</v>
      </c>
      <c r="O172" s="54">
        <f t="shared" si="65"/>
        <v>0</v>
      </c>
      <c r="P172" s="53">
        <f t="shared" si="66"/>
        <v>0</v>
      </c>
      <c r="Q172" s="102">
        <f t="shared" si="67"/>
        <v>0</v>
      </c>
      <c r="R172" s="55">
        <f t="shared" si="68"/>
        <v>0</v>
      </c>
      <c r="S172" s="160">
        <f t="shared" si="52"/>
        <v>0</v>
      </c>
      <c r="T172" s="135">
        <f t="shared" si="53"/>
        <v>0</v>
      </c>
      <c r="U172" s="141" t="str">
        <f t="shared" si="59"/>
        <v/>
      </c>
      <c r="V172" s="142" t="str">
        <f t="shared" si="54"/>
        <v/>
      </c>
      <c r="W172" s="102">
        <f t="shared" si="55"/>
        <v>0</v>
      </c>
      <c r="X172" s="54" t="str">
        <f t="shared" si="60"/>
        <v/>
      </c>
      <c r="Y172" s="135">
        <f t="shared" si="56"/>
        <v>0</v>
      </c>
      <c r="Z172" s="141" t="str">
        <f t="shared" si="61"/>
        <v/>
      </c>
      <c r="AA172" s="142" t="str">
        <f t="shared" si="57"/>
        <v/>
      </c>
      <c r="AB172" s="102">
        <f t="shared" si="58"/>
        <v>0</v>
      </c>
      <c r="AC172" s="55" t="str">
        <f t="shared" si="62"/>
        <v/>
      </c>
    </row>
    <row r="173" spans="2:29" ht="26.45" customHeight="1">
      <c r="B173" s="526" t="s">
        <v>204</v>
      </c>
      <c r="C173" s="527"/>
      <c r="D173" s="181">
        <v>0.12</v>
      </c>
      <c r="E173" s="104" t="s">
        <v>78</v>
      </c>
      <c r="F173" s="239"/>
      <c r="G173" s="136"/>
      <c r="H173" s="138"/>
      <c r="I173" s="187">
        <f t="shared" si="48"/>
        <v>0</v>
      </c>
      <c r="J173" s="185">
        <f t="shared" si="49"/>
        <v>0</v>
      </c>
      <c r="K173" s="139">
        <f t="shared" si="63"/>
        <v>0</v>
      </c>
      <c r="L173" s="52">
        <f t="shared" si="50"/>
        <v>0</v>
      </c>
      <c r="M173" s="53">
        <f t="shared" si="51"/>
        <v>0</v>
      </c>
      <c r="N173" s="102">
        <f t="shared" si="64"/>
        <v>0</v>
      </c>
      <c r="O173" s="54">
        <f t="shared" si="65"/>
        <v>0</v>
      </c>
      <c r="P173" s="53">
        <f t="shared" si="66"/>
        <v>0</v>
      </c>
      <c r="Q173" s="102">
        <f t="shared" si="67"/>
        <v>0</v>
      </c>
      <c r="R173" s="55">
        <f t="shared" si="68"/>
        <v>0</v>
      </c>
      <c r="S173" s="160">
        <f t="shared" si="52"/>
        <v>0</v>
      </c>
      <c r="T173" s="135">
        <f t="shared" si="53"/>
        <v>0</v>
      </c>
      <c r="U173" s="141" t="str">
        <f t="shared" si="59"/>
        <v/>
      </c>
      <c r="V173" s="142" t="str">
        <f t="shared" si="54"/>
        <v/>
      </c>
      <c r="W173" s="102">
        <f t="shared" si="55"/>
        <v>0</v>
      </c>
      <c r="X173" s="54" t="str">
        <f t="shared" si="60"/>
        <v/>
      </c>
      <c r="Y173" s="135">
        <f t="shared" si="56"/>
        <v>0</v>
      </c>
      <c r="Z173" s="141" t="str">
        <f t="shared" si="61"/>
        <v/>
      </c>
      <c r="AA173" s="142" t="str">
        <f t="shared" si="57"/>
        <v/>
      </c>
      <c r="AB173" s="102">
        <f t="shared" si="58"/>
        <v>0</v>
      </c>
      <c r="AC173" s="55" t="str">
        <f t="shared" si="62"/>
        <v/>
      </c>
    </row>
    <row r="174" spans="2:29" ht="26.45" customHeight="1">
      <c r="B174" s="524" t="s">
        <v>228</v>
      </c>
      <c r="C174" s="525"/>
      <c r="D174" s="253"/>
      <c r="E174" s="251"/>
      <c r="F174" s="286"/>
      <c r="G174" s="287"/>
      <c r="H174" s="288"/>
      <c r="I174" s="289">
        <f t="shared" si="48"/>
        <v>0</v>
      </c>
      <c r="J174" s="290">
        <f t="shared" si="49"/>
        <v>0</v>
      </c>
      <c r="K174" s="291">
        <f t="shared" si="63"/>
        <v>0</v>
      </c>
      <c r="L174" s="292">
        <f t="shared" si="50"/>
        <v>0</v>
      </c>
      <c r="M174" s="293">
        <f t="shared" si="51"/>
        <v>0</v>
      </c>
      <c r="N174" s="294">
        <f t="shared" si="64"/>
        <v>0</v>
      </c>
      <c r="O174" s="295">
        <f t="shared" si="65"/>
        <v>0</v>
      </c>
      <c r="P174" s="293">
        <f t="shared" si="66"/>
        <v>0</v>
      </c>
      <c r="Q174" s="294">
        <f t="shared" si="67"/>
        <v>0</v>
      </c>
      <c r="R174" s="296">
        <f t="shared" si="68"/>
        <v>0</v>
      </c>
      <c r="S174" s="297">
        <f t="shared" si="52"/>
        <v>0</v>
      </c>
      <c r="T174" s="298">
        <f t="shared" si="53"/>
        <v>0</v>
      </c>
      <c r="U174" s="299" t="str">
        <f t="shared" si="59"/>
        <v/>
      </c>
      <c r="V174" s="302" t="str">
        <f t="shared" si="54"/>
        <v/>
      </c>
      <c r="W174" s="294">
        <f t="shared" si="55"/>
        <v>0</v>
      </c>
      <c r="X174" s="295" t="str">
        <f t="shared" si="60"/>
        <v/>
      </c>
      <c r="Y174" s="298">
        <f t="shared" si="56"/>
        <v>0</v>
      </c>
      <c r="Z174" s="299" t="str">
        <f t="shared" si="61"/>
        <v/>
      </c>
      <c r="AA174" s="302" t="str">
        <f t="shared" si="57"/>
        <v/>
      </c>
      <c r="AB174" s="294">
        <f t="shared" si="58"/>
        <v>0</v>
      </c>
      <c r="AC174" s="296" t="str">
        <f t="shared" si="62"/>
        <v/>
      </c>
    </row>
    <row r="176" spans="2:29" s="38" customFormat="1" ht="18.75" customHeight="1">
      <c r="B176" s="65" t="s">
        <v>69</v>
      </c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7"/>
    </row>
    <row r="177" spans="1:29" s="38" customFormat="1" ht="20.25">
      <c r="B177" s="68" t="s">
        <v>70</v>
      </c>
      <c r="C177" s="69"/>
      <c r="D177" s="69"/>
      <c r="E177" s="69"/>
      <c r="F177" s="69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1"/>
      <c r="U177" s="71"/>
      <c r="V177" s="71"/>
      <c r="W177" s="71"/>
      <c r="X177" s="71"/>
      <c r="Y177" s="71"/>
      <c r="Z177" s="71"/>
      <c r="AA177" s="71"/>
      <c r="AB177" s="71"/>
      <c r="AC177" s="72"/>
    </row>
    <row r="178" spans="1:29" s="38" customFormat="1" ht="20.25" customHeight="1">
      <c r="B178" s="73"/>
      <c r="C178" s="126" t="s">
        <v>32</v>
      </c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7"/>
    </row>
    <row r="179" spans="1:29" s="38" customFormat="1" ht="20.25" customHeight="1">
      <c r="A179" s="2"/>
      <c r="B179" s="73"/>
      <c r="C179" s="128" t="s">
        <v>33</v>
      </c>
      <c r="D179" s="128"/>
      <c r="E179" s="128"/>
      <c r="F179" s="128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7"/>
    </row>
    <row r="180" spans="1:29" s="38" customFormat="1" ht="20.25" customHeight="1">
      <c r="A180" s="2"/>
      <c r="B180" s="74"/>
      <c r="C180" s="75" t="s">
        <v>74</v>
      </c>
      <c r="D180" s="75"/>
      <c r="E180" s="75"/>
      <c r="F180" s="75"/>
      <c r="G180" s="76"/>
      <c r="H180" s="76"/>
      <c r="I180" s="76"/>
      <c r="J180" s="76"/>
      <c r="K180" s="75"/>
      <c r="L180" s="76"/>
      <c r="M180" s="76"/>
      <c r="N180" s="76"/>
      <c r="O180" s="76"/>
      <c r="P180" s="76"/>
      <c r="Q180" s="76"/>
      <c r="R180" s="76"/>
      <c r="S180" s="76"/>
      <c r="T180" s="75" t="s">
        <v>75</v>
      </c>
      <c r="U180" s="75"/>
      <c r="V180" s="75"/>
      <c r="W180" s="77"/>
      <c r="X180" s="77"/>
      <c r="Y180" s="77"/>
      <c r="Z180" s="77"/>
      <c r="AA180" s="77"/>
      <c r="AB180" s="77"/>
      <c r="AC180" s="78"/>
    </row>
    <row r="181" spans="1:29" ht="15.75" thickBot="1"/>
    <row r="182" spans="1:29" s="79" customFormat="1" ht="39.75" customHeight="1">
      <c r="A182" s="2"/>
      <c r="B182" s="80" t="s">
        <v>82</v>
      </c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2"/>
    </row>
    <row r="183" spans="1:29" s="79" customFormat="1" ht="25.5" customHeight="1">
      <c r="A183" s="2"/>
      <c r="B183" s="121" t="s">
        <v>81</v>
      </c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3"/>
    </row>
    <row r="184" spans="1:29" s="79" customFormat="1" ht="25.5" customHeight="1">
      <c r="A184" s="2"/>
      <c r="B184" s="125" t="s">
        <v>30</v>
      </c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3"/>
    </row>
    <row r="185" spans="1:29" s="79" customFormat="1" ht="24.75" customHeight="1" thickBot="1">
      <c r="A185" s="2"/>
      <c r="B185" s="124" t="s">
        <v>31</v>
      </c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4"/>
    </row>
  </sheetData>
  <mergeCells count="165">
    <mergeCell ref="B19:C19"/>
    <mergeCell ref="B20:C20"/>
    <mergeCell ref="B21:C21"/>
    <mergeCell ref="K16:AC16"/>
    <mergeCell ref="C11:G11"/>
    <mergeCell ref="G12:AC12"/>
    <mergeCell ref="S17:AC17"/>
    <mergeCell ref="B16:C17"/>
    <mergeCell ref="D16:E16"/>
    <mergeCell ref="F16:H16"/>
    <mergeCell ref="I17:J17"/>
    <mergeCell ref="B18:C18"/>
    <mergeCell ref="B30:C30"/>
    <mergeCell ref="B31:C31"/>
    <mergeCell ref="B32:C32"/>
    <mergeCell ref="B33:C33"/>
    <mergeCell ref="B26:C26"/>
    <mergeCell ref="B27:C27"/>
    <mergeCell ref="B28:C28"/>
    <mergeCell ref="B29:C29"/>
    <mergeCell ref="B22:C22"/>
    <mergeCell ref="B23:C23"/>
    <mergeCell ref="B24:C24"/>
    <mergeCell ref="B25:C25"/>
    <mergeCell ref="B42:C42"/>
    <mergeCell ref="B43:C43"/>
    <mergeCell ref="B44:C44"/>
    <mergeCell ref="B45:C45"/>
    <mergeCell ref="B38:C38"/>
    <mergeCell ref="B39:C39"/>
    <mergeCell ref="B40:C40"/>
    <mergeCell ref="B41:C41"/>
    <mergeCell ref="B34:C34"/>
    <mergeCell ref="B35:C35"/>
    <mergeCell ref="B36:C36"/>
    <mergeCell ref="B37:C37"/>
    <mergeCell ref="B54:C54"/>
    <mergeCell ref="B55:C55"/>
    <mergeCell ref="B56:C56"/>
    <mergeCell ref="B57:C57"/>
    <mergeCell ref="B50:C50"/>
    <mergeCell ref="B51:C51"/>
    <mergeCell ref="B52:C52"/>
    <mergeCell ref="B53:C53"/>
    <mergeCell ref="B46:C46"/>
    <mergeCell ref="B47:C47"/>
    <mergeCell ref="B48:C48"/>
    <mergeCell ref="B49:C49"/>
    <mergeCell ref="B66:C66"/>
    <mergeCell ref="B67:C67"/>
    <mergeCell ref="B68:C68"/>
    <mergeCell ref="B69:C69"/>
    <mergeCell ref="B62:C62"/>
    <mergeCell ref="B63:C63"/>
    <mergeCell ref="B64:C64"/>
    <mergeCell ref="B65:C65"/>
    <mergeCell ref="B58:C58"/>
    <mergeCell ref="B59:C59"/>
    <mergeCell ref="B60:C60"/>
    <mergeCell ref="B61:C61"/>
    <mergeCell ref="B78:C78"/>
    <mergeCell ref="B79:C79"/>
    <mergeCell ref="B80:C80"/>
    <mergeCell ref="B81:C81"/>
    <mergeCell ref="B74:C74"/>
    <mergeCell ref="B75:C75"/>
    <mergeCell ref="B76:C76"/>
    <mergeCell ref="B77:C77"/>
    <mergeCell ref="B70:C70"/>
    <mergeCell ref="B71:C71"/>
    <mergeCell ref="B72:C72"/>
    <mergeCell ref="B73:C73"/>
    <mergeCell ref="B90:C90"/>
    <mergeCell ref="B91:C91"/>
    <mergeCell ref="B92:C92"/>
    <mergeCell ref="B93:C93"/>
    <mergeCell ref="B86:C86"/>
    <mergeCell ref="B87:C87"/>
    <mergeCell ref="B88:C88"/>
    <mergeCell ref="B89:C89"/>
    <mergeCell ref="B82:C82"/>
    <mergeCell ref="B83:C83"/>
    <mergeCell ref="B84:C84"/>
    <mergeCell ref="B85:C85"/>
    <mergeCell ref="B102:C102"/>
    <mergeCell ref="B103:C103"/>
    <mergeCell ref="B104:C104"/>
    <mergeCell ref="B105:C105"/>
    <mergeCell ref="B98:C98"/>
    <mergeCell ref="B99:C99"/>
    <mergeCell ref="B100:C100"/>
    <mergeCell ref="B101:C101"/>
    <mergeCell ref="B94:C94"/>
    <mergeCell ref="B95:C95"/>
    <mergeCell ref="B96:C96"/>
    <mergeCell ref="B97:C97"/>
    <mergeCell ref="B114:C114"/>
    <mergeCell ref="B115:C115"/>
    <mergeCell ref="B116:C116"/>
    <mergeCell ref="B117:C117"/>
    <mergeCell ref="B110:C110"/>
    <mergeCell ref="B111:C111"/>
    <mergeCell ref="B112:C112"/>
    <mergeCell ref="B113:C113"/>
    <mergeCell ref="B106:C106"/>
    <mergeCell ref="B107:C107"/>
    <mergeCell ref="B108:C108"/>
    <mergeCell ref="B109:C109"/>
    <mergeCell ref="B126:C126"/>
    <mergeCell ref="B127:C127"/>
    <mergeCell ref="B128:C128"/>
    <mergeCell ref="B129:C129"/>
    <mergeCell ref="B122:C122"/>
    <mergeCell ref="B123:C123"/>
    <mergeCell ref="B124:C124"/>
    <mergeCell ref="B125:C125"/>
    <mergeCell ref="B118:C118"/>
    <mergeCell ref="B119:C119"/>
    <mergeCell ref="B120:C120"/>
    <mergeCell ref="B121:C121"/>
    <mergeCell ref="B138:C138"/>
    <mergeCell ref="B139:C139"/>
    <mergeCell ref="B140:C140"/>
    <mergeCell ref="B141:C141"/>
    <mergeCell ref="B134:C134"/>
    <mergeCell ref="B135:C135"/>
    <mergeCell ref="B136:C136"/>
    <mergeCell ref="B137:C137"/>
    <mergeCell ref="B130:C130"/>
    <mergeCell ref="B131:C131"/>
    <mergeCell ref="B132:C132"/>
    <mergeCell ref="B133:C133"/>
    <mergeCell ref="B150:C150"/>
    <mergeCell ref="B151:C151"/>
    <mergeCell ref="B152:C152"/>
    <mergeCell ref="B153:C153"/>
    <mergeCell ref="B146:C146"/>
    <mergeCell ref="B147:C147"/>
    <mergeCell ref="B148:C148"/>
    <mergeCell ref="B149:C149"/>
    <mergeCell ref="B142:C142"/>
    <mergeCell ref="B143:C143"/>
    <mergeCell ref="B144:C144"/>
    <mergeCell ref="B145:C145"/>
    <mergeCell ref="B162:C162"/>
    <mergeCell ref="B163:C163"/>
    <mergeCell ref="B164:C164"/>
    <mergeCell ref="B165:C165"/>
    <mergeCell ref="B158:C158"/>
    <mergeCell ref="B159:C159"/>
    <mergeCell ref="B160:C160"/>
    <mergeCell ref="B161:C161"/>
    <mergeCell ref="B154:C154"/>
    <mergeCell ref="B155:C155"/>
    <mergeCell ref="B156:C156"/>
    <mergeCell ref="B157:C157"/>
    <mergeCell ref="B174:C174"/>
    <mergeCell ref="B170:C170"/>
    <mergeCell ref="B171:C171"/>
    <mergeCell ref="B172:C172"/>
    <mergeCell ref="B173:C173"/>
    <mergeCell ref="B166:C166"/>
    <mergeCell ref="B167:C167"/>
    <mergeCell ref="B168:C168"/>
    <mergeCell ref="B169:C169"/>
  </mergeCells>
  <phoneticPr fontId="2" type="noConversion"/>
  <printOptions horizontalCentered="1"/>
  <pageMargins left="0" right="0" top="0.19685039370078741" bottom="0.19685039370078741" header="0" footer="0"/>
  <pageSetup paperSize="9" scale="46" orientation="landscape" horizontalDpi="300" verticalDpi="300" r:id="rId1"/>
  <headerFooter alignWithMargins="0">
    <oddFooter>&amp;R&amp;D-&amp;F-&amp;A-&amp;T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P185"/>
  <sheetViews>
    <sheetView showZeros="0" zoomScale="75" zoomScaleNormal="75" workbookViewId="0">
      <selection activeCell="B1" sqref="B1"/>
    </sheetView>
  </sheetViews>
  <sheetFormatPr baseColWidth="10" defaultColWidth="12.5703125" defaultRowHeight="15"/>
  <cols>
    <col min="1" max="1" width="2.28515625" style="2" customWidth="1"/>
    <col min="2" max="2" width="6.28515625" style="2" customWidth="1"/>
    <col min="3" max="3" width="35" style="2" customWidth="1"/>
    <col min="4" max="4" width="12" style="2" customWidth="1"/>
    <col min="5" max="5" width="9" style="2" customWidth="1"/>
    <col min="6" max="6" width="10.5703125" style="2" customWidth="1"/>
    <col min="7" max="7" width="9.28515625" style="2" customWidth="1"/>
    <col min="8" max="8" width="12.42578125" style="2" customWidth="1"/>
    <col min="9" max="9" width="7.7109375" style="2" customWidth="1"/>
    <col min="10" max="10" width="12.5703125" style="2"/>
    <col min="11" max="11" width="8.7109375" style="2" customWidth="1"/>
    <col min="12" max="12" width="15.42578125" style="2" customWidth="1"/>
    <col min="13" max="13" width="14.42578125" style="2" customWidth="1"/>
    <col min="14" max="14" width="8.28515625" style="2" customWidth="1"/>
    <col min="15" max="15" width="9" style="2" customWidth="1"/>
    <col min="16" max="16" width="13.5703125" style="2" customWidth="1"/>
    <col min="17" max="17" width="9.140625" style="2" customWidth="1"/>
    <col min="18" max="18" width="10.42578125" style="2" customWidth="1"/>
    <col min="19" max="19" width="13.42578125" style="2" customWidth="1"/>
    <col min="20" max="20" width="11.5703125" style="2" customWidth="1"/>
    <col min="21" max="21" width="3.7109375" style="2" customWidth="1"/>
    <col min="22" max="22" width="6.28515625" style="2" customWidth="1"/>
    <col min="23" max="23" width="8.85546875" style="2" customWidth="1"/>
    <col min="24" max="24" width="8.28515625" style="2" customWidth="1"/>
    <col min="25" max="25" width="8.5703125" style="2" customWidth="1"/>
    <col min="26" max="26" width="11.7109375" style="2" customWidth="1"/>
    <col min="27" max="27" width="4" style="2" customWidth="1"/>
    <col min="28" max="28" width="7" style="2" customWidth="1"/>
    <col min="29" max="29" width="8.140625" style="2" customWidth="1"/>
    <col min="30" max="30" width="7.5703125" style="2" customWidth="1"/>
    <col min="31" max="31" width="10.85546875" style="2" customWidth="1"/>
    <col min="32" max="32" width="2.28515625" style="2" customWidth="1"/>
    <col min="33" max="16384" width="12.5703125" style="2"/>
  </cols>
  <sheetData>
    <row r="1" spans="1:120" s="6" customFormat="1" ht="20.25">
      <c r="A1" s="2"/>
      <c r="B1" s="545" t="s">
        <v>361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6"/>
      <c r="U1" s="176"/>
      <c r="V1" s="176"/>
      <c r="W1" s="176"/>
      <c r="X1" s="175"/>
      <c r="Y1" s="176"/>
      <c r="Z1" s="176"/>
      <c r="AA1" s="176"/>
      <c r="AB1" s="176"/>
      <c r="AC1" s="176"/>
      <c r="AD1" s="176"/>
      <c r="AE1" s="177"/>
    </row>
    <row r="2" spans="1:120" s="6" customFormat="1" ht="12" customHeight="1">
      <c r="A2" s="2"/>
      <c r="B2" s="161" t="s">
        <v>0</v>
      </c>
      <c r="C2" s="163"/>
      <c r="D2" s="163"/>
      <c r="E2" s="163"/>
      <c r="F2" s="178" t="str">
        <f ca="1">CELL("nomfichier")</f>
        <v>C:\Users\Joël Leboucher\Desktop\UPRT a faire\[Domergues.HO.Cuidités.xlsx]Ressources documentaires</v>
      </c>
      <c r="G2" s="164"/>
      <c r="H2" s="179"/>
      <c r="I2" s="178"/>
      <c r="J2" s="178"/>
      <c r="K2" s="163"/>
      <c r="L2" s="163"/>
      <c r="M2" s="163"/>
      <c r="N2" s="163"/>
      <c r="O2" s="163"/>
      <c r="P2" s="163"/>
      <c r="Q2" s="165" t="s">
        <v>34</v>
      </c>
      <c r="R2" s="163"/>
      <c r="S2" s="163"/>
      <c r="T2" s="163" t="s">
        <v>90</v>
      </c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7"/>
    </row>
    <row r="3" spans="1:120" s="6" customFormat="1" ht="12" customHeight="1">
      <c r="A3" s="2"/>
      <c r="B3" s="161"/>
      <c r="C3" s="163"/>
      <c r="D3" s="163"/>
      <c r="E3" s="163"/>
      <c r="F3" s="178"/>
      <c r="G3" s="164"/>
      <c r="H3" s="178"/>
      <c r="I3" s="178"/>
      <c r="J3" s="178"/>
      <c r="K3" s="163"/>
      <c r="L3" s="163"/>
      <c r="M3" s="163"/>
      <c r="N3" s="163"/>
      <c r="O3" s="163"/>
      <c r="P3" s="163"/>
      <c r="Q3" s="165" t="s">
        <v>35</v>
      </c>
      <c r="R3" s="163"/>
      <c r="S3" s="163"/>
      <c r="T3" s="163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7"/>
    </row>
    <row r="4" spans="1:120" s="6" customFormat="1" ht="12" customHeight="1">
      <c r="A4" s="2"/>
      <c r="B4" s="161" t="s">
        <v>1</v>
      </c>
      <c r="C4" s="163"/>
      <c r="D4" s="163"/>
      <c r="E4" s="163"/>
      <c r="F4" s="168" t="s">
        <v>2</v>
      </c>
      <c r="G4" s="168"/>
      <c r="H4" s="168"/>
      <c r="I4" s="168"/>
      <c r="J4" s="168"/>
      <c r="K4" s="163"/>
      <c r="L4" s="163"/>
      <c r="M4" s="174"/>
      <c r="N4" s="163"/>
      <c r="O4" s="163"/>
      <c r="P4" s="163"/>
      <c r="Q4" s="165" t="s">
        <v>3</v>
      </c>
      <c r="R4" s="163"/>
      <c r="S4" s="163"/>
      <c r="T4" s="174" t="s">
        <v>91</v>
      </c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7"/>
    </row>
    <row r="5" spans="1:120" s="6" customFormat="1" ht="12" customHeight="1">
      <c r="A5" s="2"/>
      <c r="B5" s="161"/>
      <c r="C5" s="163"/>
      <c r="D5" s="163"/>
      <c r="E5" s="163"/>
      <c r="F5" s="168"/>
      <c r="G5" s="168"/>
      <c r="H5" s="168"/>
      <c r="I5" s="168"/>
      <c r="J5" s="168"/>
      <c r="K5" s="163"/>
      <c r="L5" s="163"/>
      <c r="M5" s="163"/>
      <c r="N5" s="163"/>
      <c r="O5" s="163"/>
      <c r="P5" s="163"/>
      <c r="Q5" s="165" t="s">
        <v>5</v>
      </c>
      <c r="R5" s="163"/>
      <c r="S5" s="163"/>
      <c r="T5" s="163" t="s">
        <v>89</v>
      </c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7"/>
    </row>
    <row r="6" spans="1:120" s="6" customFormat="1" ht="12" customHeight="1">
      <c r="A6" s="2"/>
      <c r="B6" s="161" t="s">
        <v>6</v>
      </c>
      <c r="C6" s="163"/>
      <c r="D6" s="163"/>
      <c r="E6" s="163"/>
      <c r="F6" s="168"/>
      <c r="G6" s="168"/>
      <c r="H6" s="168"/>
      <c r="I6" s="168"/>
      <c r="J6" s="168"/>
      <c r="K6" s="163"/>
      <c r="L6" s="163"/>
      <c r="M6" s="174"/>
      <c r="N6" s="163"/>
      <c r="O6" s="163"/>
      <c r="P6" s="163"/>
      <c r="Q6" s="165" t="s">
        <v>7</v>
      </c>
      <c r="R6" s="163"/>
      <c r="S6" s="163"/>
      <c r="T6" s="174" t="s">
        <v>8</v>
      </c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7"/>
    </row>
    <row r="7" spans="1:120" s="6" customFormat="1" ht="12" customHeight="1">
      <c r="A7" s="1"/>
      <c r="B7" s="162"/>
      <c r="C7" s="169"/>
      <c r="D7" s="169"/>
      <c r="E7" s="169"/>
      <c r="F7" s="170"/>
      <c r="G7" s="170"/>
      <c r="H7" s="170"/>
      <c r="I7" s="170"/>
      <c r="J7" s="170"/>
      <c r="K7" s="169"/>
      <c r="L7" s="169"/>
      <c r="M7" s="169"/>
      <c r="N7" s="169"/>
      <c r="O7" s="169"/>
      <c r="P7" s="169"/>
      <c r="Q7" s="171" t="s">
        <v>36</v>
      </c>
      <c r="R7" s="169"/>
      <c r="S7" s="169"/>
      <c r="T7" s="169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3"/>
    </row>
    <row r="8" spans="1:120" s="7" customFormat="1" ht="36.75" customHeight="1">
      <c r="A8" s="1"/>
      <c r="B8" s="85" t="s">
        <v>351</v>
      </c>
      <c r="C8" s="86"/>
      <c r="D8" s="86"/>
      <c r="E8" s="86"/>
      <c r="F8" s="86"/>
      <c r="G8" s="87"/>
      <c r="H8" s="87"/>
      <c r="I8" s="87"/>
      <c r="J8" s="87"/>
      <c r="K8" s="88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90" t="s">
        <v>37</v>
      </c>
    </row>
    <row r="9" spans="1:120" s="6" customFormat="1" ht="6.75" customHeight="1">
      <c r="A9" s="1"/>
      <c r="T9" s="2"/>
      <c r="U9" s="2"/>
      <c r="V9" s="2"/>
      <c r="W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</row>
    <row r="10" spans="1:120" s="14" customFormat="1" ht="20.25" customHeight="1">
      <c r="A10" s="1"/>
      <c r="B10" s="146" t="s">
        <v>93</v>
      </c>
      <c r="C10" s="147"/>
      <c r="D10" s="147"/>
      <c r="E10" s="147"/>
      <c r="F10" s="147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57"/>
      <c r="U10" s="157"/>
      <c r="V10" s="157"/>
      <c r="W10" s="157"/>
      <c r="X10" s="158" t="s">
        <v>87</v>
      </c>
      <c r="Y10" s="157"/>
      <c r="Z10" s="157"/>
      <c r="AA10" s="157"/>
      <c r="AB10" s="157"/>
      <c r="AC10" s="157"/>
      <c r="AD10" s="157"/>
      <c r="AE10" s="159"/>
    </row>
    <row r="11" spans="1:120" s="1" customFormat="1" ht="36" customHeight="1">
      <c r="B11" s="129"/>
      <c r="C11" s="502">
        <v>40111</v>
      </c>
      <c r="D11" s="502"/>
      <c r="E11" s="502"/>
      <c r="F11" s="502"/>
      <c r="G11" s="502"/>
      <c r="H11" s="130"/>
      <c r="I11" s="130"/>
      <c r="J11" s="130"/>
      <c r="K11" s="23"/>
      <c r="L11" s="24" t="s">
        <v>43</v>
      </c>
      <c r="M11" s="130"/>
      <c r="N11" s="23"/>
      <c r="O11" s="24" t="s">
        <v>44</v>
      </c>
      <c r="P11" s="130"/>
      <c r="Q11" s="24"/>
      <c r="R11" s="23"/>
      <c r="S11" s="24" t="s">
        <v>86</v>
      </c>
      <c r="T11" s="130"/>
      <c r="U11" s="130"/>
      <c r="V11" s="130"/>
      <c r="W11" s="130"/>
      <c r="X11" s="23"/>
      <c r="Y11" s="143" t="s">
        <v>39</v>
      </c>
      <c r="Z11" s="16"/>
      <c r="AA11" s="16"/>
      <c r="AB11" s="16"/>
      <c r="AC11" s="144" t="s">
        <v>40</v>
      </c>
      <c r="AD11" s="23"/>
      <c r="AE11" s="17"/>
    </row>
    <row r="12" spans="1:120" s="1" customFormat="1" ht="37.5" customHeight="1">
      <c r="A12" s="133"/>
      <c r="B12" s="180"/>
      <c r="C12" s="149"/>
      <c r="D12" s="149"/>
      <c r="E12" s="149"/>
      <c r="F12" s="149"/>
      <c r="G12" s="503" t="str">
        <f>D16</f>
        <v>Adolescents,adultes, personnes âgées si portage à domicile</v>
      </c>
      <c r="H12" s="503"/>
      <c r="I12" s="503"/>
      <c r="J12" s="503"/>
      <c r="K12" s="503"/>
      <c r="L12" s="503"/>
      <c r="M12" s="503"/>
      <c r="N12" s="503"/>
      <c r="O12" s="503"/>
      <c r="P12" s="503"/>
      <c r="Q12" s="503"/>
      <c r="R12" s="503"/>
      <c r="S12" s="503"/>
      <c r="T12" s="503"/>
      <c r="U12" s="503"/>
      <c r="V12" s="503"/>
      <c r="W12" s="503"/>
      <c r="X12" s="503"/>
      <c r="Y12" s="503"/>
      <c r="Z12" s="503"/>
      <c r="AA12" s="503"/>
      <c r="AB12" s="503"/>
      <c r="AC12" s="503"/>
      <c r="AD12" s="503"/>
      <c r="AE12" s="504"/>
    </row>
    <row r="13" spans="1:120" s="14" customFormat="1" ht="26.25" customHeight="1">
      <c r="B13" s="145" t="s">
        <v>88</v>
      </c>
      <c r="C13" s="150"/>
      <c r="D13" s="150"/>
      <c r="E13" s="150"/>
      <c r="F13" s="150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2" t="s">
        <v>47</v>
      </c>
      <c r="Y13" s="153">
        <f ca="1">NOW()</f>
        <v>44135.796664583337</v>
      </c>
      <c r="Z13" s="154"/>
      <c r="AA13" s="154"/>
      <c r="AB13" s="154"/>
      <c r="AC13" s="154"/>
      <c r="AD13" s="155"/>
      <c r="AE13" s="156"/>
    </row>
    <row r="14" spans="1:120" s="6" customFormat="1" ht="6.75" customHeight="1">
      <c r="A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</row>
    <row r="15" spans="1:120" s="38" customFormat="1" ht="42.75" customHeight="1">
      <c r="B15" s="347" t="s">
        <v>290</v>
      </c>
      <c r="C15" s="348"/>
      <c r="D15" s="348"/>
      <c r="E15" s="348"/>
      <c r="F15" s="348"/>
      <c r="G15" s="348"/>
      <c r="H15" s="39" t="s">
        <v>73</v>
      </c>
      <c r="I15" s="39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2"/>
      <c r="Y15" s="43"/>
      <c r="Z15" s="41"/>
      <c r="AA15" s="41"/>
      <c r="AB15" s="41"/>
      <c r="AC15" s="41"/>
      <c r="AD15" s="42"/>
      <c r="AE15" s="43"/>
    </row>
    <row r="16" spans="1:120" s="6" customFormat="1" ht="39" customHeight="1">
      <c r="A16" s="38"/>
      <c r="B16" s="508" t="s">
        <v>289</v>
      </c>
      <c r="C16" s="509"/>
      <c r="D16" s="434" t="s">
        <v>264</v>
      </c>
      <c r="E16" s="435"/>
      <c r="F16" s="514" t="s">
        <v>10</v>
      </c>
      <c r="G16" s="515"/>
      <c r="H16" s="515"/>
      <c r="I16" s="281"/>
      <c r="J16" s="282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1"/>
    </row>
    <row r="17" spans="2:31" s="38" customFormat="1" ht="62.25" customHeight="1">
      <c r="B17" s="510"/>
      <c r="C17" s="511"/>
      <c r="D17" s="262" t="s">
        <v>12</v>
      </c>
      <c r="E17" s="264" t="s">
        <v>49</v>
      </c>
      <c r="F17" s="283" t="s">
        <v>48</v>
      </c>
      <c r="G17" s="284" t="s">
        <v>50</v>
      </c>
      <c r="H17" s="285" t="s">
        <v>94</v>
      </c>
      <c r="I17" s="516" t="s">
        <v>291</v>
      </c>
      <c r="J17" s="517"/>
      <c r="K17" s="140" t="s">
        <v>51</v>
      </c>
      <c r="L17" s="45"/>
      <c r="M17" s="46" t="s">
        <v>92</v>
      </c>
      <c r="N17" s="47"/>
      <c r="O17" s="47"/>
      <c r="P17" s="48"/>
      <c r="Q17" s="49"/>
      <c r="R17" s="50"/>
      <c r="S17" s="505" t="s">
        <v>95</v>
      </c>
      <c r="T17" s="506"/>
      <c r="U17" s="506"/>
      <c r="V17" s="506"/>
      <c r="W17" s="506"/>
      <c r="X17" s="506"/>
      <c r="Y17" s="506"/>
      <c r="Z17" s="506"/>
      <c r="AA17" s="506"/>
      <c r="AB17" s="506"/>
      <c r="AC17" s="506"/>
      <c r="AD17" s="506"/>
      <c r="AE17" s="507"/>
    </row>
    <row r="18" spans="2:31" s="38" customFormat="1" ht="30" customHeight="1">
      <c r="B18" s="518" t="s">
        <v>277</v>
      </c>
      <c r="C18" s="519"/>
      <c r="D18" s="181">
        <v>0.08</v>
      </c>
      <c r="E18" s="104" t="s">
        <v>78</v>
      </c>
      <c r="F18" s="239">
        <v>1.5</v>
      </c>
      <c r="G18" s="136">
        <v>1200</v>
      </c>
      <c r="H18" s="138">
        <v>6</v>
      </c>
      <c r="I18" s="187">
        <f t="shared" ref="I18:I62" si="0">D18*H18</f>
        <v>0.48</v>
      </c>
      <c r="J18" s="185" t="str">
        <f>IF(I18&gt;0,E18,0)</f>
        <v>Kg</v>
      </c>
      <c r="K18" s="139">
        <f t="shared" ref="K18:K30" si="1">D18*G18</f>
        <v>96</v>
      </c>
      <c r="L18" s="52" t="str">
        <f>IF(K18&gt;0,E18,0)</f>
        <v>Kg</v>
      </c>
      <c r="M18" s="53">
        <f t="shared" ref="M18:M62" si="2">IF(K18=0,0,INT(K18/F18))</f>
        <v>64</v>
      </c>
      <c r="N18" s="102">
        <f t="shared" ref="N18:N30" si="3">K18-(M18*F18)</f>
        <v>0</v>
      </c>
      <c r="O18" s="54">
        <f t="shared" ref="O18:O30" si="4">IF(N18=0,0,E18)</f>
        <v>0</v>
      </c>
      <c r="P18" s="53">
        <f t="shared" ref="P18:P30" si="5">IF(N18=0,0,M18+1)</f>
        <v>0</v>
      </c>
      <c r="Q18" s="102">
        <f t="shared" ref="Q18:Q30" si="6">IF(N18=0,0,K18-(P18*F18))</f>
        <v>0</v>
      </c>
      <c r="R18" s="55">
        <f t="shared" ref="R18:R30" si="7">IF(Q18=0,0,E18)</f>
        <v>0</v>
      </c>
      <c r="S18" s="160">
        <f t="shared" ref="S18:S62" si="8">IF(K18=0,0,K18/D18)</f>
        <v>1200</v>
      </c>
      <c r="T18" s="135">
        <f t="shared" ref="T18:T62" si="9">IF(H18=0,0,IF(ISBLANK(H18),0,INT(S18/H18)))</f>
        <v>200</v>
      </c>
      <c r="U18" s="141" t="str">
        <f t="shared" ref="U18:U81" si="10">IF(T18&gt;0,"de","")</f>
        <v>de</v>
      </c>
      <c r="V18" s="186">
        <f t="shared" ref="V18:V62" si="11">IF(K18&gt;0,I18,"")</f>
        <v>0.48</v>
      </c>
      <c r="W18" s="134" t="str">
        <f>IF(T18&gt;0,E18,0)</f>
        <v>Kg</v>
      </c>
      <c r="X18" s="102">
        <f t="shared" ref="X18:X62" si="12">K18-(T18*I18)</f>
        <v>0</v>
      </c>
      <c r="Y18" s="54" t="str">
        <f t="shared" ref="Y18:Y62" si="13">IF(X18&lt;&gt;0,E18,"")</f>
        <v/>
      </c>
      <c r="Z18" s="135">
        <f t="shared" ref="Z18:Z62" si="14">IF(X18=0,0,T18+1)</f>
        <v>0</v>
      </c>
      <c r="AA18" s="141" t="str">
        <f t="shared" ref="AA18:AA81" si="15">IF(Z18&gt;0,"de","")</f>
        <v/>
      </c>
      <c r="AB18" s="186">
        <f t="shared" ref="AB18:AB62" si="16">IF(Z18&gt;0,V18,0)</f>
        <v>0</v>
      </c>
      <c r="AC18" s="54" t="str">
        <f t="shared" ref="AC18:AC62" si="17">IF(Z18&gt;0,E18,"")</f>
        <v/>
      </c>
      <c r="AD18" s="102">
        <f t="shared" ref="AD18:AD62" si="18">IF(X18=0,0,K18-(Z18*I18))</f>
        <v>0</v>
      </c>
      <c r="AE18" s="55" t="str">
        <f t="shared" ref="AE18:AE62" si="19">IF(X18&lt;&gt;0,E18,"")</f>
        <v/>
      </c>
    </row>
    <row r="19" spans="2:31" s="38" customFormat="1" ht="41.25" customHeight="1">
      <c r="B19" s="534" t="s">
        <v>97</v>
      </c>
      <c r="C19" s="535"/>
      <c r="D19" s="181"/>
      <c r="E19" s="104"/>
      <c r="F19" s="239"/>
      <c r="G19" s="136"/>
      <c r="H19" s="138"/>
      <c r="I19" s="187">
        <f t="shared" si="0"/>
        <v>0</v>
      </c>
      <c r="J19" s="185">
        <f t="shared" ref="J19:J82" si="20">IF(I19&gt;0,E19,0)</f>
        <v>0</v>
      </c>
      <c r="K19" s="139">
        <f t="shared" si="1"/>
        <v>0</v>
      </c>
      <c r="L19" s="52">
        <f t="shared" ref="L19:L82" si="21">IF(K19&gt;0,E19,0)</f>
        <v>0</v>
      </c>
      <c r="M19" s="53">
        <f t="shared" si="2"/>
        <v>0</v>
      </c>
      <c r="N19" s="102">
        <f t="shared" si="3"/>
        <v>0</v>
      </c>
      <c r="O19" s="54">
        <f t="shared" si="4"/>
        <v>0</v>
      </c>
      <c r="P19" s="53">
        <f t="shared" si="5"/>
        <v>0</v>
      </c>
      <c r="Q19" s="102">
        <f t="shared" si="6"/>
        <v>0</v>
      </c>
      <c r="R19" s="55">
        <f t="shared" si="7"/>
        <v>0</v>
      </c>
      <c r="S19" s="160">
        <f t="shared" si="8"/>
        <v>0</v>
      </c>
      <c r="T19" s="135">
        <f t="shared" si="9"/>
        <v>0</v>
      </c>
      <c r="U19" s="141" t="str">
        <f t="shared" si="10"/>
        <v/>
      </c>
      <c r="V19" s="186" t="str">
        <f t="shared" si="11"/>
        <v/>
      </c>
      <c r="W19" s="134">
        <f t="shared" ref="W19:W82" si="22">IF(T19&gt;0,E19,0)</f>
        <v>0</v>
      </c>
      <c r="X19" s="102">
        <f t="shared" si="12"/>
        <v>0</v>
      </c>
      <c r="Y19" s="54" t="str">
        <f t="shared" si="13"/>
        <v/>
      </c>
      <c r="Z19" s="135">
        <f t="shared" si="14"/>
        <v>0</v>
      </c>
      <c r="AA19" s="141" t="str">
        <f t="shared" si="15"/>
        <v/>
      </c>
      <c r="AB19" s="186">
        <f t="shared" si="16"/>
        <v>0</v>
      </c>
      <c r="AC19" s="54" t="str">
        <f t="shared" si="17"/>
        <v/>
      </c>
      <c r="AD19" s="102">
        <f t="shared" si="18"/>
        <v>0</v>
      </c>
      <c r="AE19" s="55" t="str">
        <f t="shared" si="19"/>
        <v/>
      </c>
    </row>
    <row r="20" spans="2:31" s="38" customFormat="1" ht="30" customHeight="1">
      <c r="B20" s="530" t="s">
        <v>248</v>
      </c>
      <c r="C20" s="531"/>
      <c r="D20" s="201"/>
      <c r="E20" s="201"/>
      <c r="F20" s="239"/>
      <c r="G20" s="136"/>
      <c r="H20" s="138"/>
      <c r="I20" s="187">
        <f t="shared" si="0"/>
        <v>0</v>
      </c>
      <c r="J20" s="185">
        <f t="shared" si="20"/>
        <v>0</v>
      </c>
      <c r="K20" s="139">
        <f t="shared" si="1"/>
        <v>0</v>
      </c>
      <c r="L20" s="52">
        <f t="shared" si="21"/>
        <v>0</v>
      </c>
      <c r="M20" s="53">
        <f t="shared" si="2"/>
        <v>0</v>
      </c>
      <c r="N20" s="102">
        <f t="shared" si="3"/>
        <v>0</v>
      </c>
      <c r="O20" s="54">
        <f t="shared" si="4"/>
        <v>0</v>
      </c>
      <c r="P20" s="53">
        <f t="shared" si="5"/>
        <v>0</v>
      </c>
      <c r="Q20" s="102">
        <f t="shared" si="6"/>
        <v>0</v>
      </c>
      <c r="R20" s="55">
        <f t="shared" si="7"/>
        <v>0</v>
      </c>
      <c r="S20" s="160">
        <f t="shared" si="8"/>
        <v>0</v>
      </c>
      <c r="T20" s="135">
        <f t="shared" si="9"/>
        <v>0</v>
      </c>
      <c r="U20" s="141" t="str">
        <f t="shared" si="10"/>
        <v/>
      </c>
      <c r="V20" s="186" t="str">
        <f t="shared" si="11"/>
        <v/>
      </c>
      <c r="W20" s="134">
        <f t="shared" si="22"/>
        <v>0</v>
      </c>
      <c r="X20" s="102">
        <f t="shared" si="12"/>
        <v>0</v>
      </c>
      <c r="Y20" s="54" t="str">
        <f t="shared" si="13"/>
        <v/>
      </c>
      <c r="Z20" s="135">
        <f t="shared" si="14"/>
        <v>0</v>
      </c>
      <c r="AA20" s="141" t="str">
        <f t="shared" si="15"/>
        <v/>
      </c>
      <c r="AB20" s="186">
        <f t="shared" si="16"/>
        <v>0</v>
      </c>
      <c r="AC20" s="54" t="str">
        <f t="shared" si="17"/>
        <v/>
      </c>
      <c r="AD20" s="102">
        <f t="shared" si="18"/>
        <v>0</v>
      </c>
      <c r="AE20" s="55" t="str">
        <f t="shared" si="19"/>
        <v/>
      </c>
    </row>
    <row r="21" spans="2:31" s="38" customFormat="1" ht="30" customHeight="1">
      <c r="B21" s="526" t="s">
        <v>246</v>
      </c>
      <c r="C21" s="527"/>
      <c r="D21" s="181">
        <v>0.5</v>
      </c>
      <c r="E21" s="104" t="s">
        <v>292</v>
      </c>
      <c r="F21" s="239">
        <v>35</v>
      </c>
      <c r="G21" s="136">
        <v>258</v>
      </c>
      <c r="H21" s="138">
        <v>6</v>
      </c>
      <c r="I21" s="187">
        <f t="shared" si="0"/>
        <v>3</v>
      </c>
      <c r="J21" s="185" t="str">
        <f t="shared" si="20"/>
        <v>pièces</v>
      </c>
      <c r="K21" s="139">
        <f t="shared" si="1"/>
        <v>129</v>
      </c>
      <c r="L21" s="52" t="str">
        <f t="shared" si="21"/>
        <v>pièces</v>
      </c>
      <c r="M21" s="53">
        <f t="shared" si="2"/>
        <v>3</v>
      </c>
      <c r="N21" s="102">
        <f t="shared" si="3"/>
        <v>24</v>
      </c>
      <c r="O21" s="54" t="str">
        <f t="shared" si="4"/>
        <v>pièces</v>
      </c>
      <c r="P21" s="53">
        <f t="shared" si="5"/>
        <v>4</v>
      </c>
      <c r="Q21" s="102">
        <f t="shared" si="6"/>
        <v>-11</v>
      </c>
      <c r="R21" s="55" t="str">
        <f t="shared" si="7"/>
        <v>pièces</v>
      </c>
      <c r="S21" s="160">
        <f t="shared" si="8"/>
        <v>258</v>
      </c>
      <c r="T21" s="135">
        <f t="shared" si="9"/>
        <v>43</v>
      </c>
      <c r="U21" s="141" t="str">
        <f t="shared" si="10"/>
        <v>de</v>
      </c>
      <c r="V21" s="186">
        <f t="shared" si="11"/>
        <v>3</v>
      </c>
      <c r="W21" s="134" t="str">
        <f t="shared" si="22"/>
        <v>pièces</v>
      </c>
      <c r="X21" s="102">
        <f t="shared" si="12"/>
        <v>0</v>
      </c>
      <c r="Y21" s="54" t="str">
        <f t="shared" si="13"/>
        <v/>
      </c>
      <c r="Z21" s="135">
        <f t="shared" si="14"/>
        <v>0</v>
      </c>
      <c r="AA21" s="141" t="str">
        <f t="shared" si="15"/>
        <v/>
      </c>
      <c r="AB21" s="186">
        <f t="shared" si="16"/>
        <v>0</v>
      </c>
      <c r="AC21" s="54" t="str">
        <f t="shared" si="17"/>
        <v/>
      </c>
      <c r="AD21" s="102">
        <f t="shared" si="18"/>
        <v>0</v>
      </c>
      <c r="AE21" s="55" t="str">
        <f t="shared" si="19"/>
        <v/>
      </c>
    </row>
    <row r="22" spans="2:31" s="38" customFormat="1" ht="30" customHeight="1">
      <c r="B22" s="526" t="s">
        <v>102</v>
      </c>
      <c r="C22" s="527"/>
      <c r="D22" s="181">
        <v>0.1</v>
      </c>
      <c r="E22" s="104" t="s">
        <v>78</v>
      </c>
      <c r="F22" s="239">
        <v>2.8</v>
      </c>
      <c r="G22" s="136">
        <v>751</v>
      </c>
      <c r="H22" s="138">
        <v>8</v>
      </c>
      <c r="I22" s="187">
        <f t="shared" si="0"/>
        <v>0.8</v>
      </c>
      <c r="J22" s="185" t="str">
        <f t="shared" si="20"/>
        <v>Kg</v>
      </c>
      <c r="K22" s="139">
        <f t="shared" si="1"/>
        <v>75.100000000000009</v>
      </c>
      <c r="L22" s="52" t="str">
        <f t="shared" si="21"/>
        <v>Kg</v>
      </c>
      <c r="M22" s="53">
        <f t="shared" si="2"/>
        <v>26</v>
      </c>
      <c r="N22" s="102">
        <f t="shared" si="3"/>
        <v>2.3000000000000114</v>
      </c>
      <c r="O22" s="54" t="str">
        <f t="shared" si="4"/>
        <v>Kg</v>
      </c>
      <c r="P22" s="53">
        <f t="shared" si="5"/>
        <v>27</v>
      </c>
      <c r="Q22" s="102">
        <f t="shared" si="6"/>
        <v>-0.49999999999998579</v>
      </c>
      <c r="R22" s="55" t="str">
        <f t="shared" si="7"/>
        <v>Kg</v>
      </c>
      <c r="S22" s="160">
        <f t="shared" si="8"/>
        <v>751</v>
      </c>
      <c r="T22" s="135">
        <f t="shared" si="9"/>
        <v>93</v>
      </c>
      <c r="U22" s="141" t="str">
        <f t="shared" si="10"/>
        <v>de</v>
      </c>
      <c r="V22" s="186">
        <f t="shared" si="11"/>
        <v>0.8</v>
      </c>
      <c r="W22" s="134" t="str">
        <f t="shared" si="22"/>
        <v>Kg</v>
      </c>
      <c r="X22" s="102">
        <f t="shared" si="12"/>
        <v>0.70000000000000284</v>
      </c>
      <c r="Y22" s="54" t="str">
        <f t="shared" si="13"/>
        <v>Kg</v>
      </c>
      <c r="Z22" s="135">
        <f t="shared" si="14"/>
        <v>94</v>
      </c>
      <c r="AA22" s="141" t="str">
        <f t="shared" si="15"/>
        <v>de</v>
      </c>
      <c r="AB22" s="186">
        <f t="shared" si="16"/>
        <v>0.8</v>
      </c>
      <c r="AC22" s="54" t="str">
        <f t="shared" si="17"/>
        <v>Kg</v>
      </c>
      <c r="AD22" s="102">
        <f t="shared" si="18"/>
        <v>-9.9999999999994316E-2</v>
      </c>
      <c r="AE22" s="55" t="str">
        <f t="shared" si="19"/>
        <v>Kg</v>
      </c>
    </row>
    <row r="23" spans="2:31" s="38" customFormat="1" ht="30" customHeight="1">
      <c r="B23" s="526" t="s">
        <v>104</v>
      </c>
      <c r="C23" s="527"/>
      <c r="D23" s="181">
        <v>0.1</v>
      </c>
      <c r="E23" s="104" t="s">
        <v>78</v>
      </c>
      <c r="F23" s="239">
        <v>4</v>
      </c>
      <c r="G23" s="136">
        <v>1500</v>
      </c>
      <c r="H23" s="138">
        <v>4</v>
      </c>
      <c r="I23" s="187">
        <f t="shared" si="0"/>
        <v>0.4</v>
      </c>
      <c r="J23" s="185" t="str">
        <f t="shared" si="20"/>
        <v>Kg</v>
      </c>
      <c r="K23" s="139">
        <f t="shared" si="1"/>
        <v>150</v>
      </c>
      <c r="L23" s="52" t="str">
        <f t="shared" si="21"/>
        <v>Kg</v>
      </c>
      <c r="M23" s="53">
        <f t="shared" si="2"/>
        <v>37</v>
      </c>
      <c r="N23" s="102">
        <f t="shared" si="3"/>
        <v>2</v>
      </c>
      <c r="O23" s="54" t="str">
        <f t="shared" si="4"/>
        <v>Kg</v>
      </c>
      <c r="P23" s="53">
        <f t="shared" si="5"/>
        <v>38</v>
      </c>
      <c r="Q23" s="102">
        <f t="shared" si="6"/>
        <v>-2</v>
      </c>
      <c r="R23" s="55" t="str">
        <f t="shared" si="7"/>
        <v>Kg</v>
      </c>
      <c r="S23" s="160">
        <f t="shared" si="8"/>
        <v>1500</v>
      </c>
      <c r="T23" s="135">
        <f t="shared" si="9"/>
        <v>375</v>
      </c>
      <c r="U23" s="141" t="str">
        <f t="shared" si="10"/>
        <v>de</v>
      </c>
      <c r="V23" s="186">
        <f t="shared" si="11"/>
        <v>0.4</v>
      </c>
      <c r="W23" s="134" t="str">
        <f t="shared" si="22"/>
        <v>Kg</v>
      </c>
      <c r="X23" s="102">
        <f t="shared" si="12"/>
        <v>0</v>
      </c>
      <c r="Y23" s="54" t="str">
        <f t="shared" si="13"/>
        <v/>
      </c>
      <c r="Z23" s="135">
        <f t="shared" si="14"/>
        <v>0</v>
      </c>
      <c r="AA23" s="141" t="str">
        <f t="shared" si="15"/>
        <v/>
      </c>
      <c r="AB23" s="186">
        <f t="shared" si="16"/>
        <v>0</v>
      </c>
      <c r="AC23" s="54" t="str">
        <f t="shared" si="17"/>
        <v/>
      </c>
      <c r="AD23" s="102">
        <f t="shared" si="18"/>
        <v>0</v>
      </c>
      <c r="AE23" s="55" t="str">
        <f t="shared" si="19"/>
        <v/>
      </c>
    </row>
    <row r="24" spans="2:31" s="38" customFormat="1" ht="30" customHeight="1">
      <c r="B24" s="526" t="s">
        <v>105</v>
      </c>
      <c r="C24" s="527"/>
      <c r="D24" s="181">
        <v>0.1</v>
      </c>
      <c r="E24" s="104" t="s">
        <v>78</v>
      </c>
      <c r="F24" s="239">
        <v>4.5</v>
      </c>
      <c r="G24" s="136">
        <v>100</v>
      </c>
      <c r="H24" s="138">
        <v>6</v>
      </c>
      <c r="I24" s="187">
        <f t="shared" si="0"/>
        <v>0.60000000000000009</v>
      </c>
      <c r="J24" s="185" t="str">
        <f t="shared" si="20"/>
        <v>Kg</v>
      </c>
      <c r="K24" s="139">
        <f t="shared" si="1"/>
        <v>10</v>
      </c>
      <c r="L24" s="52" t="str">
        <f t="shared" si="21"/>
        <v>Kg</v>
      </c>
      <c r="M24" s="53">
        <f t="shared" si="2"/>
        <v>2</v>
      </c>
      <c r="N24" s="102">
        <f t="shared" si="3"/>
        <v>1</v>
      </c>
      <c r="O24" s="54" t="str">
        <f t="shared" si="4"/>
        <v>Kg</v>
      </c>
      <c r="P24" s="53">
        <f t="shared" si="5"/>
        <v>3</v>
      </c>
      <c r="Q24" s="102">
        <f t="shared" si="6"/>
        <v>-3.5</v>
      </c>
      <c r="R24" s="55" t="str">
        <f t="shared" si="7"/>
        <v>Kg</v>
      </c>
      <c r="S24" s="160">
        <f t="shared" si="8"/>
        <v>100</v>
      </c>
      <c r="T24" s="135">
        <f t="shared" si="9"/>
        <v>16</v>
      </c>
      <c r="U24" s="141" t="str">
        <f t="shared" si="10"/>
        <v>de</v>
      </c>
      <c r="V24" s="186">
        <f t="shared" si="11"/>
        <v>0.60000000000000009</v>
      </c>
      <c r="W24" s="134" t="str">
        <f t="shared" si="22"/>
        <v>Kg</v>
      </c>
      <c r="X24" s="102">
        <f t="shared" si="12"/>
        <v>0.39999999999999858</v>
      </c>
      <c r="Y24" s="54" t="str">
        <f t="shared" si="13"/>
        <v>Kg</v>
      </c>
      <c r="Z24" s="135">
        <f t="shared" si="14"/>
        <v>17</v>
      </c>
      <c r="AA24" s="141" t="str">
        <f t="shared" si="15"/>
        <v>de</v>
      </c>
      <c r="AB24" s="186">
        <f t="shared" si="16"/>
        <v>0.60000000000000009</v>
      </c>
      <c r="AC24" s="54" t="str">
        <f t="shared" si="17"/>
        <v>Kg</v>
      </c>
      <c r="AD24" s="102">
        <f t="shared" si="18"/>
        <v>-0.20000000000000107</v>
      </c>
      <c r="AE24" s="55" t="str">
        <f t="shared" si="19"/>
        <v>Kg</v>
      </c>
    </row>
    <row r="25" spans="2:31" s="38" customFormat="1" ht="30" customHeight="1">
      <c r="B25" s="526" t="s">
        <v>106</v>
      </c>
      <c r="C25" s="527"/>
      <c r="D25" s="181">
        <v>0.18</v>
      </c>
      <c r="E25" s="104" t="s">
        <v>78</v>
      </c>
      <c r="F25" s="239">
        <v>3</v>
      </c>
      <c r="G25" s="136">
        <v>100</v>
      </c>
      <c r="H25" s="138">
        <v>6</v>
      </c>
      <c r="I25" s="187">
        <f t="shared" si="0"/>
        <v>1.08</v>
      </c>
      <c r="J25" s="185" t="str">
        <f t="shared" si="20"/>
        <v>Kg</v>
      </c>
      <c r="K25" s="139">
        <f t="shared" si="1"/>
        <v>18</v>
      </c>
      <c r="L25" s="52" t="str">
        <f t="shared" si="21"/>
        <v>Kg</v>
      </c>
      <c r="M25" s="53">
        <f t="shared" si="2"/>
        <v>6</v>
      </c>
      <c r="N25" s="102">
        <f t="shared" si="3"/>
        <v>0</v>
      </c>
      <c r="O25" s="54">
        <f t="shared" si="4"/>
        <v>0</v>
      </c>
      <c r="P25" s="53">
        <f t="shared" si="5"/>
        <v>0</v>
      </c>
      <c r="Q25" s="102">
        <f t="shared" si="6"/>
        <v>0</v>
      </c>
      <c r="R25" s="55">
        <f t="shared" si="7"/>
        <v>0</v>
      </c>
      <c r="S25" s="160">
        <f t="shared" si="8"/>
        <v>100</v>
      </c>
      <c r="T25" s="135">
        <f t="shared" si="9"/>
        <v>16</v>
      </c>
      <c r="U25" s="141" t="str">
        <f t="shared" si="10"/>
        <v>de</v>
      </c>
      <c r="V25" s="186">
        <f t="shared" si="11"/>
        <v>1.08</v>
      </c>
      <c r="W25" s="134" t="str">
        <f t="shared" si="22"/>
        <v>Kg</v>
      </c>
      <c r="X25" s="102">
        <f t="shared" si="12"/>
        <v>0.71999999999999886</v>
      </c>
      <c r="Y25" s="54" t="str">
        <f t="shared" si="13"/>
        <v>Kg</v>
      </c>
      <c r="Z25" s="135">
        <f t="shared" si="14"/>
        <v>17</v>
      </c>
      <c r="AA25" s="141" t="str">
        <f t="shared" si="15"/>
        <v>de</v>
      </c>
      <c r="AB25" s="186">
        <f t="shared" si="16"/>
        <v>1.08</v>
      </c>
      <c r="AC25" s="54" t="str">
        <f t="shared" si="17"/>
        <v>Kg</v>
      </c>
      <c r="AD25" s="102">
        <f t="shared" si="18"/>
        <v>-0.35999999999999943</v>
      </c>
      <c r="AE25" s="55" t="str">
        <f t="shared" si="19"/>
        <v>Kg</v>
      </c>
    </row>
    <row r="26" spans="2:31" s="38" customFormat="1" ht="30" customHeight="1">
      <c r="B26" s="530" t="s">
        <v>247</v>
      </c>
      <c r="C26" s="531"/>
      <c r="D26" s="181"/>
      <c r="E26" s="104"/>
      <c r="F26" s="239"/>
      <c r="G26" s="136"/>
      <c r="H26" s="138"/>
      <c r="I26" s="187">
        <f t="shared" si="0"/>
        <v>0</v>
      </c>
      <c r="J26" s="185">
        <f t="shared" si="20"/>
        <v>0</v>
      </c>
      <c r="K26" s="139">
        <f t="shared" si="1"/>
        <v>0</v>
      </c>
      <c r="L26" s="52">
        <f t="shared" si="21"/>
        <v>0</v>
      </c>
      <c r="M26" s="53">
        <f t="shared" si="2"/>
        <v>0</v>
      </c>
      <c r="N26" s="102">
        <f t="shared" si="3"/>
        <v>0</v>
      </c>
      <c r="O26" s="54">
        <f t="shared" si="4"/>
        <v>0</v>
      </c>
      <c r="P26" s="53">
        <f t="shared" si="5"/>
        <v>0</v>
      </c>
      <c r="Q26" s="102">
        <f t="shared" si="6"/>
        <v>0</v>
      </c>
      <c r="R26" s="55">
        <f t="shared" si="7"/>
        <v>0</v>
      </c>
      <c r="S26" s="160">
        <f t="shared" si="8"/>
        <v>0</v>
      </c>
      <c r="T26" s="135">
        <f t="shared" si="9"/>
        <v>0</v>
      </c>
      <c r="U26" s="141" t="str">
        <f t="shared" si="10"/>
        <v/>
      </c>
      <c r="V26" s="186" t="str">
        <f t="shared" si="11"/>
        <v/>
      </c>
      <c r="W26" s="134">
        <f t="shared" si="22"/>
        <v>0</v>
      </c>
      <c r="X26" s="102">
        <f t="shared" si="12"/>
        <v>0</v>
      </c>
      <c r="Y26" s="54" t="str">
        <f t="shared" si="13"/>
        <v/>
      </c>
      <c r="Z26" s="135">
        <f t="shared" si="14"/>
        <v>0</v>
      </c>
      <c r="AA26" s="141" t="str">
        <f t="shared" si="15"/>
        <v/>
      </c>
      <c r="AB26" s="186">
        <f t="shared" si="16"/>
        <v>0</v>
      </c>
      <c r="AC26" s="54" t="str">
        <f t="shared" si="17"/>
        <v/>
      </c>
      <c r="AD26" s="102">
        <f t="shared" si="18"/>
        <v>0</v>
      </c>
      <c r="AE26" s="55" t="str">
        <f t="shared" si="19"/>
        <v/>
      </c>
    </row>
    <row r="27" spans="2:31" s="38" customFormat="1" ht="30" customHeight="1">
      <c r="B27" s="526" t="s">
        <v>245</v>
      </c>
      <c r="C27" s="527"/>
      <c r="D27" s="181">
        <v>0.5</v>
      </c>
      <c r="E27" s="104" t="s">
        <v>263</v>
      </c>
      <c r="F27" s="239">
        <v>22</v>
      </c>
      <c r="G27" s="136">
        <v>100</v>
      </c>
      <c r="H27" s="138">
        <v>2</v>
      </c>
      <c r="I27" s="187">
        <f t="shared" si="0"/>
        <v>1</v>
      </c>
      <c r="J27" s="185" t="str">
        <f t="shared" si="20"/>
        <v>pièce</v>
      </c>
      <c r="K27" s="139">
        <f t="shared" si="1"/>
        <v>50</v>
      </c>
      <c r="L27" s="52" t="str">
        <f t="shared" si="21"/>
        <v>pièce</v>
      </c>
      <c r="M27" s="53">
        <f t="shared" si="2"/>
        <v>2</v>
      </c>
      <c r="N27" s="102">
        <f t="shared" si="3"/>
        <v>6</v>
      </c>
      <c r="O27" s="54" t="str">
        <f t="shared" si="4"/>
        <v>pièce</v>
      </c>
      <c r="P27" s="53">
        <f t="shared" si="5"/>
        <v>3</v>
      </c>
      <c r="Q27" s="102">
        <f t="shared" si="6"/>
        <v>-16</v>
      </c>
      <c r="R27" s="55" t="str">
        <f t="shared" si="7"/>
        <v>pièce</v>
      </c>
      <c r="S27" s="160">
        <f t="shared" si="8"/>
        <v>100</v>
      </c>
      <c r="T27" s="135">
        <f t="shared" si="9"/>
        <v>50</v>
      </c>
      <c r="U27" s="141" t="str">
        <f t="shared" si="10"/>
        <v>de</v>
      </c>
      <c r="V27" s="186">
        <f t="shared" si="11"/>
        <v>1</v>
      </c>
      <c r="W27" s="134" t="str">
        <f t="shared" si="22"/>
        <v>pièce</v>
      </c>
      <c r="X27" s="102">
        <f t="shared" si="12"/>
        <v>0</v>
      </c>
      <c r="Y27" s="54" t="str">
        <f t="shared" si="13"/>
        <v/>
      </c>
      <c r="Z27" s="135">
        <f t="shared" si="14"/>
        <v>0</v>
      </c>
      <c r="AA27" s="141" t="str">
        <f t="shared" si="15"/>
        <v/>
      </c>
      <c r="AB27" s="186">
        <f t="shared" si="16"/>
        <v>0</v>
      </c>
      <c r="AC27" s="54" t="str">
        <f t="shared" si="17"/>
        <v/>
      </c>
      <c r="AD27" s="102">
        <f t="shared" si="18"/>
        <v>0</v>
      </c>
      <c r="AE27" s="55" t="str">
        <f t="shared" si="19"/>
        <v/>
      </c>
    </row>
    <row r="28" spans="2:31" s="38" customFormat="1" ht="30" customHeight="1">
      <c r="B28" s="526" t="s">
        <v>107</v>
      </c>
      <c r="C28" s="527"/>
      <c r="D28" s="181">
        <v>0.09</v>
      </c>
      <c r="E28" s="104" t="s">
        <v>78</v>
      </c>
      <c r="F28" s="239">
        <v>3</v>
      </c>
      <c r="G28" s="136">
        <v>96</v>
      </c>
      <c r="H28" s="138">
        <v>4</v>
      </c>
      <c r="I28" s="187">
        <f t="shared" si="0"/>
        <v>0.36</v>
      </c>
      <c r="J28" s="185" t="str">
        <f t="shared" si="20"/>
        <v>Kg</v>
      </c>
      <c r="K28" s="139">
        <f t="shared" si="1"/>
        <v>8.64</v>
      </c>
      <c r="L28" s="52" t="str">
        <f t="shared" si="21"/>
        <v>Kg</v>
      </c>
      <c r="M28" s="53">
        <f t="shared" si="2"/>
        <v>2</v>
      </c>
      <c r="N28" s="102">
        <f t="shared" si="3"/>
        <v>2.6400000000000006</v>
      </c>
      <c r="O28" s="54" t="str">
        <f t="shared" si="4"/>
        <v>Kg</v>
      </c>
      <c r="P28" s="53">
        <f t="shared" si="5"/>
        <v>3</v>
      </c>
      <c r="Q28" s="102">
        <f t="shared" si="6"/>
        <v>-0.35999999999999943</v>
      </c>
      <c r="R28" s="55" t="str">
        <f t="shared" si="7"/>
        <v>Kg</v>
      </c>
      <c r="S28" s="160">
        <f t="shared" si="8"/>
        <v>96.000000000000014</v>
      </c>
      <c r="T28" s="135">
        <f t="shared" si="9"/>
        <v>24</v>
      </c>
      <c r="U28" s="141" t="str">
        <f t="shared" si="10"/>
        <v>de</v>
      </c>
      <c r="V28" s="186">
        <f t="shared" si="11"/>
        <v>0.36</v>
      </c>
      <c r="W28" s="134" t="str">
        <f t="shared" si="22"/>
        <v>Kg</v>
      </c>
      <c r="X28" s="102">
        <f t="shared" si="12"/>
        <v>0</v>
      </c>
      <c r="Y28" s="54" t="str">
        <f t="shared" si="13"/>
        <v/>
      </c>
      <c r="Z28" s="135">
        <f t="shared" si="14"/>
        <v>0</v>
      </c>
      <c r="AA28" s="141" t="str">
        <f t="shared" si="15"/>
        <v/>
      </c>
      <c r="AB28" s="186">
        <f t="shared" si="16"/>
        <v>0</v>
      </c>
      <c r="AC28" s="54" t="str">
        <f t="shared" si="17"/>
        <v/>
      </c>
      <c r="AD28" s="102">
        <f t="shared" si="18"/>
        <v>0</v>
      </c>
      <c r="AE28" s="55" t="str">
        <f t="shared" si="19"/>
        <v/>
      </c>
    </row>
    <row r="29" spans="2:31" s="38" customFormat="1" ht="30" customHeight="1">
      <c r="B29" s="526" t="s">
        <v>108</v>
      </c>
      <c r="C29" s="527"/>
      <c r="D29" s="181">
        <v>0.05</v>
      </c>
      <c r="E29" s="104" t="s">
        <v>78</v>
      </c>
      <c r="F29" s="239"/>
      <c r="G29" s="136"/>
      <c r="H29" s="138"/>
      <c r="I29" s="187">
        <f t="shared" si="0"/>
        <v>0</v>
      </c>
      <c r="J29" s="185">
        <f t="shared" si="20"/>
        <v>0</v>
      </c>
      <c r="K29" s="139">
        <f t="shared" si="1"/>
        <v>0</v>
      </c>
      <c r="L29" s="52">
        <f t="shared" si="21"/>
        <v>0</v>
      </c>
      <c r="M29" s="53">
        <f t="shared" si="2"/>
        <v>0</v>
      </c>
      <c r="N29" s="102">
        <f t="shared" si="3"/>
        <v>0</v>
      </c>
      <c r="O29" s="54">
        <f t="shared" si="4"/>
        <v>0</v>
      </c>
      <c r="P29" s="53">
        <f t="shared" si="5"/>
        <v>0</v>
      </c>
      <c r="Q29" s="102">
        <f t="shared" si="6"/>
        <v>0</v>
      </c>
      <c r="R29" s="55">
        <f t="shared" si="7"/>
        <v>0</v>
      </c>
      <c r="S29" s="160">
        <f t="shared" si="8"/>
        <v>0</v>
      </c>
      <c r="T29" s="135">
        <f t="shared" si="9"/>
        <v>0</v>
      </c>
      <c r="U29" s="141" t="str">
        <f t="shared" si="10"/>
        <v/>
      </c>
      <c r="V29" s="186" t="str">
        <f t="shared" si="11"/>
        <v/>
      </c>
      <c r="W29" s="134">
        <f t="shared" si="22"/>
        <v>0</v>
      </c>
      <c r="X29" s="102">
        <f t="shared" si="12"/>
        <v>0</v>
      </c>
      <c r="Y29" s="54" t="str">
        <f t="shared" si="13"/>
        <v/>
      </c>
      <c r="Z29" s="135">
        <f t="shared" si="14"/>
        <v>0</v>
      </c>
      <c r="AA29" s="141" t="str">
        <f t="shared" si="15"/>
        <v/>
      </c>
      <c r="AB29" s="186">
        <f t="shared" si="16"/>
        <v>0</v>
      </c>
      <c r="AC29" s="54" t="str">
        <f t="shared" si="17"/>
        <v/>
      </c>
      <c r="AD29" s="102">
        <f t="shared" si="18"/>
        <v>0</v>
      </c>
      <c r="AE29" s="55" t="str">
        <f t="shared" si="19"/>
        <v/>
      </c>
    </row>
    <row r="30" spans="2:31" s="38" customFormat="1" ht="30" customHeight="1">
      <c r="B30" s="526" t="s">
        <v>109</v>
      </c>
      <c r="C30" s="527"/>
      <c r="D30" s="181">
        <v>0.11</v>
      </c>
      <c r="E30" s="104" t="s">
        <v>78</v>
      </c>
      <c r="F30" s="239"/>
      <c r="G30" s="136"/>
      <c r="H30" s="138"/>
      <c r="I30" s="187">
        <f t="shared" si="0"/>
        <v>0</v>
      </c>
      <c r="J30" s="185">
        <f t="shared" si="20"/>
        <v>0</v>
      </c>
      <c r="K30" s="139">
        <f t="shared" si="1"/>
        <v>0</v>
      </c>
      <c r="L30" s="52">
        <f t="shared" si="21"/>
        <v>0</v>
      </c>
      <c r="M30" s="53">
        <f t="shared" si="2"/>
        <v>0</v>
      </c>
      <c r="N30" s="102">
        <f t="shared" si="3"/>
        <v>0</v>
      </c>
      <c r="O30" s="54">
        <f t="shared" si="4"/>
        <v>0</v>
      </c>
      <c r="P30" s="53">
        <f t="shared" si="5"/>
        <v>0</v>
      </c>
      <c r="Q30" s="102">
        <f t="shared" si="6"/>
        <v>0</v>
      </c>
      <c r="R30" s="55">
        <f t="shared" si="7"/>
        <v>0</v>
      </c>
      <c r="S30" s="160">
        <f t="shared" si="8"/>
        <v>0</v>
      </c>
      <c r="T30" s="135">
        <f t="shared" si="9"/>
        <v>0</v>
      </c>
      <c r="U30" s="141" t="str">
        <f t="shared" si="10"/>
        <v/>
      </c>
      <c r="V30" s="186" t="str">
        <f t="shared" si="11"/>
        <v/>
      </c>
      <c r="W30" s="134">
        <f t="shared" si="22"/>
        <v>0</v>
      </c>
      <c r="X30" s="102">
        <f t="shared" si="12"/>
        <v>0</v>
      </c>
      <c r="Y30" s="54" t="str">
        <f t="shared" si="13"/>
        <v/>
      </c>
      <c r="Z30" s="135">
        <f t="shared" si="14"/>
        <v>0</v>
      </c>
      <c r="AA30" s="141" t="str">
        <f t="shared" si="15"/>
        <v/>
      </c>
      <c r="AB30" s="186">
        <f t="shared" si="16"/>
        <v>0</v>
      </c>
      <c r="AC30" s="54" t="str">
        <f t="shared" si="17"/>
        <v/>
      </c>
      <c r="AD30" s="102">
        <f t="shared" si="18"/>
        <v>0</v>
      </c>
      <c r="AE30" s="55" t="str">
        <f t="shared" si="19"/>
        <v/>
      </c>
    </row>
    <row r="31" spans="2:31" s="38" customFormat="1" ht="30" customHeight="1">
      <c r="B31" s="526" t="s">
        <v>110</v>
      </c>
      <c r="C31" s="527"/>
      <c r="D31" s="181">
        <v>0.09</v>
      </c>
      <c r="E31" s="104" t="s">
        <v>78</v>
      </c>
      <c r="F31" s="240"/>
      <c r="G31" s="110"/>
      <c r="H31" s="138"/>
      <c r="I31" s="187">
        <f t="shared" si="0"/>
        <v>0</v>
      </c>
      <c r="J31" s="185">
        <f t="shared" si="20"/>
        <v>0</v>
      </c>
      <c r="K31" s="56"/>
      <c r="L31" s="52">
        <f t="shared" si="21"/>
        <v>0</v>
      </c>
      <c r="M31" s="53">
        <f t="shared" si="2"/>
        <v>0</v>
      </c>
      <c r="N31" s="111"/>
      <c r="O31" s="57"/>
      <c r="P31" s="58"/>
      <c r="Q31" s="111"/>
      <c r="R31" s="59"/>
      <c r="S31" s="160">
        <f t="shared" si="8"/>
        <v>0</v>
      </c>
      <c r="T31" s="135">
        <f t="shared" si="9"/>
        <v>0</v>
      </c>
      <c r="U31" s="141" t="str">
        <f t="shared" si="10"/>
        <v/>
      </c>
      <c r="V31" s="186" t="str">
        <f t="shared" si="11"/>
        <v/>
      </c>
      <c r="W31" s="134">
        <f t="shared" si="22"/>
        <v>0</v>
      </c>
      <c r="X31" s="102">
        <f t="shared" si="12"/>
        <v>0</v>
      </c>
      <c r="Y31" s="54" t="str">
        <f t="shared" si="13"/>
        <v/>
      </c>
      <c r="Z31" s="135">
        <f t="shared" si="14"/>
        <v>0</v>
      </c>
      <c r="AA31" s="141" t="str">
        <f t="shared" si="15"/>
        <v/>
      </c>
      <c r="AB31" s="186">
        <f t="shared" si="16"/>
        <v>0</v>
      </c>
      <c r="AC31" s="54" t="str">
        <f t="shared" si="17"/>
        <v/>
      </c>
      <c r="AD31" s="102">
        <f t="shared" si="18"/>
        <v>0</v>
      </c>
      <c r="AE31" s="55" t="str">
        <f t="shared" si="19"/>
        <v/>
      </c>
    </row>
    <row r="32" spans="2:31" s="38" customFormat="1" ht="30" customHeight="1">
      <c r="B32" s="526" t="s">
        <v>111</v>
      </c>
      <c r="C32" s="527"/>
      <c r="D32" s="181">
        <v>0.09</v>
      </c>
      <c r="E32" s="104" t="s">
        <v>78</v>
      </c>
      <c r="F32" s="239"/>
      <c r="G32" s="136"/>
      <c r="H32" s="138"/>
      <c r="I32" s="187">
        <f t="shared" si="0"/>
        <v>0</v>
      </c>
      <c r="J32" s="185">
        <f t="shared" si="20"/>
        <v>0</v>
      </c>
      <c r="K32" s="139">
        <f t="shared" ref="K32:K95" si="23">D32*G32</f>
        <v>0</v>
      </c>
      <c r="L32" s="52">
        <f t="shared" si="21"/>
        <v>0</v>
      </c>
      <c r="M32" s="53">
        <f t="shared" si="2"/>
        <v>0</v>
      </c>
      <c r="N32" s="102">
        <f t="shared" ref="N32:N95" si="24">K32-(M32*F32)</f>
        <v>0</v>
      </c>
      <c r="O32" s="54">
        <f t="shared" ref="O32:O95" si="25">IF(N32=0,0,E32)</f>
        <v>0</v>
      </c>
      <c r="P32" s="53">
        <f t="shared" ref="P32:P95" si="26">IF(N32=0,0,M32+1)</f>
        <v>0</v>
      </c>
      <c r="Q32" s="102">
        <f t="shared" ref="Q32:Q95" si="27">IF(N32=0,0,K32-(P32*F32))</f>
        <v>0</v>
      </c>
      <c r="R32" s="55">
        <f t="shared" ref="R32:R95" si="28">IF(Q32=0,0,E32)</f>
        <v>0</v>
      </c>
      <c r="S32" s="160">
        <f t="shared" si="8"/>
        <v>0</v>
      </c>
      <c r="T32" s="135">
        <f t="shared" si="9"/>
        <v>0</v>
      </c>
      <c r="U32" s="141" t="str">
        <f t="shared" si="10"/>
        <v/>
      </c>
      <c r="V32" s="186" t="str">
        <f t="shared" si="11"/>
        <v/>
      </c>
      <c r="W32" s="134">
        <f t="shared" si="22"/>
        <v>0</v>
      </c>
      <c r="X32" s="102">
        <f t="shared" si="12"/>
        <v>0</v>
      </c>
      <c r="Y32" s="54" t="str">
        <f t="shared" si="13"/>
        <v/>
      </c>
      <c r="Z32" s="135">
        <f t="shared" si="14"/>
        <v>0</v>
      </c>
      <c r="AA32" s="141" t="str">
        <f t="shared" si="15"/>
        <v/>
      </c>
      <c r="AB32" s="186">
        <f t="shared" si="16"/>
        <v>0</v>
      </c>
      <c r="AC32" s="54" t="str">
        <f t="shared" si="17"/>
        <v/>
      </c>
      <c r="AD32" s="102">
        <f t="shared" si="18"/>
        <v>0</v>
      </c>
      <c r="AE32" s="55" t="str">
        <f t="shared" si="19"/>
        <v/>
      </c>
    </row>
    <row r="33" spans="2:31" s="38" customFormat="1" ht="30" customHeight="1">
      <c r="B33" s="526" t="s">
        <v>112</v>
      </c>
      <c r="C33" s="527"/>
      <c r="D33" s="181">
        <v>0.09</v>
      </c>
      <c r="E33" s="104" t="s">
        <v>78</v>
      </c>
      <c r="F33" s="239"/>
      <c r="G33" s="136"/>
      <c r="H33" s="138"/>
      <c r="I33" s="187">
        <f t="shared" si="0"/>
        <v>0</v>
      </c>
      <c r="J33" s="185">
        <f t="shared" si="20"/>
        <v>0</v>
      </c>
      <c r="K33" s="139">
        <f t="shared" si="23"/>
        <v>0</v>
      </c>
      <c r="L33" s="52">
        <f t="shared" si="21"/>
        <v>0</v>
      </c>
      <c r="M33" s="53">
        <f t="shared" si="2"/>
        <v>0</v>
      </c>
      <c r="N33" s="102">
        <f t="shared" si="24"/>
        <v>0</v>
      </c>
      <c r="O33" s="54">
        <f t="shared" si="25"/>
        <v>0</v>
      </c>
      <c r="P33" s="53">
        <f t="shared" si="26"/>
        <v>0</v>
      </c>
      <c r="Q33" s="102">
        <f t="shared" si="27"/>
        <v>0</v>
      </c>
      <c r="R33" s="55">
        <f t="shared" si="28"/>
        <v>0</v>
      </c>
      <c r="S33" s="160">
        <f t="shared" si="8"/>
        <v>0</v>
      </c>
      <c r="T33" s="135">
        <f t="shared" si="9"/>
        <v>0</v>
      </c>
      <c r="U33" s="141" t="str">
        <f t="shared" si="10"/>
        <v/>
      </c>
      <c r="V33" s="186" t="str">
        <f t="shared" si="11"/>
        <v/>
      </c>
      <c r="W33" s="134">
        <f t="shared" si="22"/>
        <v>0</v>
      </c>
      <c r="X33" s="102">
        <f t="shared" si="12"/>
        <v>0</v>
      </c>
      <c r="Y33" s="54" t="str">
        <f t="shared" si="13"/>
        <v/>
      </c>
      <c r="Z33" s="135">
        <f t="shared" si="14"/>
        <v>0</v>
      </c>
      <c r="AA33" s="141" t="str">
        <f t="shared" si="15"/>
        <v/>
      </c>
      <c r="AB33" s="186">
        <f t="shared" si="16"/>
        <v>0</v>
      </c>
      <c r="AC33" s="54" t="str">
        <f t="shared" si="17"/>
        <v/>
      </c>
      <c r="AD33" s="102">
        <f t="shared" si="18"/>
        <v>0</v>
      </c>
      <c r="AE33" s="55" t="str">
        <f t="shared" si="19"/>
        <v/>
      </c>
    </row>
    <row r="34" spans="2:31" s="38" customFormat="1" ht="30" customHeight="1">
      <c r="B34" s="534" t="s">
        <v>113</v>
      </c>
      <c r="C34" s="535"/>
      <c r="D34" s="181"/>
      <c r="E34" s="104"/>
      <c r="F34" s="239"/>
      <c r="G34" s="136"/>
      <c r="H34" s="138"/>
      <c r="I34" s="187">
        <f t="shared" si="0"/>
        <v>0</v>
      </c>
      <c r="J34" s="185">
        <f t="shared" si="20"/>
        <v>0</v>
      </c>
      <c r="K34" s="139">
        <f t="shared" si="23"/>
        <v>0</v>
      </c>
      <c r="L34" s="52">
        <f t="shared" si="21"/>
        <v>0</v>
      </c>
      <c r="M34" s="53">
        <f t="shared" si="2"/>
        <v>0</v>
      </c>
      <c r="N34" s="102">
        <f t="shared" si="24"/>
        <v>0</v>
      </c>
      <c r="O34" s="54">
        <f t="shared" si="25"/>
        <v>0</v>
      </c>
      <c r="P34" s="53">
        <f t="shared" si="26"/>
        <v>0</v>
      </c>
      <c r="Q34" s="102">
        <f t="shared" si="27"/>
        <v>0</v>
      </c>
      <c r="R34" s="55">
        <f t="shared" si="28"/>
        <v>0</v>
      </c>
      <c r="S34" s="160">
        <f t="shared" si="8"/>
        <v>0</v>
      </c>
      <c r="T34" s="135">
        <f t="shared" si="9"/>
        <v>0</v>
      </c>
      <c r="U34" s="141" t="str">
        <f t="shared" si="10"/>
        <v/>
      </c>
      <c r="V34" s="186" t="str">
        <f t="shared" si="11"/>
        <v/>
      </c>
      <c r="W34" s="134">
        <f t="shared" si="22"/>
        <v>0</v>
      </c>
      <c r="X34" s="102">
        <f t="shared" si="12"/>
        <v>0</v>
      </c>
      <c r="Y34" s="54" t="str">
        <f t="shared" si="13"/>
        <v/>
      </c>
      <c r="Z34" s="135">
        <f t="shared" si="14"/>
        <v>0</v>
      </c>
      <c r="AA34" s="141" t="str">
        <f t="shared" si="15"/>
        <v/>
      </c>
      <c r="AB34" s="186">
        <f t="shared" si="16"/>
        <v>0</v>
      </c>
      <c r="AC34" s="54" t="str">
        <f t="shared" si="17"/>
        <v/>
      </c>
      <c r="AD34" s="102">
        <f t="shared" si="18"/>
        <v>0</v>
      </c>
      <c r="AE34" s="55" t="str">
        <f t="shared" si="19"/>
        <v/>
      </c>
    </row>
    <row r="35" spans="2:31" s="38" customFormat="1" ht="30" customHeight="1">
      <c r="B35" s="530" t="s">
        <v>114</v>
      </c>
      <c r="C35" s="531"/>
      <c r="D35" s="181"/>
      <c r="E35" s="104"/>
      <c r="F35" s="239"/>
      <c r="G35" s="136"/>
      <c r="H35" s="138"/>
      <c r="I35" s="187">
        <f t="shared" si="0"/>
        <v>0</v>
      </c>
      <c r="J35" s="185">
        <f t="shared" si="20"/>
        <v>0</v>
      </c>
      <c r="K35" s="139">
        <f t="shared" si="23"/>
        <v>0</v>
      </c>
      <c r="L35" s="52">
        <f t="shared" si="21"/>
        <v>0</v>
      </c>
      <c r="M35" s="53">
        <f t="shared" si="2"/>
        <v>0</v>
      </c>
      <c r="N35" s="102">
        <f t="shared" si="24"/>
        <v>0</v>
      </c>
      <c r="O35" s="54">
        <f t="shared" si="25"/>
        <v>0</v>
      </c>
      <c r="P35" s="53">
        <f t="shared" si="26"/>
        <v>0</v>
      </c>
      <c r="Q35" s="102">
        <f t="shared" si="27"/>
        <v>0</v>
      </c>
      <c r="R35" s="55">
        <f t="shared" si="28"/>
        <v>0</v>
      </c>
      <c r="S35" s="160">
        <f t="shared" si="8"/>
        <v>0</v>
      </c>
      <c r="T35" s="135">
        <f t="shared" si="9"/>
        <v>0</v>
      </c>
      <c r="U35" s="141" t="str">
        <f t="shared" si="10"/>
        <v/>
      </c>
      <c r="V35" s="186" t="str">
        <f t="shared" si="11"/>
        <v/>
      </c>
      <c r="W35" s="134">
        <f t="shared" si="22"/>
        <v>0</v>
      </c>
      <c r="X35" s="102">
        <f t="shared" si="12"/>
        <v>0</v>
      </c>
      <c r="Y35" s="54" t="str">
        <f t="shared" si="13"/>
        <v/>
      </c>
      <c r="Z35" s="135">
        <f t="shared" si="14"/>
        <v>0</v>
      </c>
      <c r="AA35" s="141" t="str">
        <f t="shared" si="15"/>
        <v/>
      </c>
      <c r="AB35" s="186">
        <f t="shared" si="16"/>
        <v>0</v>
      </c>
      <c r="AC35" s="54" t="str">
        <f t="shared" si="17"/>
        <v/>
      </c>
      <c r="AD35" s="102">
        <f t="shared" si="18"/>
        <v>0</v>
      </c>
      <c r="AE35" s="55" t="str">
        <f t="shared" si="19"/>
        <v/>
      </c>
    </row>
    <row r="36" spans="2:31" s="38" customFormat="1" ht="30" customHeight="1">
      <c r="B36" s="526" t="s">
        <v>114</v>
      </c>
      <c r="C36" s="527"/>
      <c r="D36" s="181">
        <v>0.25</v>
      </c>
      <c r="E36" s="104" t="s">
        <v>263</v>
      </c>
      <c r="F36" s="239"/>
      <c r="G36" s="136"/>
      <c r="H36" s="138"/>
      <c r="I36" s="187">
        <f t="shared" si="0"/>
        <v>0</v>
      </c>
      <c r="J36" s="185">
        <f t="shared" si="20"/>
        <v>0</v>
      </c>
      <c r="K36" s="139">
        <f t="shared" si="23"/>
        <v>0</v>
      </c>
      <c r="L36" s="52">
        <f t="shared" si="21"/>
        <v>0</v>
      </c>
      <c r="M36" s="53">
        <f t="shared" si="2"/>
        <v>0</v>
      </c>
      <c r="N36" s="102">
        <f t="shared" si="24"/>
        <v>0</v>
      </c>
      <c r="O36" s="54">
        <f t="shared" si="25"/>
        <v>0</v>
      </c>
      <c r="P36" s="53">
        <f t="shared" si="26"/>
        <v>0</v>
      </c>
      <c r="Q36" s="102">
        <f t="shared" si="27"/>
        <v>0</v>
      </c>
      <c r="R36" s="55">
        <f t="shared" si="28"/>
        <v>0</v>
      </c>
      <c r="S36" s="160">
        <f t="shared" si="8"/>
        <v>0</v>
      </c>
      <c r="T36" s="135">
        <f t="shared" si="9"/>
        <v>0</v>
      </c>
      <c r="U36" s="141" t="str">
        <f t="shared" si="10"/>
        <v/>
      </c>
      <c r="V36" s="186" t="str">
        <f t="shared" si="11"/>
        <v/>
      </c>
      <c r="W36" s="134">
        <f t="shared" si="22"/>
        <v>0</v>
      </c>
      <c r="X36" s="102">
        <f t="shared" si="12"/>
        <v>0</v>
      </c>
      <c r="Y36" s="54" t="str">
        <f t="shared" si="13"/>
        <v/>
      </c>
      <c r="Z36" s="135">
        <f t="shared" si="14"/>
        <v>0</v>
      </c>
      <c r="AA36" s="141" t="str">
        <f t="shared" si="15"/>
        <v/>
      </c>
      <c r="AB36" s="186">
        <f t="shared" si="16"/>
        <v>0</v>
      </c>
      <c r="AC36" s="54" t="str">
        <f t="shared" si="17"/>
        <v/>
      </c>
      <c r="AD36" s="102">
        <f t="shared" si="18"/>
        <v>0</v>
      </c>
      <c r="AE36" s="55" t="str">
        <f t="shared" si="19"/>
        <v/>
      </c>
    </row>
    <row r="37" spans="2:31" s="38" customFormat="1" ht="30" customHeight="1">
      <c r="B37" s="530" t="s">
        <v>249</v>
      </c>
      <c r="C37" s="531"/>
      <c r="D37" s="181"/>
      <c r="E37" s="104"/>
      <c r="F37" s="239"/>
      <c r="G37" s="136"/>
      <c r="H37" s="138"/>
      <c r="I37" s="187">
        <f t="shared" si="0"/>
        <v>0</v>
      </c>
      <c r="J37" s="185">
        <f t="shared" si="20"/>
        <v>0</v>
      </c>
      <c r="K37" s="139">
        <f t="shared" si="23"/>
        <v>0</v>
      </c>
      <c r="L37" s="52">
        <f t="shared" si="21"/>
        <v>0</v>
      </c>
      <c r="M37" s="53">
        <f t="shared" si="2"/>
        <v>0</v>
      </c>
      <c r="N37" s="102">
        <f t="shared" si="24"/>
        <v>0</v>
      </c>
      <c r="O37" s="54">
        <f t="shared" si="25"/>
        <v>0</v>
      </c>
      <c r="P37" s="53">
        <f t="shared" si="26"/>
        <v>0</v>
      </c>
      <c r="Q37" s="102">
        <f t="shared" si="27"/>
        <v>0</v>
      </c>
      <c r="R37" s="55">
        <f t="shared" si="28"/>
        <v>0</v>
      </c>
      <c r="S37" s="160">
        <f t="shared" si="8"/>
        <v>0</v>
      </c>
      <c r="T37" s="135">
        <f t="shared" si="9"/>
        <v>0</v>
      </c>
      <c r="U37" s="141" t="str">
        <f t="shared" si="10"/>
        <v/>
      </c>
      <c r="V37" s="186" t="str">
        <f t="shared" si="11"/>
        <v/>
      </c>
      <c r="W37" s="134">
        <f t="shared" si="22"/>
        <v>0</v>
      </c>
      <c r="X37" s="102">
        <f t="shared" si="12"/>
        <v>0</v>
      </c>
      <c r="Y37" s="54" t="str">
        <f t="shared" si="13"/>
        <v/>
      </c>
      <c r="Z37" s="135">
        <f t="shared" si="14"/>
        <v>0</v>
      </c>
      <c r="AA37" s="141" t="str">
        <f t="shared" si="15"/>
        <v/>
      </c>
      <c r="AB37" s="186">
        <f t="shared" si="16"/>
        <v>0</v>
      </c>
      <c r="AC37" s="54" t="str">
        <f t="shared" si="17"/>
        <v/>
      </c>
      <c r="AD37" s="102">
        <f t="shared" si="18"/>
        <v>0</v>
      </c>
      <c r="AE37" s="55" t="str">
        <f t="shared" si="19"/>
        <v/>
      </c>
    </row>
    <row r="38" spans="2:31" s="38" customFormat="1" ht="30" customHeight="1">
      <c r="B38" s="526" t="s">
        <v>243</v>
      </c>
      <c r="C38" s="527"/>
      <c r="D38" s="181">
        <v>1</v>
      </c>
      <c r="E38" s="104" t="s">
        <v>263</v>
      </c>
      <c r="F38" s="239"/>
      <c r="G38" s="136"/>
      <c r="H38" s="138"/>
      <c r="I38" s="187">
        <f t="shared" si="0"/>
        <v>0</v>
      </c>
      <c r="J38" s="185">
        <f t="shared" si="20"/>
        <v>0</v>
      </c>
      <c r="K38" s="139">
        <f t="shared" si="23"/>
        <v>0</v>
      </c>
      <c r="L38" s="52">
        <f t="shared" si="21"/>
        <v>0</v>
      </c>
      <c r="M38" s="53">
        <f t="shared" si="2"/>
        <v>0</v>
      </c>
      <c r="N38" s="102">
        <f t="shared" si="24"/>
        <v>0</v>
      </c>
      <c r="O38" s="54">
        <f t="shared" si="25"/>
        <v>0</v>
      </c>
      <c r="P38" s="53">
        <f t="shared" si="26"/>
        <v>0</v>
      </c>
      <c r="Q38" s="102">
        <f t="shared" si="27"/>
        <v>0</v>
      </c>
      <c r="R38" s="55">
        <f t="shared" si="28"/>
        <v>0</v>
      </c>
      <c r="S38" s="160">
        <f t="shared" si="8"/>
        <v>0</v>
      </c>
      <c r="T38" s="135">
        <f t="shared" si="9"/>
        <v>0</v>
      </c>
      <c r="U38" s="141" t="str">
        <f t="shared" si="10"/>
        <v/>
      </c>
      <c r="V38" s="186" t="str">
        <f t="shared" si="11"/>
        <v/>
      </c>
      <c r="W38" s="134">
        <f t="shared" si="22"/>
        <v>0</v>
      </c>
      <c r="X38" s="102">
        <f t="shared" si="12"/>
        <v>0</v>
      </c>
      <c r="Y38" s="54" t="str">
        <f t="shared" si="13"/>
        <v/>
      </c>
      <c r="Z38" s="135">
        <f t="shared" si="14"/>
        <v>0</v>
      </c>
      <c r="AA38" s="141" t="str">
        <f t="shared" si="15"/>
        <v/>
      </c>
      <c r="AB38" s="186">
        <f t="shared" si="16"/>
        <v>0</v>
      </c>
      <c r="AC38" s="54" t="str">
        <f t="shared" si="17"/>
        <v/>
      </c>
      <c r="AD38" s="102">
        <f t="shared" si="18"/>
        <v>0</v>
      </c>
      <c r="AE38" s="55" t="str">
        <f t="shared" si="19"/>
        <v/>
      </c>
    </row>
    <row r="39" spans="2:31" s="38" customFormat="1" ht="30" customHeight="1">
      <c r="B39" s="526" t="s">
        <v>244</v>
      </c>
      <c r="C39" s="527"/>
      <c r="D39" s="181">
        <v>0.09</v>
      </c>
      <c r="E39" s="104" t="s">
        <v>78</v>
      </c>
      <c r="F39" s="239"/>
      <c r="G39" s="136"/>
      <c r="H39" s="138"/>
      <c r="I39" s="187">
        <f t="shared" si="0"/>
        <v>0</v>
      </c>
      <c r="J39" s="185">
        <f t="shared" si="20"/>
        <v>0</v>
      </c>
      <c r="K39" s="139">
        <f t="shared" si="23"/>
        <v>0</v>
      </c>
      <c r="L39" s="52">
        <f t="shared" si="21"/>
        <v>0</v>
      </c>
      <c r="M39" s="53">
        <f t="shared" si="2"/>
        <v>0</v>
      </c>
      <c r="N39" s="102">
        <f t="shared" si="24"/>
        <v>0</v>
      </c>
      <c r="O39" s="54">
        <f t="shared" si="25"/>
        <v>0</v>
      </c>
      <c r="P39" s="53">
        <f t="shared" si="26"/>
        <v>0</v>
      </c>
      <c r="Q39" s="102">
        <f t="shared" si="27"/>
        <v>0</v>
      </c>
      <c r="R39" s="55">
        <f t="shared" si="28"/>
        <v>0</v>
      </c>
      <c r="S39" s="160">
        <f t="shared" si="8"/>
        <v>0</v>
      </c>
      <c r="T39" s="135">
        <f t="shared" si="9"/>
        <v>0</v>
      </c>
      <c r="U39" s="141" t="str">
        <f t="shared" si="10"/>
        <v/>
      </c>
      <c r="V39" s="186" t="str">
        <f t="shared" si="11"/>
        <v/>
      </c>
      <c r="W39" s="134">
        <f t="shared" si="22"/>
        <v>0</v>
      </c>
      <c r="X39" s="102">
        <f t="shared" si="12"/>
        <v>0</v>
      </c>
      <c r="Y39" s="54" t="str">
        <f t="shared" si="13"/>
        <v/>
      </c>
      <c r="Z39" s="135">
        <f t="shared" si="14"/>
        <v>0</v>
      </c>
      <c r="AA39" s="141" t="str">
        <f t="shared" si="15"/>
        <v/>
      </c>
      <c r="AB39" s="186">
        <f t="shared" si="16"/>
        <v>0</v>
      </c>
      <c r="AC39" s="54" t="str">
        <f t="shared" si="17"/>
        <v/>
      </c>
      <c r="AD39" s="102">
        <f t="shared" si="18"/>
        <v>0</v>
      </c>
      <c r="AE39" s="55" t="str">
        <f t="shared" si="19"/>
        <v/>
      </c>
    </row>
    <row r="40" spans="2:31" s="38" customFormat="1" ht="30" customHeight="1">
      <c r="B40" s="526" t="s">
        <v>119</v>
      </c>
      <c r="C40" s="527"/>
      <c r="D40" s="181">
        <v>0.09</v>
      </c>
      <c r="E40" s="104" t="s">
        <v>78</v>
      </c>
      <c r="F40" s="239"/>
      <c r="G40" s="136"/>
      <c r="H40" s="138"/>
      <c r="I40" s="187">
        <f t="shared" si="0"/>
        <v>0</v>
      </c>
      <c r="J40" s="185">
        <f t="shared" si="20"/>
        <v>0</v>
      </c>
      <c r="K40" s="139">
        <f t="shared" si="23"/>
        <v>0</v>
      </c>
      <c r="L40" s="52">
        <f t="shared" si="21"/>
        <v>0</v>
      </c>
      <c r="M40" s="53">
        <f t="shared" si="2"/>
        <v>0</v>
      </c>
      <c r="N40" s="102">
        <f t="shared" si="24"/>
        <v>0</v>
      </c>
      <c r="O40" s="54">
        <f t="shared" si="25"/>
        <v>0</v>
      </c>
      <c r="P40" s="53">
        <f t="shared" si="26"/>
        <v>0</v>
      </c>
      <c r="Q40" s="102">
        <f t="shared" si="27"/>
        <v>0</v>
      </c>
      <c r="R40" s="55">
        <f t="shared" si="28"/>
        <v>0</v>
      </c>
      <c r="S40" s="160">
        <f t="shared" si="8"/>
        <v>0</v>
      </c>
      <c r="T40" s="135">
        <f t="shared" si="9"/>
        <v>0</v>
      </c>
      <c r="U40" s="141" t="str">
        <f t="shared" si="10"/>
        <v/>
      </c>
      <c r="V40" s="186" t="str">
        <f t="shared" si="11"/>
        <v/>
      </c>
      <c r="W40" s="134">
        <f t="shared" si="22"/>
        <v>0</v>
      </c>
      <c r="X40" s="102">
        <f t="shared" si="12"/>
        <v>0</v>
      </c>
      <c r="Y40" s="54" t="str">
        <f t="shared" si="13"/>
        <v/>
      </c>
      <c r="Z40" s="135">
        <f t="shared" si="14"/>
        <v>0</v>
      </c>
      <c r="AA40" s="141" t="str">
        <f t="shared" si="15"/>
        <v/>
      </c>
      <c r="AB40" s="186">
        <f t="shared" si="16"/>
        <v>0</v>
      </c>
      <c r="AC40" s="54" t="str">
        <f t="shared" si="17"/>
        <v/>
      </c>
      <c r="AD40" s="102">
        <f t="shared" si="18"/>
        <v>0</v>
      </c>
      <c r="AE40" s="55" t="str">
        <f t="shared" si="19"/>
        <v/>
      </c>
    </row>
    <row r="41" spans="2:31" s="38" customFormat="1" ht="30" customHeight="1">
      <c r="B41" s="526" t="s">
        <v>120</v>
      </c>
      <c r="C41" s="527"/>
      <c r="D41" s="181">
        <v>0.1</v>
      </c>
      <c r="E41" s="104" t="s">
        <v>78</v>
      </c>
      <c r="F41" s="239"/>
      <c r="G41" s="136"/>
      <c r="H41" s="138"/>
      <c r="I41" s="187">
        <f t="shared" si="0"/>
        <v>0</v>
      </c>
      <c r="J41" s="185">
        <f t="shared" si="20"/>
        <v>0</v>
      </c>
      <c r="K41" s="139">
        <f t="shared" si="23"/>
        <v>0</v>
      </c>
      <c r="L41" s="52">
        <f t="shared" si="21"/>
        <v>0</v>
      </c>
      <c r="M41" s="53">
        <f t="shared" si="2"/>
        <v>0</v>
      </c>
      <c r="N41" s="102">
        <f t="shared" si="24"/>
        <v>0</v>
      </c>
      <c r="O41" s="54">
        <f t="shared" si="25"/>
        <v>0</v>
      </c>
      <c r="P41" s="53">
        <f t="shared" si="26"/>
        <v>0</v>
      </c>
      <c r="Q41" s="102">
        <f t="shared" si="27"/>
        <v>0</v>
      </c>
      <c r="R41" s="55">
        <f t="shared" si="28"/>
        <v>0</v>
      </c>
      <c r="S41" s="160">
        <f t="shared" si="8"/>
        <v>0</v>
      </c>
      <c r="T41" s="135">
        <f t="shared" si="9"/>
        <v>0</v>
      </c>
      <c r="U41" s="141" t="str">
        <f t="shared" si="10"/>
        <v/>
      </c>
      <c r="V41" s="186" t="str">
        <f t="shared" si="11"/>
        <v/>
      </c>
      <c r="W41" s="134">
        <f t="shared" si="22"/>
        <v>0</v>
      </c>
      <c r="X41" s="102">
        <f t="shared" si="12"/>
        <v>0</v>
      </c>
      <c r="Y41" s="54" t="str">
        <f t="shared" si="13"/>
        <v/>
      </c>
      <c r="Z41" s="135">
        <f t="shared" si="14"/>
        <v>0</v>
      </c>
      <c r="AA41" s="141" t="str">
        <f t="shared" si="15"/>
        <v/>
      </c>
      <c r="AB41" s="186">
        <f t="shared" si="16"/>
        <v>0</v>
      </c>
      <c r="AC41" s="54" t="str">
        <f t="shared" si="17"/>
        <v/>
      </c>
      <c r="AD41" s="102">
        <f t="shared" si="18"/>
        <v>0</v>
      </c>
      <c r="AE41" s="55" t="str">
        <f t="shared" si="19"/>
        <v/>
      </c>
    </row>
    <row r="42" spans="2:31" s="38" customFormat="1" ht="30" customHeight="1">
      <c r="B42" s="526" t="s">
        <v>121</v>
      </c>
      <c r="C42" s="527"/>
      <c r="D42" s="181">
        <v>0.1</v>
      </c>
      <c r="E42" s="104" t="s">
        <v>78</v>
      </c>
      <c r="F42" s="239"/>
      <c r="G42" s="136"/>
      <c r="H42" s="138"/>
      <c r="I42" s="187">
        <f t="shared" si="0"/>
        <v>0</v>
      </c>
      <c r="J42" s="185">
        <f t="shared" si="20"/>
        <v>0</v>
      </c>
      <c r="K42" s="139">
        <f t="shared" si="23"/>
        <v>0</v>
      </c>
      <c r="L42" s="52">
        <f t="shared" si="21"/>
        <v>0</v>
      </c>
      <c r="M42" s="53">
        <f t="shared" si="2"/>
        <v>0</v>
      </c>
      <c r="N42" s="102">
        <f t="shared" si="24"/>
        <v>0</v>
      </c>
      <c r="O42" s="54">
        <f t="shared" si="25"/>
        <v>0</v>
      </c>
      <c r="P42" s="53">
        <f t="shared" si="26"/>
        <v>0</v>
      </c>
      <c r="Q42" s="102">
        <f t="shared" si="27"/>
        <v>0</v>
      </c>
      <c r="R42" s="55">
        <f t="shared" si="28"/>
        <v>0</v>
      </c>
      <c r="S42" s="160">
        <f t="shared" si="8"/>
        <v>0</v>
      </c>
      <c r="T42" s="135">
        <f t="shared" si="9"/>
        <v>0</v>
      </c>
      <c r="U42" s="141" t="str">
        <f t="shared" si="10"/>
        <v/>
      </c>
      <c r="V42" s="186" t="str">
        <f t="shared" si="11"/>
        <v/>
      </c>
      <c r="W42" s="134">
        <f t="shared" si="22"/>
        <v>0</v>
      </c>
      <c r="X42" s="102">
        <f t="shared" si="12"/>
        <v>0</v>
      </c>
      <c r="Y42" s="54" t="str">
        <f t="shared" si="13"/>
        <v/>
      </c>
      <c r="Z42" s="135">
        <f t="shared" si="14"/>
        <v>0</v>
      </c>
      <c r="AA42" s="141" t="str">
        <f t="shared" si="15"/>
        <v/>
      </c>
      <c r="AB42" s="186">
        <f t="shared" si="16"/>
        <v>0</v>
      </c>
      <c r="AC42" s="54" t="str">
        <f t="shared" si="17"/>
        <v/>
      </c>
      <c r="AD42" s="102">
        <f t="shared" si="18"/>
        <v>0</v>
      </c>
      <c r="AE42" s="55" t="str">
        <f t="shared" si="19"/>
        <v/>
      </c>
    </row>
    <row r="43" spans="2:31" s="38" customFormat="1" ht="30" customHeight="1">
      <c r="B43" s="526" t="s">
        <v>122</v>
      </c>
      <c r="C43" s="527"/>
      <c r="D43" s="181">
        <v>0.11</v>
      </c>
      <c r="E43" s="104" t="s">
        <v>78</v>
      </c>
      <c r="F43" s="239"/>
      <c r="G43" s="136"/>
      <c r="H43" s="138"/>
      <c r="I43" s="187">
        <f t="shared" si="0"/>
        <v>0</v>
      </c>
      <c r="J43" s="185">
        <f t="shared" si="20"/>
        <v>0</v>
      </c>
      <c r="K43" s="139">
        <f t="shared" si="23"/>
        <v>0</v>
      </c>
      <c r="L43" s="52">
        <f t="shared" si="21"/>
        <v>0</v>
      </c>
      <c r="M43" s="53">
        <f t="shared" si="2"/>
        <v>0</v>
      </c>
      <c r="N43" s="102">
        <f t="shared" si="24"/>
        <v>0</v>
      </c>
      <c r="O43" s="54">
        <f t="shared" si="25"/>
        <v>0</v>
      </c>
      <c r="P43" s="53">
        <f t="shared" si="26"/>
        <v>0</v>
      </c>
      <c r="Q43" s="102">
        <f t="shared" si="27"/>
        <v>0</v>
      </c>
      <c r="R43" s="55">
        <f t="shared" si="28"/>
        <v>0</v>
      </c>
      <c r="S43" s="160">
        <f t="shared" si="8"/>
        <v>0</v>
      </c>
      <c r="T43" s="135">
        <f t="shared" si="9"/>
        <v>0</v>
      </c>
      <c r="U43" s="141" t="str">
        <f t="shared" si="10"/>
        <v/>
      </c>
      <c r="V43" s="186" t="str">
        <f t="shared" si="11"/>
        <v/>
      </c>
      <c r="W43" s="134">
        <f t="shared" si="22"/>
        <v>0</v>
      </c>
      <c r="X43" s="102">
        <f t="shared" si="12"/>
        <v>0</v>
      </c>
      <c r="Y43" s="54" t="str">
        <f t="shared" si="13"/>
        <v/>
      </c>
      <c r="Z43" s="135">
        <f t="shared" si="14"/>
        <v>0</v>
      </c>
      <c r="AA43" s="141" t="str">
        <f t="shared" si="15"/>
        <v/>
      </c>
      <c r="AB43" s="186">
        <f t="shared" si="16"/>
        <v>0</v>
      </c>
      <c r="AC43" s="54" t="str">
        <f t="shared" si="17"/>
        <v/>
      </c>
      <c r="AD43" s="102">
        <f t="shared" si="18"/>
        <v>0</v>
      </c>
      <c r="AE43" s="55" t="str">
        <f t="shared" si="19"/>
        <v/>
      </c>
    </row>
    <row r="44" spans="2:31" s="38" customFormat="1" ht="30" customHeight="1">
      <c r="B44" s="526" t="s">
        <v>123</v>
      </c>
      <c r="C44" s="527"/>
      <c r="D44" s="181">
        <v>0.1</v>
      </c>
      <c r="E44" s="104" t="s">
        <v>78</v>
      </c>
      <c r="F44" s="239"/>
      <c r="G44" s="136"/>
      <c r="H44" s="138"/>
      <c r="I44" s="187">
        <f t="shared" si="0"/>
        <v>0</v>
      </c>
      <c r="J44" s="185">
        <f t="shared" si="20"/>
        <v>0</v>
      </c>
      <c r="K44" s="139">
        <f t="shared" si="23"/>
        <v>0</v>
      </c>
      <c r="L44" s="52">
        <f t="shared" si="21"/>
        <v>0</v>
      </c>
      <c r="M44" s="53">
        <f t="shared" si="2"/>
        <v>0</v>
      </c>
      <c r="N44" s="102">
        <f t="shared" si="24"/>
        <v>0</v>
      </c>
      <c r="O44" s="54">
        <f t="shared" si="25"/>
        <v>0</v>
      </c>
      <c r="P44" s="53">
        <f t="shared" si="26"/>
        <v>0</v>
      </c>
      <c r="Q44" s="102">
        <f t="shared" si="27"/>
        <v>0</v>
      </c>
      <c r="R44" s="55">
        <f t="shared" si="28"/>
        <v>0</v>
      </c>
      <c r="S44" s="160">
        <f t="shared" si="8"/>
        <v>0</v>
      </c>
      <c r="T44" s="135">
        <f t="shared" si="9"/>
        <v>0</v>
      </c>
      <c r="U44" s="141" t="str">
        <f t="shared" si="10"/>
        <v/>
      </c>
      <c r="V44" s="186" t="str">
        <f t="shared" si="11"/>
        <v/>
      </c>
      <c r="W44" s="134">
        <f t="shared" si="22"/>
        <v>0</v>
      </c>
      <c r="X44" s="102">
        <f t="shared" si="12"/>
        <v>0</v>
      </c>
      <c r="Y44" s="54" t="str">
        <f t="shared" si="13"/>
        <v/>
      </c>
      <c r="Z44" s="135">
        <f t="shared" si="14"/>
        <v>0</v>
      </c>
      <c r="AA44" s="141" t="str">
        <f t="shared" si="15"/>
        <v/>
      </c>
      <c r="AB44" s="186">
        <f t="shared" si="16"/>
        <v>0</v>
      </c>
      <c r="AC44" s="54" t="str">
        <f t="shared" si="17"/>
        <v/>
      </c>
      <c r="AD44" s="102">
        <f t="shared" si="18"/>
        <v>0</v>
      </c>
      <c r="AE44" s="55" t="str">
        <f t="shared" si="19"/>
        <v/>
      </c>
    </row>
    <row r="45" spans="2:31" s="38" customFormat="1" ht="30" customHeight="1">
      <c r="B45" s="526" t="s">
        <v>124</v>
      </c>
      <c r="C45" s="527"/>
      <c r="D45" s="181">
        <v>0.09</v>
      </c>
      <c r="E45" s="104" t="s">
        <v>78</v>
      </c>
      <c r="F45" s="239"/>
      <c r="G45" s="136"/>
      <c r="H45" s="138"/>
      <c r="I45" s="187">
        <f t="shared" si="0"/>
        <v>0</v>
      </c>
      <c r="J45" s="185">
        <f t="shared" si="20"/>
        <v>0</v>
      </c>
      <c r="K45" s="139">
        <f t="shared" si="23"/>
        <v>0</v>
      </c>
      <c r="L45" s="52">
        <f t="shared" si="21"/>
        <v>0</v>
      </c>
      <c r="M45" s="53">
        <f t="shared" si="2"/>
        <v>0</v>
      </c>
      <c r="N45" s="102">
        <f t="shared" si="24"/>
        <v>0</v>
      </c>
      <c r="O45" s="54">
        <f t="shared" si="25"/>
        <v>0</v>
      </c>
      <c r="P45" s="53">
        <f t="shared" si="26"/>
        <v>0</v>
      </c>
      <c r="Q45" s="102">
        <f t="shared" si="27"/>
        <v>0</v>
      </c>
      <c r="R45" s="55">
        <f t="shared" si="28"/>
        <v>0</v>
      </c>
      <c r="S45" s="160">
        <f t="shared" si="8"/>
        <v>0</v>
      </c>
      <c r="T45" s="135">
        <f t="shared" si="9"/>
        <v>0</v>
      </c>
      <c r="U45" s="141" t="str">
        <f t="shared" si="10"/>
        <v/>
      </c>
      <c r="V45" s="186" t="str">
        <f t="shared" si="11"/>
        <v/>
      </c>
      <c r="W45" s="134">
        <f t="shared" si="22"/>
        <v>0</v>
      </c>
      <c r="X45" s="102">
        <f t="shared" si="12"/>
        <v>0</v>
      </c>
      <c r="Y45" s="54" t="str">
        <f t="shared" si="13"/>
        <v/>
      </c>
      <c r="Z45" s="135">
        <f t="shared" si="14"/>
        <v>0</v>
      </c>
      <c r="AA45" s="141" t="str">
        <f t="shared" si="15"/>
        <v/>
      </c>
      <c r="AB45" s="186">
        <f t="shared" si="16"/>
        <v>0</v>
      </c>
      <c r="AC45" s="54" t="str">
        <f t="shared" si="17"/>
        <v/>
      </c>
      <c r="AD45" s="102">
        <f t="shared" si="18"/>
        <v>0</v>
      </c>
      <c r="AE45" s="55" t="str">
        <f t="shared" si="19"/>
        <v/>
      </c>
    </row>
    <row r="46" spans="2:31" s="38" customFormat="1" ht="30" customHeight="1">
      <c r="B46" s="526" t="s">
        <v>112</v>
      </c>
      <c r="C46" s="527"/>
      <c r="D46" s="181">
        <v>0.09</v>
      </c>
      <c r="E46" s="104" t="s">
        <v>78</v>
      </c>
      <c r="F46" s="239"/>
      <c r="G46" s="136"/>
      <c r="H46" s="138"/>
      <c r="I46" s="187">
        <f t="shared" si="0"/>
        <v>0</v>
      </c>
      <c r="J46" s="185">
        <f t="shared" si="20"/>
        <v>0</v>
      </c>
      <c r="K46" s="139">
        <f t="shared" si="23"/>
        <v>0</v>
      </c>
      <c r="L46" s="52">
        <f t="shared" si="21"/>
        <v>0</v>
      </c>
      <c r="M46" s="53">
        <f t="shared" si="2"/>
        <v>0</v>
      </c>
      <c r="N46" s="102">
        <f t="shared" si="24"/>
        <v>0</v>
      </c>
      <c r="O46" s="54">
        <f t="shared" si="25"/>
        <v>0</v>
      </c>
      <c r="P46" s="53">
        <f t="shared" si="26"/>
        <v>0</v>
      </c>
      <c r="Q46" s="102">
        <f t="shared" si="27"/>
        <v>0</v>
      </c>
      <c r="R46" s="55">
        <f t="shared" si="28"/>
        <v>0</v>
      </c>
      <c r="S46" s="160">
        <f t="shared" si="8"/>
        <v>0</v>
      </c>
      <c r="T46" s="135">
        <f t="shared" si="9"/>
        <v>0</v>
      </c>
      <c r="U46" s="141" t="str">
        <f t="shared" si="10"/>
        <v/>
      </c>
      <c r="V46" s="186" t="str">
        <f t="shared" si="11"/>
        <v/>
      </c>
      <c r="W46" s="134">
        <f t="shared" si="22"/>
        <v>0</v>
      </c>
      <c r="X46" s="102">
        <f t="shared" si="12"/>
        <v>0</v>
      </c>
      <c r="Y46" s="54" t="str">
        <f t="shared" si="13"/>
        <v/>
      </c>
      <c r="Z46" s="135">
        <f t="shared" si="14"/>
        <v>0</v>
      </c>
      <c r="AA46" s="141" t="str">
        <f t="shared" si="15"/>
        <v/>
      </c>
      <c r="AB46" s="186">
        <f t="shared" si="16"/>
        <v>0</v>
      </c>
      <c r="AC46" s="54" t="str">
        <f t="shared" si="17"/>
        <v/>
      </c>
      <c r="AD46" s="102">
        <f t="shared" si="18"/>
        <v>0</v>
      </c>
      <c r="AE46" s="55" t="str">
        <f t="shared" si="19"/>
        <v/>
      </c>
    </row>
    <row r="47" spans="2:31" s="38" customFormat="1" ht="30" customHeight="1">
      <c r="B47" s="526" t="s">
        <v>125</v>
      </c>
      <c r="C47" s="527"/>
      <c r="D47" s="181">
        <v>0.11</v>
      </c>
      <c r="E47" s="104" t="s">
        <v>78</v>
      </c>
      <c r="F47" s="239"/>
      <c r="G47" s="136"/>
      <c r="H47" s="138"/>
      <c r="I47" s="187">
        <f t="shared" si="0"/>
        <v>0</v>
      </c>
      <c r="J47" s="185">
        <f t="shared" si="20"/>
        <v>0</v>
      </c>
      <c r="K47" s="139">
        <f t="shared" si="23"/>
        <v>0</v>
      </c>
      <c r="L47" s="52">
        <f t="shared" si="21"/>
        <v>0</v>
      </c>
      <c r="M47" s="53">
        <f t="shared" si="2"/>
        <v>0</v>
      </c>
      <c r="N47" s="102">
        <f t="shared" si="24"/>
        <v>0</v>
      </c>
      <c r="O47" s="54">
        <f t="shared" si="25"/>
        <v>0</v>
      </c>
      <c r="P47" s="53">
        <f t="shared" si="26"/>
        <v>0</v>
      </c>
      <c r="Q47" s="102">
        <f t="shared" si="27"/>
        <v>0</v>
      </c>
      <c r="R47" s="55">
        <f t="shared" si="28"/>
        <v>0</v>
      </c>
      <c r="S47" s="160">
        <f t="shared" si="8"/>
        <v>0</v>
      </c>
      <c r="T47" s="135">
        <f t="shared" si="9"/>
        <v>0</v>
      </c>
      <c r="U47" s="141" t="str">
        <f t="shared" si="10"/>
        <v/>
      </c>
      <c r="V47" s="186" t="str">
        <f t="shared" si="11"/>
        <v/>
      </c>
      <c r="W47" s="134">
        <f t="shared" si="22"/>
        <v>0</v>
      </c>
      <c r="X47" s="102">
        <f t="shared" si="12"/>
        <v>0</v>
      </c>
      <c r="Y47" s="54" t="str">
        <f t="shared" si="13"/>
        <v/>
      </c>
      <c r="Z47" s="135">
        <f t="shared" si="14"/>
        <v>0</v>
      </c>
      <c r="AA47" s="141" t="str">
        <f t="shared" si="15"/>
        <v/>
      </c>
      <c r="AB47" s="186">
        <f t="shared" si="16"/>
        <v>0</v>
      </c>
      <c r="AC47" s="54" t="str">
        <f t="shared" si="17"/>
        <v/>
      </c>
      <c r="AD47" s="102">
        <f t="shared" si="18"/>
        <v>0</v>
      </c>
      <c r="AE47" s="55" t="str">
        <f t="shared" si="19"/>
        <v/>
      </c>
    </row>
    <row r="48" spans="2:31" s="38" customFormat="1" ht="30" customHeight="1">
      <c r="B48" s="526" t="s">
        <v>126</v>
      </c>
      <c r="C48" s="527"/>
      <c r="D48" s="181">
        <v>0.11</v>
      </c>
      <c r="E48" s="104" t="s">
        <v>78</v>
      </c>
      <c r="F48" s="239"/>
      <c r="G48" s="136"/>
      <c r="H48" s="138"/>
      <c r="I48" s="187">
        <f t="shared" si="0"/>
        <v>0</v>
      </c>
      <c r="J48" s="185">
        <f t="shared" si="20"/>
        <v>0</v>
      </c>
      <c r="K48" s="139">
        <f t="shared" si="23"/>
        <v>0</v>
      </c>
      <c r="L48" s="52">
        <f t="shared" si="21"/>
        <v>0</v>
      </c>
      <c r="M48" s="53">
        <f t="shared" si="2"/>
        <v>0</v>
      </c>
      <c r="N48" s="102">
        <f t="shared" si="24"/>
        <v>0</v>
      </c>
      <c r="O48" s="54">
        <f t="shared" si="25"/>
        <v>0</v>
      </c>
      <c r="P48" s="53">
        <f t="shared" si="26"/>
        <v>0</v>
      </c>
      <c r="Q48" s="102">
        <f t="shared" si="27"/>
        <v>0</v>
      </c>
      <c r="R48" s="55">
        <f t="shared" si="28"/>
        <v>0</v>
      </c>
      <c r="S48" s="160">
        <f t="shared" si="8"/>
        <v>0</v>
      </c>
      <c r="T48" s="135">
        <f t="shared" si="9"/>
        <v>0</v>
      </c>
      <c r="U48" s="141" t="str">
        <f t="shared" si="10"/>
        <v/>
      </c>
      <c r="V48" s="186" t="str">
        <f t="shared" si="11"/>
        <v/>
      </c>
      <c r="W48" s="134">
        <f t="shared" si="22"/>
        <v>0</v>
      </c>
      <c r="X48" s="102">
        <f t="shared" si="12"/>
        <v>0</v>
      </c>
      <c r="Y48" s="54" t="str">
        <f t="shared" si="13"/>
        <v/>
      </c>
      <c r="Z48" s="135">
        <f t="shared" si="14"/>
        <v>0</v>
      </c>
      <c r="AA48" s="141" t="str">
        <f t="shared" si="15"/>
        <v/>
      </c>
      <c r="AB48" s="186">
        <f t="shared" si="16"/>
        <v>0</v>
      </c>
      <c r="AC48" s="54" t="str">
        <f t="shared" si="17"/>
        <v/>
      </c>
      <c r="AD48" s="102">
        <f t="shared" si="18"/>
        <v>0</v>
      </c>
      <c r="AE48" s="55" t="str">
        <f t="shared" si="19"/>
        <v/>
      </c>
    </row>
    <row r="49" spans="2:31" s="38" customFormat="1" ht="30" customHeight="1">
      <c r="B49" s="526" t="s">
        <v>127</v>
      </c>
      <c r="C49" s="527"/>
      <c r="D49" s="181">
        <v>0.11</v>
      </c>
      <c r="E49" s="104" t="s">
        <v>78</v>
      </c>
      <c r="F49" s="239"/>
      <c r="G49" s="136"/>
      <c r="H49" s="138"/>
      <c r="I49" s="187">
        <f t="shared" si="0"/>
        <v>0</v>
      </c>
      <c r="J49" s="185">
        <f t="shared" si="20"/>
        <v>0</v>
      </c>
      <c r="K49" s="139">
        <f t="shared" si="23"/>
        <v>0</v>
      </c>
      <c r="L49" s="52">
        <f t="shared" si="21"/>
        <v>0</v>
      </c>
      <c r="M49" s="53">
        <f t="shared" si="2"/>
        <v>0</v>
      </c>
      <c r="N49" s="102">
        <f t="shared" si="24"/>
        <v>0</v>
      </c>
      <c r="O49" s="54">
        <f t="shared" si="25"/>
        <v>0</v>
      </c>
      <c r="P49" s="53">
        <f t="shared" si="26"/>
        <v>0</v>
      </c>
      <c r="Q49" s="102">
        <f t="shared" si="27"/>
        <v>0</v>
      </c>
      <c r="R49" s="55">
        <f t="shared" si="28"/>
        <v>0</v>
      </c>
      <c r="S49" s="160">
        <f t="shared" si="8"/>
        <v>0</v>
      </c>
      <c r="T49" s="135">
        <f t="shared" si="9"/>
        <v>0</v>
      </c>
      <c r="U49" s="141" t="str">
        <f t="shared" si="10"/>
        <v/>
      </c>
      <c r="V49" s="186" t="str">
        <f t="shared" si="11"/>
        <v/>
      </c>
      <c r="W49" s="134">
        <f t="shared" si="22"/>
        <v>0</v>
      </c>
      <c r="X49" s="102">
        <f t="shared" si="12"/>
        <v>0</v>
      </c>
      <c r="Y49" s="54" t="str">
        <f t="shared" si="13"/>
        <v/>
      </c>
      <c r="Z49" s="135">
        <f t="shared" si="14"/>
        <v>0</v>
      </c>
      <c r="AA49" s="141" t="str">
        <f t="shared" si="15"/>
        <v/>
      </c>
      <c r="AB49" s="186">
        <f t="shared" si="16"/>
        <v>0</v>
      </c>
      <c r="AC49" s="54" t="str">
        <f t="shared" si="17"/>
        <v/>
      </c>
      <c r="AD49" s="102">
        <f t="shared" si="18"/>
        <v>0</v>
      </c>
      <c r="AE49" s="55" t="str">
        <f t="shared" si="19"/>
        <v/>
      </c>
    </row>
    <row r="50" spans="2:31" s="38" customFormat="1" ht="30" customHeight="1">
      <c r="B50" s="526" t="s">
        <v>128</v>
      </c>
      <c r="C50" s="527"/>
      <c r="D50" s="181">
        <v>0.11</v>
      </c>
      <c r="E50" s="104" t="s">
        <v>78</v>
      </c>
      <c r="F50" s="239"/>
      <c r="G50" s="136"/>
      <c r="H50" s="138"/>
      <c r="I50" s="187">
        <f t="shared" si="0"/>
        <v>0</v>
      </c>
      <c r="J50" s="185">
        <f t="shared" si="20"/>
        <v>0</v>
      </c>
      <c r="K50" s="139">
        <f t="shared" si="23"/>
        <v>0</v>
      </c>
      <c r="L50" s="52">
        <f t="shared" si="21"/>
        <v>0</v>
      </c>
      <c r="M50" s="53">
        <f t="shared" si="2"/>
        <v>0</v>
      </c>
      <c r="N50" s="102">
        <f t="shared" si="24"/>
        <v>0</v>
      </c>
      <c r="O50" s="54">
        <f t="shared" si="25"/>
        <v>0</v>
      </c>
      <c r="P50" s="53">
        <f t="shared" si="26"/>
        <v>0</v>
      </c>
      <c r="Q50" s="102">
        <f t="shared" si="27"/>
        <v>0</v>
      </c>
      <c r="R50" s="55">
        <f t="shared" si="28"/>
        <v>0</v>
      </c>
      <c r="S50" s="160">
        <f t="shared" si="8"/>
        <v>0</v>
      </c>
      <c r="T50" s="135">
        <f t="shared" si="9"/>
        <v>0</v>
      </c>
      <c r="U50" s="141" t="str">
        <f t="shared" si="10"/>
        <v/>
      </c>
      <c r="V50" s="186" t="str">
        <f t="shared" si="11"/>
        <v/>
      </c>
      <c r="W50" s="134">
        <f t="shared" si="22"/>
        <v>0</v>
      </c>
      <c r="X50" s="102">
        <f t="shared" si="12"/>
        <v>0</v>
      </c>
      <c r="Y50" s="54" t="str">
        <f t="shared" si="13"/>
        <v/>
      </c>
      <c r="Z50" s="135">
        <f t="shared" si="14"/>
        <v>0</v>
      </c>
      <c r="AA50" s="141" t="str">
        <f t="shared" si="15"/>
        <v/>
      </c>
      <c r="AB50" s="186">
        <f t="shared" si="16"/>
        <v>0</v>
      </c>
      <c r="AC50" s="54" t="str">
        <f t="shared" si="17"/>
        <v/>
      </c>
      <c r="AD50" s="102">
        <f t="shared" si="18"/>
        <v>0</v>
      </c>
      <c r="AE50" s="55" t="str">
        <f t="shared" si="19"/>
        <v/>
      </c>
    </row>
    <row r="51" spans="2:31" s="38" customFormat="1" ht="30" customHeight="1">
      <c r="B51" s="526" t="s">
        <v>129</v>
      </c>
      <c r="C51" s="527"/>
      <c r="D51" s="181">
        <v>0.04</v>
      </c>
      <c r="E51" s="104" t="s">
        <v>78</v>
      </c>
      <c r="F51" s="239"/>
      <c r="G51" s="136"/>
      <c r="H51" s="138"/>
      <c r="I51" s="187">
        <f t="shared" si="0"/>
        <v>0</v>
      </c>
      <c r="J51" s="185">
        <f t="shared" si="20"/>
        <v>0</v>
      </c>
      <c r="K51" s="139">
        <f t="shared" si="23"/>
        <v>0</v>
      </c>
      <c r="L51" s="52">
        <f t="shared" si="21"/>
        <v>0</v>
      </c>
      <c r="M51" s="53">
        <f t="shared" si="2"/>
        <v>0</v>
      </c>
      <c r="N51" s="102">
        <f t="shared" si="24"/>
        <v>0</v>
      </c>
      <c r="O51" s="54">
        <f t="shared" si="25"/>
        <v>0</v>
      </c>
      <c r="P51" s="53">
        <f t="shared" si="26"/>
        <v>0</v>
      </c>
      <c r="Q51" s="102">
        <f t="shared" si="27"/>
        <v>0</v>
      </c>
      <c r="R51" s="55">
        <f t="shared" si="28"/>
        <v>0</v>
      </c>
      <c r="S51" s="160">
        <f t="shared" si="8"/>
        <v>0</v>
      </c>
      <c r="T51" s="135">
        <f t="shared" si="9"/>
        <v>0</v>
      </c>
      <c r="U51" s="141" t="str">
        <f t="shared" si="10"/>
        <v/>
      </c>
      <c r="V51" s="186" t="str">
        <f t="shared" si="11"/>
        <v/>
      </c>
      <c r="W51" s="134">
        <f t="shared" si="22"/>
        <v>0</v>
      </c>
      <c r="X51" s="102">
        <f t="shared" si="12"/>
        <v>0</v>
      </c>
      <c r="Y51" s="54" t="str">
        <f t="shared" si="13"/>
        <v/>
      </c>
      <c r="Z51" s="135">
        <f t="shared" si="14"/>
        <v>0</v>
      </c>
      <c r="AA51" s="141" t="str">
        <f t="shared" si="15"/>
        <v/>
      </c>
      <c r="AB51" s="186">
        <f t="shared" si="16"/>
        <v>0</v>
      </c>
      <c r="AC51" s="54" t="str">
        <f t="shared" si="17"/>
        <v/>
      </c>
      <c r="AD51" s="102">
        <f t="shared" si="18"/>
        <v>0</v>
      </c>
      <c r="AE51" s="55" t="str">
        <f t="shared" si="19"/>
        <v/>
      </c>
    </row>
    <row r="52" spans="2:31" s="38" customFormat="1" ht="53.25" customHeight="1">
      <c r="B52" s="526" t="s">
        <v>235</v>
      </c>
      <c r="C52" s="527"/>
      <c r="D52" s="181">
        <v>0.13</v>
      </c>
      <c r="E52" s="104" t="s">
        <v>78</v>
      </c>
      <c r="F52" s="239"/>
      <c r="G52" s="136"/>
      <c r="H52" s="138"/>
      <c r="I52" s="187">
        <f t="shared" si="0"/>
        <v>0</v>
      </c>
      <c r="J52" s="185">
        <f t="shared" si="20"/>
        <v>0</v>
      </c>
      <c r="K52" s="139">
        <f t="shared" si="23"/>
        <v>0</v>
      </c>
      <c r="L52" s="52">
        <f t="shared" si="21"/>
        <v>0</v>
      </c>
      <c r="M52" s="53">
        <f t="shared" si="2"/>
        <v>0</v>
      </c>
      <c r="N52" s="102">
        <f t="shared" si="24"/>
        <v>0</v>
      </c>
      <c r="O52" s="54">
        <f t="shared" si="25"/>
        <v>0</v>
      </c>
      <c r="P52" s="53">
        <f t="shared" si="26"/>
        <v>0</v>
      </c>
      <c r="Q52" s="102">
        <f t="shared" si="27"/>
        <v>0</v>
      </c>
      <c r="R52" s="55">
        <f t="shared" si="28"/>
        <v>0</v>
      </c>
      <c r="S52" s="160">
        <f t="shared" si="8"/>
        <v>0</v>
      </c>
      <c r="T52" s="135">
        <f t="shared" si="9"/>
        <v>0</v>
      </c>
      <c r="U52" s="141" t="str">
        <f t="shared" si="10"/>
        <v/>
      </c>
      <c r="V52" s="186" t="str">
        <f t="shared" si="11"/>
        <v/>
      </c>
      <c r="W52" s="134">
        <f t="shared" si="22"/>
        <v>0</v>
      </c>
      <c r="X52" s="102">
        <f t="shared" si="12"/>
        <v>0</v>
      </c>
      <c r="Y52" s="54" t="str">
        <f t="shared" si="13"/>
        <v/>
      </c>
      <c r="Z52" s="135">
        <f t="shared" si="14"/>
        <v>0</v>
      </c>
      <c r="AA52" s="141" t="str">
        <f t="shared" si="15"/>
        <v/>
      </c>
      <c r="AB52" s="186">
        <f t="shared" si="16"/>
        <v>0</v>
      </c>
      <c r="AC52" s="54" t="str">
        <f t="shared" si="17"/>
        <v/>
      </c>
      <c r="AD52" s="102">
        <f t="shared" si="18"/>
        <v>0</v>
      </c>
      <c r="AE52" s="55" t="str">
        <f t="shared" si="19"/>
        <v/>
      </c>
    </row>
    <row r="53" spans="2:31" s="38" customFormat="1" ht="30" customHeight="1">
      <c r="B53" s="534" t="s">
        <v>130</v>
      </c>
      <c r="C53" s="535"/>
      <c r="D53" s="181"/>
      <c r="E53" s="104"/>
      <c r="F53" s="239"/>
      <c r="G53" s="136"/>
      <c r="H53" s="138"/>
      <c r="I53" s="187">
        <f t="shared" si="0"/>
        <v>0</v>
      </c>
      <c r="J53" s="185">
        <f t="shared" si="20"/>
        <v>0</v>
      </c>
      <c r="K53" s="139">
        <f t="shared" si="23"/>
        <v>0</v>
      </c>
      <c r="L53" s="52">
        <f t="shared" si="21"/>
        <v>0</v>
      </c>
      <c r="M53" s="53">
        <f t="shared" si="2"/>
        <v>0</v>
      </c>
      <c r="N53" s="102">
        <f t="shared" si="24"/>
        <v>0</v>
      </c>
      <c r="O53" s="54">
        <f t="shared" si="25"/>
        <v>0</v>
      </c>
      <c r="P53" s="53">
        <f t="shared" si="26"/>
        <v>0</v>
      </c>
      <c r="Q53" s="102">
        <f t="shared" si="27"/>
        <v>0</v>
      </c>
      <c r="R53" s="55">
        <f t="shared" si="28"/>
        <v>0</v>
      </c>
      <c r="S53" s="160">
        <f t="shared" si="8"/>
        <v>0</v>
      </c>
      <c r="T53" s="135">
        <f t="shared" si="9"/>
        <v>0</v>
      </c>
      <c r="U53" s="141" t="str">
        <f t="shared" si="10"/>
        <v/>
      </c>
      <c r="V53" s="186" t="str">
        <f t="shared" si="11"/>
        <v/>
      </c>
      <c r="W53" s="134">
        <f t="shared" si="22"/>
        <v>0</v>
      </c>
      <c r="X53" s="102">
        <f t="shared" si="12"/>
        <v>0</v>
      </c>
      <c r="Y53" s="54" t="str">
        <f t="shared" si="13"/>
        <v/>
      </c>
      <c r="Z53" s="135">
        <f t="shared" si="14"/>
        <v>0</v>
      </c>
      <c r="AA53" s="141" t="str">
        <f t="shared" si="15"/>
        <v/>
      </c>
      <c r="AB53" s="186">
        <f t="shared" si="16"/>
        <v>0</v>
      </c>
      <c r="AC53" s="54" t="str">
        <f t="shared" si="17"/>
        <v/>
      </c>
      <c r="AD53" s="102">
        <f t="shared" si="18"/>
        <v>0</v>
      </c>
      <c r="AE53" s="55" t="str">
        <f t="shared" si="19"/>
        <v/>
      </c>
    </row>
    <row r="54" spans="2:31" s="38" customFormat="1" ht="30" customHeight="1">
      <c r="B54" s="530" t="s">
        <v>250</v>
      </c>
      <c r="C54" s="531"/>
      <c r="D54" s="181"/>
      <c r="E54" s="104"/>
      <c r="F54" s="239"/>
      <c r="G54" s="136"/>
      <c r="H54" s="138"/>
      <c r="I54" s="187">
        <f t="shared" si="0"/>
        <v>0</v>
      </c>
      <c r="J54" s="185">
        <f t="shared" si="20"/>
        <v>0</v>
      </c>
      <c r="K54" s="139">
        <f t="shared" si="23"/>
        <v>0</v>
      </c>
      <c r="L54" s="52">
        <f t="shared" si="21"/>
        <v>0</v>
      </c>
      <c r="M54" s="53">
        <f t="shared" si="2"/>
        <v>0</v>
      </c>
      <c r="N54" s="102">
        <f t="shared" si="24"/>
        <v>0</v>
      </c>
      <c r="O54" s="54">
        <f t="shared" si="25"/>
        <v>0</v>
      </c>
      <c r="P54" s="53">
        <f t="shared" si="26"/>
        <v>0</v>
      </c>
      <c r="Q54" s="102">
        <f t="shared" si="27"/>
        <v>0</v>
      </c>
      <c r="R54" s="55">
        <f t="shared" si="28"/>
        <v>0</v>
      </c>
      <c r="S54" s="160">
        <f t="shared" si="8"/>
        <v>0</v>
      </c>
      <c r="T54" s="135">
        <f t="shared" si="9"/>
        <v>0</v>
      </c>
      <c r="U54" s="141" t="str">
        <f t="shared" si="10"/>
        <v/>
      </c>
      <c r="V54" s="186" t="str">
        <f t="shared" si="11"/>
        <v/>
      </c>
      <c r="W54" s="134">
        <f t="shared" si="22"/>
        <v>0</v>
      </c>
      <c r="X54" s="102">
        <f t="shared" si="12"/>
        <v>0</v>
      </c>
      <c r="Y54" s="54" t="str">
        <f t="shared" si="13"/>
        <v/>
      </c>
      <c r="Z54" s="135">
        <f t="shared" si="14"/>
        <v>0</v>
      </c>
      <c r="AA54" s="141" t="str">
        <f t="shared" si="15"/>
        <v/>
      </c>
      <c r="AB54" s="186">
        <f t="shared" si="16"/>
        <v>0</v>
      </c>
      <c r="AC54" s="54" t="str">
        <f t="shared" si="17"/>
        <v/>
      </c>
      <c r="AD54" s="102">
        <f t="shared" si="18"/>
        <v>0</v>
      </c>
      <c r="AE54" s="55" t="str">
        <f t="shared" si="19"/>
        <v/>
      </c>
    </row>
    <row r="55" spans="2:31" s="38" customFormat="1" ht="30" customHeight="1">
      <c r="B55" s="526" t="s">
        <v>242</v>
      </c>
      <c r="C55" s="527"/>
      <c r="D55" s="181">
        <v>1.25</v>
      </c>
      <c r="E55" s="104" t="s">
        <v>263</v>
      </c>
      <c r="F55" s="239"/>
      <c r="G55" s="136"/>
      <c r="H55" s="138"/>
      <c r="I55" s="187">
        <f t="shared" si="0"/>
        <v>0</v>
      </c>
      <c r="J55" s="185">
        <f t="shared" si="20"/>
        <v>0</v>
      </c>
      <c r="K55" s="139">
        <f t="shared" si="23"/>
        <v>0</v>
      </c>
      <c r="L55" s="52">
        <f t="shared" si="21"/>
        <v>0</v>
      </c>
      <c r="M55" s="53">
        <f t="shared" si="2"/>
        <v>0</v>
      </c>
      <c r="N55" s="102">
        <f t="shared" si="24"/>
        <v>0</v>
      </c>
      <c r="O55" s="54">
        <f t="shared" si="25"/>
        <v>0</v>
      </c>
      <c r="P55" s="53">
        <f t="shared" si="26"/>
        <v>0</v>
      </c>
      <c r="Q55" s="102">
        <f t="shared" si="27"/>
        <v>0</v>
      </c>
      <c r="R55" s="55">
        <f t="shared" si="28"/>
        <v>0</v>
      </c>
      <c r="S55" s="160">
        <f t="shared" si="8"/>
        <v>0</v>
      </c>
      <c r="T55" s="135">
        <f t="shared" si="9"/>
        <v>0</v>
      </c>
      <c r="U55" s="141" t="str">
        <f t="shared" si="10"/>
        <v/>
      </c>
      <c r="V55" s="186" t="str">
        <f t="shared" si="11"/>
        <v/>
      </c>
      <c r="W55" s="134">
        <f t="shared" si="22"/>
        <v>0</v>
      </c>
      <c r="X55" s="102">
        <f t="shared" si="12"/>
        <v>0</v>
      </c>
      <c r="Y55" s="54" t="str">
        <f t="shared" si="13"/>
        <v/>
      </c>
      <c r="Z55" s="135">
        <f t="shared" si="14"/>
        <v>0</v>
      </c>
      <c r="AA55" s="141" t="str">
        <f t="shared" si="15"/>
        <v/>
      </c>
      <c r="AB55" s="186">
        <f t="shared" si="16"/>
        <v>0</v>
      </c>
      <c r="AC55" s="54" t="str">
        <f t="shared" si="17"/>
        <v/>
      </c>
      <c r="AD55" s="102">
        <f t="shared" si="18"/>
        <v>0</v>
      </c>
      <c r="AE55" s="55" t="str">
        <f t="shared" si="19"/>
        <v/>
      </c>
    </row>
    <row r="56" spans="2:31" s="38" customFormat="1" ht="30" customHeight="1">
      <c r="B56" s="526" t="s">
        <v>132</v>
      </c>
      <c r="C56" s="527"/>
      <c r="D56" s="181">
        <v>0.05</v>
      </c>
      <c r="E56" s="104"/>
      <c r="F56" s="239"/>
      <c r="G56" s="136"/>
      <c r="H56" s="138"/>
      <c r="I56" s="187">
        <f t="shared" si="0"/>
        <v>0</v>
      </c>
      <c r="J56" s="185">
        <f t="shared" si="20"/>
        <v>0</v>
      </c>
      <c r="K56" s="139">
        <f t="shared" si="23"/>
        <v>0</v>
      </c>
      <c r="L56" s="52">
        <f t="shared" si="21"/>
        <v>0</v>
      </c>
      <c r="M56" s="53">
        <f t="shared" si="2"/>
        <v>0</v>
      </c>
      <c r="N56" s="102">
        <f t="shared" si="24"/>
        <v>0</v>
      </c>
      <c r="O56" s="54">
        <f t="shared" si="25"/>
        <v>0</v>
      </c>
      <c r="P56" s="53">
        <f t="shared" si="26"/>
        <v>0</v>
      </c>
      <c r="Q56" s="102">
        <f t="shared" si="27"/>
        <v>0</v>
      </c>
      <c r="R56" s="55">
        <f t="shared" si="28"/>
        <v>0</v>
      </c>
      <c r="S56" s="160">
        <f t="shared" si="8"/>
        <v>0</v>
      </c>
      <c r="T56" s="135">
        <f t="shared" si="9"/>
        <v>0</v>
      </c>
      <c r="U56" s="141" t="str">
        <f t="shared" si="10"/>
        <v/>
      </c>
      <c r="V56" s="186" t="str">
        <f t="shared" si="11"/>
        <v/>
      </c>
      <c r="W56" s="134">
        <f t="shared" si="22"/>
        <v>0</v>
      </c>
      <c r="X56" s="102">
        <f t="shared" si="12"/>
        <v>0</v>
      </c>
      <c r="Y56" s="54" t="str">
        <f t="shared" si="13"/>
        <v/>
      </c>
      <c r="Z56" s="135">
        <f t="shared" si="14"/>
        <v>0</v>
      </c>
      <c r="AA56" s="141" t="str">
        <f t="shared" si="15"/>
        <v/>
      </c>
      <c r="AB56" s="186">
        <f t="shared" si="16"/>
        <v>0</v>
      </c>
      <c r="AC56" s="54" t="str">
        <f t="shared" si="17"/>
        <v/>
      </c>
      <c r="AD56" s="102">
        <f t="shared" si="18"/>
        <v>0</v>
      </c>
      <c r="AE56" s="55" t="str">
        <f t="shared" si="19"/>
        <v/>
      </c>
    </row>
    <row r="57" spans="2:31" s="38" customFormat="1" ht="30" customHeight="1">
      <c r="B57" s="526" t="s">
        <v>133</v>
      </c>
      <c r="C57" s="527"/>
      <c r="D57" s="181">
        <v>4.4999999999999998E-2</v>
      </c>
      <c r="E57" s="104" t="s">
        <v>78</v>
      </c>
      <c r="F57" s="239"/>
      <c r="G57" s="136"/>
      <c r="H57" s="138"/>
      <c r="I57" s="187">
        <f t="shared" si="0"/>
        <v>0</v>
      </c>
      <c r="J57" s="185">
        <f t="shared" si="20"/>
        <v>0</v>
      </c>
      <c r="K57" s="139">
        <f t="shared" si="23"/>
        <v>0</v>
      </c>
      <c r="L57" s="52">
        <f t="shared" si="21"/>
        <v>0</v>
      </c>
      <c r="M57" s="53">
        <f t="shared" si="2"/>
        <v>0</v>
      </c>
      <c r="N57" s="102">
        <f t="shared" si="24"/>
        <v>0</v>
      </c>
      <c r="O57" s="54">
        <f t="shared" si="25"/>
        <v>0</v>
      </c>
      <c r="P57" s="53">
        <f t="shared" si="26"/>
        <v>0</v>
      </c>
      <c r="Q57" s="102">
        <f t="shared" si="27"/>
        <v>0</v>
      </c>
      <c r="R57" s="55">
        <f t="shared" si="28"/>
        <v>0</v>
      </c>
      <c r="S57" s="160">
        <f t="shared" si="8"/>
        <v>0</v>
      </c>
      <c r="T57" s="135">
        <f t="shared" si="9"/>
        <v>0</v>
      </c>
      <c r="U57" s="141" t="str">
        <f t="shared" si="10"/>
        <v/>
      </c>
      <c r="V57" s="186" t="str">
        <f t="shared" si="11"/>
        <v/>
      </c>
      <c r="W57" s="134">
        <f t="shared" si="22"/>
        <v>0</v>
      </c>
      <c r="X57" s="102">
        <f t="shared" si="12"/>
        <v>0</v>
      </c>
      <c r="Y57" s="54" t="str">
        <f t="shared" si="13"/>
        <v/>
      </c>
      <c r="Z57" s="135">
        <f t="shared" si="14"/>
        <v>0</v>
      </c>
      <c r="AA57" s="141" t="str">
        <f t="shared" si="15"/>
        <v/>
      </c>
      <c r="AB57" s="186">
        <f t="shared" si="16"/>
        <v>0</v>
      </c>
      <c r="AC57" s="54" t="str">
        <f t="shared" si="17"/>
        <v/>
      </c>
      <c r="AD57" s="102">
        <f t="shared" si="18"/>
        <v>0</v>
      </c>
      <c r="AE57" s="55" t="str">
        <f t="shared" si="19"/>
        <v/>
      </c>
    </row>
    <row r="58" spans="2:31" s="38" customFormat="1" ht="30" customHeight="1">
      <c r="B58" s="530" t="s">
        <v>251</v>
      </c>
      <c r="C58" s="531"/>
      <c r="D58" s="181"/>
      <c r="E58" s="104"/>
      <c r="F58" s="239"/>
      <c r="G58" s="136"/>
      <c r="H58" s="138"/>
      <c r="I58" s="187">
        <f t="shared" si="0"/>
        <v>0</v>
      </c>
      <c r="J58" s="185">
        <f t="shared" si="20"/>
        <v>0</v>
      </c>
      <c r="K58" s="139">
        <f t="shared" si="23"/>
        <v>0</v>
      </c>
      <c r="L58" s="52">
        <f t="shared" si="21"/>
        <v>0</v>
      </c>
      <c r="M58" s="53">
        <f t="shared" si="2"/>
        <v>0</v>
      </c>
      <c r="N58" s="102">
        <f t="shared" si="24"/>
        <v>0</v>
      </c>
      <c r="O58" s="54">
        <f t="shared" si="25"/>
        <v>0</v>
      </c>
      <c r="P58" s="53">
        <f t="shared" si="26"/>
        <v>0</v>
      </c>
      <c r="Q58" s="102">
        <f t="shared" si="27"/>
        <v>0</v>
      </c>
      <c r="R58" s="55">
        <f t="shared" si="28"/>
        <v>0</v>
      </c>
      <c r="S58" s="160">
        <f t="shared" si="8"/>
        <v>0</v>
      </c>
      <c r="T58" s="135">
        <f t="shared" si="9"/>
        <v>0</v>
      </c>
      <c r="U58" s="141" t="str">
        <f t="shared" si="10"/>
        <v/>
      </c>
      <c r="V58" s="186" t="str">
        <f t="shared" si="11"/>
        <v/>
      </c>
      <c r="W58" s="134">
        <f t="shared" si="22"/>
        <v>0</v>
      </c>
      <c r="X58" s="102">
        <f t="shared" si="12"/>
        <v>0</v>
      </c>
      <c r="Y58" s="54" t="str">
        <f t="shared" si="13"/>
        <v/>
      </c>
      <c r="Z58" s="135">
        <f t="shared" si="14"/>
        <v>0</v>
      </c>
      <c r="AA58" s="141" t="str">
        <f t="shared" si="15"/>
        <v/>
      </c>
      <c r="AB58" s="186">
        <f t="shared" si="16"/>
        <v>0</v>
      </c>
      <c r="AC58" s="54" t="str">
        <f t="shared" si="17"/>
        <v/>
      </c>
      <c r="AD58" s="102">
        <f t="shared" si="18"/>
        <v>0</v>
      </c>
      <c r="AE58" s="55" t="str">
        <f t="shared" si="19"/>
        <v/>
      </c>
    </row>
    <row r="59" spans="2:31" s="38" customFormat="1" ht="32.25" customHeight="1">
      <c r="B59" s="526" t="s">
        <v>236</v>
      </c>
      <c r="C59" s="527"/>
      <c r="D59" s="181">
        <v>2</v>
      </c>
      <c r="E59" s="104" t="s">
        <v>292</v>
      </c>
      <c r="F59" s="239"/>
      <c r="G59" s="136"/>
      <c r="H59" s="138"/>
      <c r="I59" s="187">
        <f t="shared" si="0"/>
        <v>0</v>
      </c>
      <c r="J59" s="185">
        <f t="shared" si="20"/>
        <v>0</v>
      </c>
      <c r="K59" s="139">
        <f t="shared" si="23"/>
        <v>0</v>
      </c>
      <c r="L59" s="52">
        <f t="shared" si="21"/>
        <v>0</v>
      </c>
      <c r="M59" s="53">
        <f t="shared" si="2"/>
        <v>0</v>
      </c>
      <c r="N59" s="102">
        <f t="shared" si="24"/>
        <v>0</v>
      </c>
      <c r="O59" s="54">
        <f t="shared" si="25"/>
        <v>0</v>
      </c>
      <c r="P59" s="53">
        <f t="shared" si="26"/>
        <v>0</v>
      </c>
      <c r="Q59" s="102">
        <f t="shared" si="27"/>
        <v>0</v>
      </c>
      <c r="R59" s="55">
        <f t="shared" si="28"/>
        <v>0</v>
      </c>
      <c r="S59" s="160">
        <f t="shared" si="8"/>
        <v>0</v>
      </c>
      <c r="T59" s="135">
        <f t="shared" si="9"/>
        <v>0</v>
      </c>
      <c r="U59" s="141" t="str">
        <f t="shared" si="10"/>
        <v/>
      </c>
      <c r="V59" s="186" t="str">
        <f t="shared" si="11"/>
        <v/>
      </c>
      <c r="W59" s="134">
        <f t="shared" si="22"/>
        <v>0</v>
      </c>
      <c r="X59" s="102">
        <f t="shared" si="12"/>
        <v>0</v>
      </c>
      <c r="Y59" s="54" t="str">
        <f t="shared" si="13"/>
        <v/>
      </c>
      <c r="Z59" s="135">
        <f t="shared" si="14"/>
        <v>0</v>
      </c>
      <c r="AA59" s="141" t="str">
        <f t="shared" si="15"/>
        <v/>
      </c>
      <c r="AB59" s="186">
        <f t="shared" si="16"/>
        <v>0</v>
      </c>
      <c r="AC59" s="54" t="str">
        <f t="shared" si="17"/>
        <v/>
      </c>
      <c r="AD59" s="102">
        <f t="shared" si="18"/>
        <v>0</v>
      </c>
      <c r="AE59" s="55" t="str">
        <f t="shared" si="19"/>
        <v/>
      </c>
    </row>
    <row r="60" spans="2:31" s="38" customFormat="1" ht="30" customHeight="1">
      <c r="B60" s="526" t="s">
        <v>134</v>
      </c>
      <c r="C60" s="527"/>
      <c r="D60" s="181">
        <v>4.4999999999999998E-2</v>
      </c>
      <c r="E60" s="104" t="s">
        <v>78</v>
      </c>
      <c r="F60" s="239"/>
      <c r="G60" s="136"/>
      <c r="H60" s="138"/>
      <c r="I60" s="187">
        <f t="shared" si="0"/>
        <v>0</v>
      </c>
      <c r="J60" s="185">
        <f t="shared" si="20"/>
        <v>0</v>
      </c>
      <c r="K60" s="139">
        <f t="shared" si="23"/>
        <v>0</v>
      </c>
      <c r="L60" s="52">
        <f t="shared" si="21"/>
        <v>0</v>
      </c>
      <c r="M60" s="53">
        <f t="shared" si="2"/>
        <v>0</v>
      </c>
      <c r="N60" s="102">
        <f t="shared" si="24"/>
        <v>0</v>
      </c>
      <c r="O60" s="54">
        <f t="shared" si="25"/>
        <v>0</v>
      </c>
      <c r="P60" s="53">
        <f t="shared" si="26"/>
        <v>0</v>
      </c>
      <c r="Q60" s="102">
        <f t="shared" si="27"/>
        <v>0</v>
      </c>
      <c r="R60" s="55">
        <f t="shared" si="28"/>
        <v>0</v>
      </c>
      <c r="S60" s="160">
        <f t="shared" si="8"/>
        <v>0</v>
      </c>
      <c r="T60" s="135">
        <f t="shared" si="9"/>
        <v>0</v>
      </c>
      <c r="U60" s="141" t="str">
        <f t="shared" si="10"/>
        <v/>
      </c>
      <c r="V60" s="186" t="str">
        <f t="shared" si="11"/>
        <v/>
      </c>
      <c r="W60" s="134">
        <f t="shared" si="22"/>
        <v>0</v>
      </c>
      <c r="X60" s="102">
        <f t="shared" si="12"/>
        <v>0</v>
      </c>
      <c r="Y60" s="54" t="str">
        <f t="shared" si="13"/>
        <v/>
      </c>
      <c r="Z60" s="135">
        <f t="shared" si="14"/>
        <v>0</v>
      </c>
      <c r="AA60" s="141" t="str">
        <f t="shared" si="15"/>
        <v/>
      </c>
      <c r="AB60" s="186">
        <f t="shared" si="16"/>
        <v>0</v>
      </c>
      <c r="AC60" s="54" t="str">
        <f t="shared" si="17"/>
        <v/>
      </c>
      <c r="AD60" s="102">
        <f t="shared" si="18"/>
        <v>0</v>
      </c>
      <c r="AE60" s="55" t="str">
        <f t="shared" si="19"/>
        <v/>
      </c>
    </row>
    <row r="61" spans="2:31" s="38" customFormat="1" ht="30" customHeight="1">
      <c r="B61" s="526" t="s">
        <v>135</v>
      </c>
      <c r="C61" s="527"/>
      <c r="D61" s="181">
        <v>4.4999999999999998E-2</v>
      </c>
      <c r="E61" s="104" t="s">
        <v>78</v>
      </c>
      <c r="F61" s="239"/>
      <c r="G61" s="136"/>
      <c r="H61" s="138"/>
      <c r="I61" s="187">
        <f t="shared" si="0"/>
        <v>0</v>
      </c>
      <c r="J61" s="185">
        <f t="shared" si="20"/>
        <v>0</v>
      </c>
      <c r="K61" s="139">
        <f t="shared" si="23"/>
        <v>0</v>
      </c>
      <c r="L61" s="52">
        <f t="shared" si="21"/>
        <v>0</v>
      </c>
      <c r="M61" s="53">
        <f t="shared" si="2"/>
        <v>0</v>
      </c>
      <c r="N61" s="102">
        <f t="shared" si="24"/>
        <v>0</v>
      </c>
      <c r="O61" s="54">
        <f t="shared" si="25"/>
        <v>0</v>
      </c>
      <c r="P61" s="53">
        <f t="shared" si="26"/>
        <v>0</v>
      </c>
      <c r="Q61" s="102">
        <f t="shared" si="27"/>
        <v>0</v>
      </c>
      <c r="R61" s="55">
        <f t="shared" si="28"/>
        <v>0</v>
      </c>
      <c r="S61" s="160">
        <f t="shared" si="8"/>
        <v>0</v>
      </c>
      <c r="T61" s="135">
        <f t="shared" si="9"/>
        <v>0</v>
      </c>
      <c r="U61" s="141" t="str">
        <f t="shared" si="10"/>
        <v/>
      </c>
      <c r="V61" s="186" t="str">
        <f t="shared" si="11"/>
        <v/>
      </c>
      <c r="W61" s="134">
        <f t="shared" si="22"/>
        <v>0</v>
      </c>
      <c r="X61" s="102">
        <f t="shared" si="12"/>
        <v>0</v>
      </c>
      <c r="Y61" s="54" t="str">
        <f t="shared" si="13"/>
        <v/>
      </c>
      <c r="Z61" s="135">
        <f t="shared" si="14"/>
        <v>0</v>
      </c>
      <c r="AA61" s="141" t="str">
        <f t="shared" si="15"/>
        <v/>
      </c>
      <c r="AB61" s="186">
        <f t="shared" si="16"/>
        <v>0</v>
      </c>
      <c r="AC61" s="54" t="str">
        <f t="shared" si="17"/>
        <v/>
      </c>
      <c r="AD61" s="102">
        <f t="shared" si="18"/>
        <v>0</v>
      </c>
      <c r="AE61" s="55" t="str">
        <f t="shared" si="19"/>
        <v/>
      </c>
    </row>
    <row r="62" spans="2:31" s="38" customFormat="1" ht="30" customHeight="1">
      <c r="B62" s="526" t="s">
        <v>136</v>
      </c>
      <c r="C62" s="527"/>
      <c r="D62" s="181">
        <v>0.05</v>
      </c>
      <c r="E62" s="104" t="s">
        <v>78</v>
      </c>
      <c r="F62" s="239"/>
      <c r="G62" s="136"/>
      <c r="H62" s="138"/>
      <c r="I62" s="187">
        <f t="shared" si="0"/>
        <v>0</v>
      </c>
      <c r="J62" s="185">
        <f t="shared" si="20"/>
        <v>0</v>
      </c>
      <c r="K62" s="139">
        <f t="shared" si="23"/>
        <v>0</v>
      </c>
      <c r="L62" s="52">
        <f t="shared" si="21"/>
        <v>0</v>
      </c>
      <c r="M62" s="53">
        <f t="shared" si="2"/>
        <v>0</v>
      </c>
      <c r="N62" s="102">
        <f t="shared" si="24"/>
        <v>0</v>
      </c>
      <c r="O62" s="54">
        <f t="shared" si="25"/>
        <v>0</v>
      </c>
      <c r="P62" s="53">
        <f t="shared" si="26"/>
        <v>0</v>
      </c>
      <c r="Q62" s="102">
        <f t="shared" si="27"/>
        <v>0</v>
      </c>
      <c r="R62" s="55">
        <f t="shared" si="28"/>
        <v>0</v>
      </c>
      <c r="S62" s="160">
        <f t="shared" si="8"/>
        <v>0</v>
      </c>
      <c r="T62" s="135">
        <f t="shared" si="9"/>
        <v>0</v>
      </c>
      <c r="U62" s="141" t="str">
        <f t="shared" si="10"/>
        <v/>
      </c>
      <c r="V62" s="186" t="str">
        <f t="shared" si="11"/>
        <v/>
      </c>
      <c r="W62" s="134">
        <f t="shared" si="22"/>
        <v>0</v>
      </c>
      <c r="X62" s="102">
        <f t="shared" si="12"/>
        <v>0</v>
      </c>
      <c r="Y62" s="54" t="str">
        <f t="shared" si="13"/>
        <v/>
      </c>
      <c r="Z62" s="135">
        <f t="shared" si="14"/>
        <v>0</v>
      </c>
      <c r="AA62" s="141" t="str">
        <f t="shared" si="15"/>
        <v/>
      </c>
      <c r="AB62" s="186">
        <f t="shared" si="16"/>
        <v>0</v>
      </c>
      <c r="AC62" s="54" t="str">
        <f t="shared" si="17"/>
        <v/>
      </c>
      <c r="AD62" s="102">
        <f t="shared" si="18"/>
        <v>0</v>
      </c>
      <c r="AE62" s="55" t="str">
        <f t="shared" si="19"/>
        <v/>
      </c>
    </row>
    <row r="63" spans="2:31" s="38" customFormat="1" ht="30" customHeight="1">
      <c r="B63" s="526" t="s">
        <v>137</v>
      </c>
      <c r="C63" s="527"/>
      <c r="D63" s="181">
        <v>4.4999999999999998E-2</v>
      </c>
      <c r="E63" s="104" t="s">
        <v>78</v>
      </c>
      <c r="F63" s="239"/>
      <c r="G63" s="136"/>
      <c r="H63" s="138"/>
      <c r="I63" s="187">
        <f t="shared" ref="I63:I126" si="29">D63*H63</f>
        <v>0</v>
      </c>
      <c r="J63" s="185">
        <f t="shared" si="20"/>
        <v>0</v>
      </c>
      <c r="K63" s="139">
        <f t="shared" si="23"/>
        <v>0</v>
      </c>
      <c r="L63" s="52">
        <f t="shared" si="21"/>
        <v>0</v>
      </c>
      <c r="M63" s="53">
        <f t="shared" ref="M63:M126" si="30">IF(K63=0,0,INT(K63/F63))</f>
        <v>0</v>
      </c>
      <c r="N63" s="102">
        <f t="shared" si="24"/>
        <v>0</v>
      </c>
      <c r="O63" s="54">
        <f t="shared" si="25"/>
        <v>0</v>
      </c>
      <c r="P63" s="53">
        <f t="shared" si="26"/>
        <v>0</v>
      </c>
      <c r="Q63" s="102">
        <f t="shared" si="27"/>
        <v>0</v>
      </c>
      <c r="R63" s="55">
        <f t="shared" si="28"/>
        <v>0</v>
      </c>
      <c r="S63" s="160">
        <f t="shared" ref="S63:S126" si="31">IF(K63=0,0,K63/D63)</f>
        <v>0</v>
      </c>
      <c r="T63" s="135">
        <f t="shared" ref="T63:T126" si="32">IF(H63=0,0,IF(ISBLANK(H63),0,INT(S63/H63)))</f>
        <v>0</v>
      </c>
      <c r="U63" s="141" t="str">
        <f t="shared" si="10"/>
        <v/>
      </c>
      <c r="V63" s="186" t="str">
        <f t="shared" ref="V63:V126" si="33">IF(K63&gt;0,I63,"")</f>
        <v/>
      </c>
      <c r="W63" s="134">
        <f t="shared" si="22"/>
        <v>0</v>
      </c>
      <c r="X63" s="102">
        <f t="shared" ref="X63:X126" si="34">K63-(T63*I63)</f>
        <v>0</v>
      </c>
      <c r="Y63" s="54" t="str">
        <f t="shared" ref="Y63:Y126" si="35">IF(X63&lt;&gt;0,E63,"")</f>
        <v/>
      </c>
      <c r="Z63" s="135">
        <f t="shared" ref="Z63:Z126" si="36">IF(X63=0,0,T63+1)</f>
        <v>0</v>
      </c>
      <c r="AA63" s="141" t="str">
        <f t="shared" si="15"/>
        <v/>
      </c>
      <c r="AB63" s="186">
        <f t="shared" ref="AB63:AB126" si="37">IF(Z63&gt;0,V63,0)</f>
        <v>0</v>
      </c>
      <c r="AC63" s="54" t="str">
        <f t="shared" ref="AC63:AC126" si="38">IF(Z63&gt;0,E63,"")</f>
        <v/>
      </c>
      <c r="AD63" s="102">
        <f t="shared" ref="AD63:AD126" si="39">IF(X63=0,0,K63-(Z63*I63))</f>
        <v>0</v>
      </c>
      <c r="AE63" s="55" t="str">
        <f t="shared" ref="AE63:AE126" si="40">IF(X63&lt;&gt;0,E63,"")</f>
        <v/>
      </c>
    </row>
    <row r="64" spans="2:31" s="38" customFormat="1" ht="30" customHeight="1">
      <c r="B64" s="526" t="s">
        <v>138</v>
      </c>
      <c r="C64" s="527"/>
      <c r="D64" s="181">
        <v>6.5000000000000002E-2</v>
      </c>
      <c r="E64" s="104" t="s">
        <v>78</v>
      </c>
      <c r="F64" s="239"/>
      <c r="G64" s="136"/>
      <c r="H64" s="138"/>
      <c r="I64" s="187">
        <f t="shared" si="29"/>
        <v>0</v>
      </c>
      <c r="J64" s="185">
        <f t="shared" si="20"/>
        <v>0</v>
      </c>
      <c r="K64" s="139">
        <f t="shared" si="23"/>
        <v>0</v>
      </c>
      <c r="L64" s="52">
        <f t="shared" si="21"/>
        <v>0</v>
      </c>
      <c r="M64" s="53">
        <f t="shared" si="30"/>
        <v>0</v>
      </c>
      <c r="N64" s="102">
        <f t="shared" si="24"/>
        <v>0</v>
      </c>
      <c r="O64" s="54">
        <f t="shared" si="25"/>
        <v>0</v>
      </c>
      <c r="P64" s="53">
        <f t="shared" si="26"/>
        <v>0</v>
      </c>
      <c r="Q64" s="102">
        <f t="shared" si="27"/>
        <v>0</v>
      </c>
      <c r="R64" s="55">
        <f t="shared" si="28"/>
        <v>0</v>
      </c>
      <c r="S64" s="160">
        <f t="shared" si="31"/>
        <v>0</v>
      </c>
      <c r="T64" s="135">
        <f t="shared" si="32"/>
        <v>0</v>
      </c>
      <c r="U64" s="141" t="str">
        <f t="shared" si="10"/>
        <v/>
      </c>
      <c r="V64" s="186" t="str">
        <f t="shared" si="33"/>
        <v/>
      </c>
      <c r="W64" s="134">
        <f t="shared" si="22"/>
        <v>0</v>
      </c>
      <c r="X64" s="102">
        <f t="shared" si="34"/>
        <v>0</v>
      </c>
      <c r="Y64" s="54" t="str">
        <f t="shared" si="35"/>
        <v/>
      </c>
      <c r="Z64" s="135">
        <f t="shared" si="36"/>
        <v>0</v>
      </c>
      <c r="AA64" s="141" t="str">
        <f t="shared" si="15"/>
        <v/>
      </c>
      <c r="AB64" s="186">
        <f t="shared" si="37"/>
        <v>0</v>
      </c>
      <c r="AC64" s="54" t="str">
        <f t="shared" si="38"/>
        <v/>
      </c>
      <c r="AD64" s="102">
        <f t="shared" si="39"/>
        <v>0</v>
      </c>
      <c r="AE64" s="55" t="str">
        <f t="shared" si="40"/>
        <v/>
      </c>
    </row>
    <row r="65" spans="1:31" s="38" customFormat="1" ht="24.75" customHeight="1">
      <c r="B65" s="526" t="s">
        <v>139</v>
      </c>
      <c r="C65" s="527"/>
      <c r="D65" s="181">
        <v>4.4999999999999998E-2</v>
      </c>
      <c r="E65" s="104" t="s">
        <v>78</v>
      </c>
      <c r="F65" s="239"/>
      <c r="G65" s="136"/>
      <c r="H65" s="138"/>
      <c r="I65" s="187">
        <f t="shared" si="29"/>
        <v>0</v>
      </c>
      <c r="J65" s="185">
        <f t="shared" si="20"/>
        <v>0</v>
      </c>
      <c r="K65" s="139">
        <f t="shared" si="23"/>
        <v>0</v>
      </c>
      <c r="L65" s="52">
        <f t="shared" si="21"/>
        <v>0</v>
      </c>
      <c r="M65" s="53">
        <f t="shared" si="30"/>
        <v>0</v>
      </c>
      <c r="N65" s="102">
        <f t="shared" si="24"/>
        <v>0</v>
      </c>
      <c r="O65" s="54">
        <f t="shared" si="25"/>
        <v>0</v>
      </c>
      <c r="P65" s="53">
        <f t="shared" si="26"/>
        <v>0</v>
      </c>
      <c r="Q65" s="102">
        <f t="shared" si="27"/>
        <v>0</v>
      </c>
      <c r="R65" s="55">
        <f t="shared" si="28"/>
        <v>0</v>
      </c>
      <c r="S65" s="160">
        <f t="shared" si="31"/>
        <v>0</v>
      </c>
      <c r="T65" s="135">
        <f t="shared" si="32"/>
        <v>0</v>
      </c>
      <c r="U65" s="141" t="str">
        <f t="shared" si="10"/>
        <v/>
      </c>
      <c r="V65" s="186" t="str">
        <f t="shared" si="33"/>
        <v/>
      </c>
      <c r="W65" s="134">
        <f t="shared" si="22"/>
        <v>0</v>
      </c>
      <c r="X65" s="102">
        <f t="shared" si="34"/>
        <v>0</v>
      </c>
      <c r="Y65" s="54" t="str">
        <f t="shared" si="35"/>
        <v/>
      </c>
      <c r="Z65" s="135">
        <f t="shared" si="36"/>
        <v>0</v>
      </c>
      <c r="AA65" s="141" t="str">
        <f t="shared" si="15"/>
        <v/>
      </c>
      <c r="AB65" s="186">
        <f t="shared" si="37"/>
        <v>0</v>
      </c>
      <c r="AC65" s="54" t="str">
        <f t="shared" si="38"/>
        <v/>
      </c>
      <c r="AD65" s="102">
        <f t="shared" si="39"/>
        <v>0</v>
      </c>
      <c r="AE65" s="55" t="str">
        <f t="shared" si="40"/>
        <v/>
      </c>
    </row>
    <row r="66" spans="1:31" s="38" customFormat="1" ht="28.5" customHeight="1">
      <c r="B66" s="526" t="s">
        <v>140</v>
      </c>
      <c r="C66" s="527"/>
      <c r="D66" s="181">
        <v>4.4999999999999998E-2</v>
      </c>
      <c r="E66" s="104" t="s">
        <v>78</v>
      </c>
      <c r="F66" s="239"/>
      <c r="G66" s="136"/>
      <c r="H66" s="138"/>
      <c r="I66" s="187">
        <f t="shared" si="29"/>
        <v>0</v>
      </c>
      <c r="J66" s="185">
        <f t="shared" si="20"/>
        <v>0</v>
      </c>
      <c r="K66" s="139">
        <f t="shared" si="23"/>
        <v>0</v>
      </c>
      <c r="L66" s="52">
        <f t="shared" si="21"/>
        <v>0</v>
      </c>
      <c r="M66" s="53">
        <f t="shared" si="30"/>
        <v>0</v>
      </c>
      <c r="N66" s="102">
        <f t="shared" si="24"/>
        <v>0</v>
      </c>
      <c r="O66" s="54">
        <f t="shared" si="25"/>
        <v>0</v>
      </c>
      <c r="P66" s="53">
        <f t="shared" si="26"/>
        <v>0</v>
      </c>
      <c r="Q66" s="102">
        <f t="shared" si="27"/>
        <v>0</v>
      </c>
      <c r="R66" s="55">
        <f t="shared" si="28"/>
        <v>0</v>
      </c>
      <c r="S66" s="160">
        <f t="shared" si="31"/>
        <v>0</v>
      </c>
      <c r="T66" s="135">
        <f t="shared" si="32"/>
        <v>0</v>
      </c>
      <c r="U66" s="141" t="str">
        <f t="shared" si="10"/>
        <v/>
      </c>
      <c r="V66" s="186" t="str">
        <f t="shared" si="33"/>
        <v/>
      </c>
      <c r="W66" s="134">
        <f t="shared" si="22"/>
        <v>0</v>
      </c>
      <c r="X66" s="102">
        <f t="shared" si="34"/>
        <v>0</v>
      </c>
      <c r="Y66" s="54" t="str">
        <f t="shared" si="35"/>
        <v/>
      </c>
      <c r="Z66" s="135">
        <f t="shared" si="36"/>
        <v>0</v>
      </c>
      <c r="AA66" s="141" t="str">
        <f t="shared" si="15"/>
        <v/>
      </c>
      <c r="AB66" s="186">
        <f t="shared" si="37"/>
        <v>0</v>
      </c>
      <c r="AC66" s="54" t="str">
        <f t="shared" si="38"/>
        <v/>
      </c>
      <c r="AD66" s="102">
        <f t="shared" si="39"/>
        <v>0</v>
      </c>
      <c r="AE66" s="55" t="str">
        <f t="shared" si="40"/>
        <v/>
      </c>
    </row>
    <row r="67" spans="1:31" s="38" customFormat="1" ht="30.75" customHeight="1">
      <c r="B67" s="534" t="s">
        <v>141</v>
      </c>
      <c r="C67" s="535"/>
      <c r="D67" s="181"/>
      <c r="E67" s="104"/>
      <c r="F67" s="239"/>
      <c r="G67" s="136"/>
      <c r="H67" s="138"/>
      <c r="I67" s="187">
        <f t="shared" si="29"/>
        <v>0</v>
      </c>
      <c r="J67" s="185">
        <f t="shared" si="20"/>
        <v>0</v>
      </c>
      <c r="K67" s="139">
        <f t="shared" si="23"/>
        <v>0</v>
      </c>
      <c r="L67" s="52">
        <f t="shared" si="21"/>
        <v>0</v>
      </c>
      <c r="M67" s="53">
        <f t="shared" si="30"/>
        <v>0</v>
      </c>
      <c r="N67" s="102">
        <f t="shared" si="24"/>
        <v>0</v>
      </c>
      <c r="O67" s="54">
        <f t="shared" si="25"/>
        <v>0</v>
      </c>
      <c r="P67" s="53">
        <f t="shared" si="26"/>
        <v>0</v>
      </c>
      <c r="Q67" s="102">
        <f t="shared" si="27"/>
        <v>0</v>
      </c>
      <c r="R67" s="55">
        <f t="shared" si="28"/>
        <v>0</v>
      </c>
      <c r="S67" s="160">
        <f t="shared" si="31"/>
        <v>0</v>
      </c>
      <c r="T67" s="135">
        <f t="shared" si="32"/>
        <v>0</v>
      </c>
      <c r="U67" s="141" t="str">
        <f t="shared" si="10"/>
        <v/>
      </c>
      <c r="V67" s="186" t="str">
        <f t="shared" si="33"/>
        <v/>
      </c>
      <c r="W67" s="134">
        <f t="shared" si="22"/>
        <v>0</v>
      </c>
      <c r="X67" s="102">
        <f t="shared" si="34"/>
        <v>0</v>
      </c>
      <c r="Y67" s="54" t="str">
        <f t="shared" si="35"/>
        <v/>
      </c>
      <c r="Z67" s="135">
        <f t="shared" si="36"/>
        <v>0</v>
      </c>
      <c r="AA67" s="141" t="str">
        <f t="shared" si="15"/>
        <v/>
      </c>
      <c r="AB67" s="186">
        <f t="shared" si="37"/>
        <v>0</v>
      </c>
      <c r="AC67" s="54" t="str">
        <f t="shared" si="38"/>
        <v/>
      </c>
      <c r="AD67" s="102">
        <f t="shared" si="39"/>
        <v>0</v>
      </c>
      <c r="AE67" s="55" t="str">
        <f t="shared" si="40"/>
        <v/>
      </c>
    </row>
    <row r="68" spans="1:31" s="38" customFormat="1" ht="26.25" customHeight="1">
      <c r="B68" s="526" t="s">
        <v>142</v>
      </c>
      <c r="C68" s="527"/>
      <c r="D68" s="181">
        <v>0.1</v>
      </c>
      <c r="E68" s="104" t="s">
        <v>78</v>
      </c>
      <c r="F68" s="239"/>
      <c r="G68" s="136"/>
      <c r="H68" s="138"/>
      <c r="I68" s="187">
        <f t="shared" si="29"/>
        <v>0</v>
      </c>
      <c r="J68" s="185">
        <f t="shared" si="20"/>
        <v>0</v>
      </c>
      <c r="K68" s="139">
        <f t="shared" si="23"/>
        <v>0</v>
      </c>
      <c r="L68" s="52">
        <f t="shared" si="21"/>
        <v>0</v>
      </c>
      <c r="M68" s="53">
        <f t="shared" si="30"/>
        <v>0</v>
      </c>
      <c r="N68" s="102">
        <f t="shared" si="24"/>
        <v>0</v>
      </c>
      <c r="O68" s="54">
        <f t="shared" si="25"/>
        <v>0</v>
      </c>
      <c r="P68" s="53">
        <f t="shared" si="26"/>
        <v>0</v>
      </c>
      <c r="Q68" s="102">
        <f t="shared" si="27"/>
        <v>0</v>
      </c>
      <c r="R68" s="55">
        <f t="shared" si="28"/>
        <v>0</v>
      </c>
      <c r="S68" s="160">
        <f t="shared" si="31"/>
        <v>0</v>
      </c>
      <c r="T68" s="135">
        <f t="shared" si="32"/>
        <v>0</v>
      </c>
      <c r="U68" s="141" t="str">
        <f t="shared" si="10"/>
        <v/>
      </c>
      <c r="V68" s="186" t="str">
        <f t="shared" si="33"/>
        <v/>
      </c>
      <c r="W68" s="134">
        <f t="shared" si="22"/>
        <v>0</v>
      </c>
      <c r="X68" s="102">
        <f t="shared" si="34"/>
        <v>0</v>
      </c>
      <c r="Y68" s="54" t="str">
        <f t="shared" si="35"/>
        <v/>
      </c>
      <c r="Z68" s="135">
        <f t="shared" si="36"/>
        <v>0</v>
      </c>
      <c r="AA68" s="141" t="str">
        <f t="shared" si="15"/>
        <v/>
      </c>
      <c r="AB68" s="186">
        <f t="shared" si="37"/>
        <v>0</v>
      </c>
      <c r="AC68" s="54" t="str">
        <f t="shared" si="38"/>
        <v/>
      </c>
      <c r="AD68" s="102">
        <f t="shared" si="39"/>
        <v>0</v>
      </c>
      <c r="AE68" s="55" t="str">
        <f t="shared" si="40"/>
        <v/>
      </c>
    </row>
    <row r="69" spans="1:31" s="38" customFormat="1" ht="25.5" customHeight="1">
      <c r="B69" s="526" t="s">
        <v>143</v>
      </c>
      <c r="C69" s="527"/>
      <c r="D69" s="181">
        <v>0.1</v>
      </c>
      <c r="E69" s="104" t="s">
        <v>78</v>
      </c>
      <c r="F69" s="239"/>
      <c r="G69" s="136"/>
      <c r="H69" s="138"/>
      <c r="I69" s="187">
        <f t="shared" si="29"/>
        <v>0</v>
      </c>
      <c r="J69" s="185">
        <f t="shared" si="20"/>
        <v>0</v>
      </c>
      <c r="K69" s="139">
        <f t="shared" si="23"/>
        <v>0</v>
      </c>
      <c r="L69" s="52">
        <f t="shared" si="21"/>
        <v>0</v>
      </c>
      <c r="M69" s="53">
        <f t="shared" si="30"/>
        <v>0</v>
      </c>
      <c r="N69" s="102">
        <f t="shared" si="24"/>
        <v>0</v>
      </c>
      <c r="O69" s="54">
        <f t="shared" si="25"/>
        <v>0</v>
      </c>
      <c r="P69" s="53">
        <f t="shared" si="26"/>
        <v>0</v>
      </c>
      <c r="Q69" s="102">
        <f t="shared" si="27"/>
        <v>0</v>
      </c>
      <c r="R69" s="55">
        <f t="shared" si="28"/>
        <v>0</v>
      </c>
      <c r="S69" s="160">
        <f t="shared" si="31"/>
        <v>0</v>
      </c>
      <c r="T69" s="135">
        <f t="shared" si="32"/>
        <v>0</v>
      </c>
      <c r="U69" s="141" t="str">
        <f t="shared" si="10"/>
        <v/>
      </c>
      <c r="V69" s="186" t="str">
        <f t="shared" si="33"/>
        <v/>
      </c>
      <c r="W69" s="134">
        <f t="shared" si="22"/>
        <v>0</v>
      </c>
      <c r="X69" s="102">
        <f t="shared" si="34"/>
        <v>0</v>
      </c>
      <c r="Y69" s="54" t="str">
        <f t="shared" si="35"/>
        <v/>
      </c>
      <c r="Z69" s="135">
        <f t="shared" si="36"/>
        <v>0</v>
      </c>
      <c r="AA69" s="141" t="str">
        <f t="shared" si="15"/>
        <v/>
      </c>
      <c r="AB69" s="186">
        <f t="shared" si="37"/>
        <v>0</v>
      </c>
      <c r="AC69" s="54" t="str">
        <f t="shared" si="38"/>
        <v/>
      </c>
      <c r="AD69" s="102">
        <f t="shared" si="39"/>
        <v>0</v>
      </c>
      <c r="AE69" s="55" t="str">
        <f t="shared" si="40"/>
        <v/>
      </c>
    </row>
    <row r="70" spans="1:31" s="38" customFormat="1" ht="25.5" customHeight="1">
      <c r="A70" s="2"/>
      <c r="B70" s="526" t="s">
        <v>144</v>
      </c>
      <c r="C70" s="527"/>
      <c r="D70" s="181">
        <v>0.1</v>
      </c>
      <c r="E70" s="104" t="s">
        <v>78</v>
      </c>
      <c r="F70" s="239"/>
      <c r="G70" s="136"/>
      <c r="H70" s="138"/>
      <c r="I70" s="187">
        <f t="shared" si="29"/>
        <v>0</v>
      </c>
      <c r="J70" s="185">
        <f t="shared" si="20"/>
        <v>0</v>
      </c>
      <c r="K70" s="139">
        <f t="shared" si="23"/>
        <v>0</v>
      </c>
      <c r="L70" s="52">
        <f t="shared" si="21"/>
        <v>0</v>
      </c>
      <c r="M70" s="53">
        <f t="shared" si="30"/>
        <v>0</v>
      </c>
      <c r="N70" s="102">
        <f t="shared" si="24"/>
        <v>0</v>
      </c>
      <c r="O70" s="54">
        <f t="shared" si="25"/>
        <v>0</v>
      </c>
      <c r="P70" s="53">
        <f t="shared" si="26"/>
        <v>0</v>
      </c>
      <c r="Q70" s="102">
        <f t="shared" si="27"/>
        <v>0</v>
      </c>
      <c r="R70" s="55">
        <f t="shared" si="28"/>
        <v>0</v>
      </c>
      <c r="S70" s="160">
        <f t="shared" si="31"/>
        <v>0</v>
      </c>
      <c r="T70" s="135">
        <f t="shared" si="32"/>
        <v>0</v>
      </c>
      <c r="U70" s="141" t="str">
        <f t="shared" si="10"/>
        <v/>
      </c>
      <c r="V70" s="186" t="str">
        <f t="shared" si="33"/>
        <v/>
      </c>
      <c r="W70" s="134">
        <f t="shared" si="22"/>
        <v>0</v>
      </c>
      <c r="X70" s="102">
        <f t="shared" si="34"/>
        <v>0</v>
      </c>
      <c r="Y70" s="54" t="str">
        <f t="shared" si="35"/>
        <v/>
      </c>
      <c r="Z70" s="135">
        <f t="shared" si="36"/>
        <v>0</v>
      </c>
      <c r="AA70" s="141" t="str">
        <f t="shared" si="15"/>
        <v/>
      </c>
      <c r="AB70" s="186">
        <f t="shared" si="37"/>
        <v>0</v>
      </c>
      <c r="AC70" s="54" t="str">
        <f t="shared" si="38"/>
        <v/>
      </c>
      <c r="AD70" s="102">
        <f t="shared" si="39"/>
        <v>0</v>
      </c>
      <c r="AE70" s="55" t="str">
        <f t="shared" si="40"/>
        <v/>
      </c>
    </row>
    <row r="71" spans="1:31" s="38" customFormat="1" ht="25.5" customHeight="1">
      <c r="A71" s="2"/>
      <c r="B71" s="526" t="s">
        <v>145</v>
      </c>
      <c r="C71" s="527"/>
      <c r="D71" s="181">
        <v>0.09</v>
      </c>
      <c r="E71" s="104" t="s">
        <v>78</v>
      </c>
      <c r="F71" s="239"/>
      <c r="G71" s="136"/>
      <c r="H71" s="138"/>
      <c r="I71" s="187">
        <f t="shared" si="29"/>
        <v>0</v>
      </c>
      <c r="J71" s="185">
        <f t="shared" si="20"/>
        <v>0</v>
      </c>
      <c r="K71" s="139">
        <f t="shared" si="23"/>
        <v>0</v>
      </c>
      <c r="L71" s="52">
        <f t="shared" si="21"/>
        <v>0</v>
      </c>
      <c r="M71" s="53">
        <f t="shared" si="30"/>
        <v>0</v>
      </c>
      <c r="N71" s="102">
        <f t="shared" si="24"/>
        <v>0</v>
      </c>
      <c r="O71" s="54">
        <f t="shared" si="25"/>
        <v>0</v>
      </c>
      <c r="P71" s="53">
        <f t="shared" si="26"/>
        <v>0</v>
      </c>
      <c r="Q71" s="102">
        <f t="shared" si="27"/>
        <v>0</v>
      </c>
      <c r="R71" s="55">
        <f t="shared" si="28"/>
        <v>0</v>
      </c>
      <c r="S71" s="160">
        <f t="shared" si="31"/>
        <v>0</v>
      </c>
      <c r="T71" s="135">
        <f t="shared" si="32"/>
        <v>0</v>
      </c>
      <c r="U71" s="141" t="str">
        <f t="shared" si="10"/>
        <v/>
      </c>
      <c r="V71" s="186" t="str">
        <f t="shared" si="33"/>
        <v/>
      </c>
      <c r="W71" s="134">
        <f t="shared" si="22"/>
        <v>0</v>
      </c>
      <c r="X71" s="102">
        <f t="shared" si="34"/>
        <v>0</v>
      </c>
      <c r="Y71" s="54" t="str">
        <f t="shared" si="35"/>
        <v/>
      </c>
      <c r="Z71" s="135">
        <f t="shared" si="36"/>
        <v>0</v>
      </c>
      <c r="AA71" s="141" t="str">
        <f t="shared" si="15"/>
        <v/>
      </c>
      <c r="AB71" s="186">
        <f t="shared" si="37"/>
        <v>0</v>
      </c>
      <c r="AC71" s="54" t="str">
        <f t="shared" si="38"/>
        <v/>
      </c>
      <c r="AD71" s="102">
        <f t="shared" si="39"/>
        <v>0</v>
      </c>
      <c r="AE71" s="55" t="str">
        <f t="shared" si="40"/>
        <v/>
      </c>
    </row>
    <row r="72" spans="1:31" ht="26.25" customHeight="1">
      <c r="B72" s="526" t="s">
        <v>146</v>
      </c>
      <c r="C72" s="527"/>
      <c r="D72" s="181">
        <v>0.09</v>
      </c>
      <c r="E72" s="104" t="s">
        <v>78</v>
      </c>
      <c r="F72" s="239"/>
      <c r="G72" s="136"/>
      <c r="H72" s="138"/>
      <c r="I72" s="187">
        <f t="shared" si="29"/>
        <v>0</v>
      </c>
      <c r="J72" s="185">
        <f t="shared" si="20"/>
        <v>0</v>
      </c>
      <c r="K72" s="139">
        <f t="shared" si="23"/>
        <v>0</v>
      </c>
      <c r="L72" s="52">
        <f t="shared" si="21"/>
        <v>0</v>
      </c>
      <c r="M72" s="53">
        <f t="shared" si="30"/>
        <v>0</v>
      </c>
      <c r="N72" s="102">
        <f t="shared" si="24"/>
        <v>0</v>
      </c>
      <c r="O72" s="54">
        <f t="shared" si="25"/>
        <v>0</v>
      </c>
      <c r="P72" s="53">
        <f t="shared" si="26"/>
        <v>0</v>
      </c>
      <c r="Q72" s="102">
        <f t="shared" si="27"/>
        <v>0</v>
      </c>
      <c r="R72" s="55">
        <f t="shared" si="28"/>
        <v>0</v>
      </c>
      <c r="S72" s="160">
        <f t="shared" si="31"/>
        <v>0</v>
      </c>
      <c r="T72" s="135">
        <f t="shared" si="32"/>
        <v>0</v>
      </c>
      <c r="U72" s="141" t="str">
        <f t="shared" si="10"/>
        <v/>
      </c>
      <c r="V72" s="186" t="str">
        <f t="shared" si="33"/>
        <v/>
      </c>
      <c r="W72" s="134">
        <f t="shared" si="22"/>
        <v>0</v>
      </c>
      <c r="X72" s="102">
        <f t="shared" si="34"/>
        <v>0</v>
      </c>
      <c r="Y72" s="54" t="str">
        <f t="shared" si="35"/>
        <v/>
      </c>
      <c r="Z72" s="135">
        <f t="shared" si="36"/>
        <v>0</v>
      </c>
      <c r="AA72" s="141" t="str">
        <f t="shared" si="15"/>
        <v/>
      </c>
      <c r="AB72" s="186">
        <f t="shared" si="37"/>
        <v>0</v>
      </c>
      <c r="AC72" s="54" t="str">
        <f t="shared" si="38"/>
        <v/>
      </c>
      <c r="AD72" s="102">
        <f t="shared" si="39"/>
        <v>0</v>
      </c>
      <c r="AE72" s="55" t="str">
        <f t="shared" si="40"/>
        <v/>
      </c>
    </row>
    <row r="73" spans="1:31" s="79" customFormat="1" ht="39.75" customHeight="1">
      <c r="A73" s="2"/>
      <c r="B73" s="526" t="s">
        <v>241</v>
      </c>
      <c r="C73" s="527"/>
      <c r="D73" s="181">
        <v>8.0000000000000002E-3</v>
      </c>
      <c r="E73" s="104" t="s">
        <v>78</v>
      </c>
      <c r="F73" s="239"/>
      <c r="G73" s="136"/>
      <c r="H73" s="138"/>
      <c r="I73" s="187">
        <f t="shared" si="29"/>
        <v>0</v>
      </c>
      <c r="J73" s="185">
        <f t="shared" si="20"/>
        <v>0</v>
      </c>
      <c r="K73" s="139">
        <f t="shared" si="23"/>
        <v>0</v>
      </c>
      <c r="L73" s="52">
        <f t="shared" si="21"/>
        <v>0</v>
      </c>
      <c r="M73" s="53">
        <f t="shared" si="30"/>
        <v>0</v>
      </c>
      <c r="N73" s="102">
        <f t="shared" si="24"/>
        <v>0</v>
      </c>
      <c r="O73" s="54">
        <f t="shared" si="25"/>
        <v>0</v>
      </c>
      <c r="P73" s="53">
        <f t="shared" si="26"/>
        <v>0</v>
      </c>
      <c r="Q73" s="102">
        <f t="shared" si="27"/>
        <v>0</v>
      </c>
      <c r="R73" s="55">
        <f t="shared" si="28"/>
        <v>0</v>
      </c>
      <c r="S73" s="160">
        <f t="shared" si="31"/>
        <v>0</v>
      </c>
      <c r="T73" s="135">
        <f t="shared" si="32"/>
        <v>0</v>
      </c>
      <c r="U73" s="141" t="str">
        <f t="shared" si="10"/>
        <v/>
      </c>
      <c r="V73" s="186" t="str">
        <f t="shared" si="33"/>
        <v/>
      </c>
      <c r="W73" s="134">
        <f t="shared" si="22"/>
        <v>0</v>
      </c>
      <c r="X73" s="102">
        <f t="shared" si="34"/>
        <v>0</v>
      </c>
      <c r="Y73" s="54" t="str">
        <f t="shared" si="35"/>
        <v/>
      </c>
      <c r="Z73" s="135">
        <f t="shared" si="36"/>
        <v>0</v>
      </c>
      <c r="AA73" s="141" t="str">
        <f t="shared" si="15"/>
        <v/>
      </c>
      <c r="AB73" s="186">
        <f t="shared" si="37"/>
        <v>0</v>
      </c>
      <c r="AC73" s="54" t="str">
        <f t="shared" si="38"/>
        <v/>
      </c>
      <c r="AD73" s="102">
        <f t="shared" si="39"/>
        <v>0</v>
      </c>
      <c r="AE73" s="55" t="str">
        <f t="shared" si="40"/>
        <v/>
      </c>
    </row>
    <row r="74" spans="1:31" s="79" customFormat="1" ht="25.5" customHeight="1">
      <c r="A74" s="2"/>
      <c r="B74" s="528" t="s">
        <v>147</v>
      </c>
      <c r="C74" s="529"/>
      <c r="D74" s="181"/>
      <c r="E74" s="104"/>
      <c r="F74" s="239"/>
      <c r="G74" s="136"/>
      <c r="H74" s="138"/>
      <c r="I74" s="187">
        <f t="shared" si="29"/>
        <v>0</v>
      </c>
      <c r="J74" s="185">
        <f t="shared" si="20"/>
        <v>0</v>
      </c>
      <c r="K74" s="139">
        <f t="shared" si="23"/>
        <v>0</v>
      </c>
      <c r="L74" s="52">
        <f t="shared" si="21"/>
        <v>0</v>
      </c>
      <c r="M74" s="53">
        <f t="shared" si="30"/>
        <v>0</v>
      </c>
      <c r="N74" s="102">
        <f t="shared" si="24"/>
        <v>0</v>
      </c>
      <c r="O74" s="54">
        <f t="shared" si="25"/>
        <v>0</v>
      </c>
      <c r="P74" s="53">
        <f t="shared" si="26"/>
        <v>0</v>
      </c>
      <c r="Q74" s="102">
        <f t="shared" si="27"/>
        <v>0</v>
      </c>
      <c r="R74" s="55">
        <f t="shared" si="28"/>
        <v>0</v>
      </c>
      <c r="S74" s="160">
        <f t="shared" si="31"/>
        <v>0</v>
      </c>
      <c r="T74" s="135">
        <f t="shared" si="32"/>
        <v>0</v>
      </c>
      <c r="U74" s="141" t="str">
        <f t="shared" si="10"/>
        <v/>
      </c>
      <c r="V74" s="186" t="str">
        <f t="shared" si="33"/>
        <v/>
      </c>
      <c r="W74" s="134">
        <f t="shared" si="22"/>
        <v>0</v>
      </c>
      <c r="X74" s="102">
        <f t="shared" si="34"/>
        <v>0</v>
      </c>
      <c r="Y74" s="54" t="str">
        <f t="shared" si="35"/>
        <v/>
      </c>
      <c r="Z74" s="135">
        <f t="shared" si="36"/>
        <v>0</v>
      </c>
      <c r="AA74" s="141" t="str">
        <f t="shared" si="15"/>
        <v/>
      </c>
      <c r="AB74" s="186">
        <f t="shared" si="37"/>
        <v>0</v>
      </c>
      <c r="AC74" s="54" t="str">
        <f t="shared" si="38"/>
        <v/>
      </c>
      <c r="AD74" s="102">
        <f t="shared" si="39"/>
        <v>0</v>
      </c>
      <c r="AE74" s="55" t="str">
        <f t="shared" si="40"/>
        <v/>
      </c>
    </row>
    <row r="75" spans="1:31" s="79" customFormat="1" ht="25.5" customHeight="1">
      <c r="A75" s="2"/>
      <c r="B75" s="532" t="s">
        <v>148</v>
      </c>
      <c r="C75" s="533"/>
      <c r="D75" s="181"/>
      <c r="E75" s="104"/>
      <c r="F75" s="239"/>
      <c r="G75" s="136"/>
      <c r="H75" s="138"/>
      <c r="I75" s="187">
        <f t="shared" si="29"/>
        <v>0</v>
      </c>
      <c r="J75" s="185">
        <f t="shared" si="20"/>
        <v>0</v>
      </c>
      <c r="K75" s="139">
        <f t="shared" si="23"/>
        <v>0</v>
      </c>
      <c r="L75" s="52">
        <f t="shared" si="21"/>
        <v>0</v>
      </c>
      <c r="M75" s="53">
        <f t="shared" si="30"/>
        <v>0</v>
      </c>
      <c r="N75" s="102">
        <f t="shared" si="24"/>
        <v>0</v>
      </c>
      <c r="O75" s="54">
        <f t="shared" si="25"/>
        <v>0</v>
      </c>
      <c r="P75" s="53">
        <f t="shared" si="26"/>
        <v>0</v>
      </c>
      <c r="Q75" s="102">
        <f t="shared" si="27"/>
        <v>0</v>
      </c>
      <c r="R75" s="55">
        <f t="shared" si="28"/>
        <v>0</v>
      </c>
      <c r="S75" s="160">
        <f t="shared" si="31"/>
        <v>0</v>
      </c>
      <c r="T75" s="135">
        <f t="shared" si="32"/>
        <v>0</v>
      </c>
      <c r="U75" s="141" t="str">
        <f t="shared" si="10"/>
        <v/>
      </c>
      <c r="V75" s="186" t="str">
        <f t="shared" si="33"/>
        <v/>
      </c>
      <c r="W75" s="134">
        <f t="shared" si="22"/>
        <v>0</v>
      </c>
      <c r="X75" s="102">
        <f t="shared" si="34"/>
        <v>0</v>
      </c>
      <c r="Y75" s="54" t="str">
        <f t="shared" si="35"/>
        <v/>
      </c>
      <c r="Z75" s="135">
        <f t="shared" si="36"/>
        <v>0</v>
      </c>
      <c r="AA75" s="141" t="str">
        <f t="shared" si="15"/>
        <v/>
      </c>
      <c r="AB75" s="186">
        <f t="shared" si="37"/>
        <v>0</v>
      </c>
      <c r="AC75" s="54" t="str">
        <f t="shared" si="38"/>
        <v/>
      </c>
      <c r="AD75" s="102">
        <f t="shared" si="39"/>
        <v>0</v>
      </c>
      <c r="AE75" s="55" t="str">
        <f t="shared" si="40"/>
        <v/>
      </c>
    </row>
    <row r="76" spans="1:31" s="79" customFormat="1" ht="30.75" customHeight="1">
      <c r="A76" s="2"/>
      <c r="B76" s="526" t="s">
        <v>149</v>
      </c>
      <c r="C76" s="527"/>
      <c r="D76" s="181">
        <v>0.11</v>
      </c>
      <c r="E76" s="104" t="s">
        <v>78</v>
      </c>
      <c r="F76" s="239"/>
      <c r="G76" s="136"/>
      <c r="H76" s="138"/>
      <c r="I76" s="187">
        <f t="shared" si="29"/>
        <v>0</v>
      </c>
      <c r="J76" s="185">
        <f t="shared" si="20"/>
        <v>0</v>
      </c>
      <c r="K76" s="139">
        <f t="shared" si="23"/>
        <v>0</v>
      </c>
      <c r="L76" s="52">
        <f t="shared" si="21"/>
        <v>0</v>
      </c>
      <c r="M76" s="53">
        <f t="shared" si="30"/>
        <v>0</v>
      </c>
      <c r="N76" s="102">
        <f t="shared" si="24"/>
        <v>0</v>
      </c>
      <c r="O76" s="54">
        <f t="shared" si="25"/>
        <v>0</v>
      </c>
      <c r="P76" s="53">
        <f t="shared" si="26"/>
        <v>0</v>
      </c>
      <c r="Q76" s="102">
        <f t="shared" si="27"/>
        <v>0</v>
      </c>
      <c r="R76" s="55">
        <f t="shared" si="28"/>
        <v>0</v>
      </c>
      <c r="S76" s="160">
        <f t="shared" si="31"/>
        <v>0</v>
      </c>
      <c r="T76" s="135">
        <f t="shared" si="32"/>
        <v>0</v>
      </c>
      <c r="U76" s="141" t="str">
        <f t="shared" si="10"/>
        <v/>
      </c>
      <c r="V76" s="186" t="str">
        <f t="shared" si="33"/>
        <v/>
      </c>
      <c r="W76" s="134">
        <f t="shared" si="22"/>
        <v>0</v>
      </c>
      <c r="X76" s="102">
        <f t="shared" si="34"/>
        <v>0</v>
      </c>
      <c r="Y76" s="54" t="str">
        <f t="shared" si="35"/>
        <v/>
      </c>
      <c r="Z76" s="135">
        <f t="shared" si="36"/>
        <v>0</v>
      </c>
      <c r="AA76" s="141" t="str">
        <f t="shared" si="15"/>
        <v/>
      </c>
      <c r="AB76" s="186">
        <f t="shared" si="37"/>
        <v>0</v>
      </c>
      <c r="AC76" s="54" t="str">
        <f t="shared" si="38"/>
        <v/>
      </c>
      <c r="AD76" s="102">
        <f t="shared" si="39"/>
        <v>0</v>
      </c>
      <c r="AE76" s="55" t="str">
        <f t="shared" si="40"/>
        <v/>
      </c>
    </row>
    <row r="77" spans="1:31" ht="24" customHeight="1">
      <c r="B77" s="526" t="s">
        <v>150</v>
      </c>
      <c r="C77" s="527"/>
      <c r="D77" s="181">
        <v>0.09</v>
      </c>
      <c r="E77" s="104" t="s">
        <v>78</v>
      </c>
      <c r="F77" s="239"/>
      <c r="G77" s="136"/>
      <c r="H77" s="138"/>
      <c r="I77" s="187">
        <f t="shared" si="29"/>
        <v>0</v>
      </c>
      <c r="J77" s="185">
        <f t="shared" si="20"/>
        <v>0</v>
      </c>
      <c r="K77" s="139">
        <f t="shared" si="23"/>
        <v>0</v>
      </c>
      <c r="L77" s="52">
        <f t="shared" si="21"/>
        <v>0</v>
      </c>
      <c r="M77" s="53">
        <f t="shared" si="30"/>
        <v>0</v>
      </c>
      <c r="N77" s="102">
        <f t="shared" si="24"/>
        <v>0</v>
      </c>
      <c r="O77" s="54">
        <f t="shared" si="25"/>
        <v>0</v>
      </c>
      <c r="P77" s="53">
        <f t="shared" si="26"/>
        <v>0</v>
      </c>
      <c r="Q77" s="102">
        <f t="shared" si="27"/>
        <v>0</v>
      </c>
      <c r="R77" s="55">
        <f t="shared" si="28"/>
        <v>0</v>
      </c>
      <c r="S77" s="160">
        <f t="shared" si="31"/>
        <v>0</v>
      </c>
      <c r="T77" s="135">
        <f t="shared" si="32"/>
        <v>0</v>
      </c>
      <c r="U77" s="141" t="str">
        <f t="shared" si="10"/>
        <v/>
      </c>
      <c r="V77" s="186" t="str">
        <f t="shared" si="33"/>
        <v/>
      </c>
      <c r="W77" s="134">
        <f t="shared" si="22"/>
        <v>0</v>
      </c>
      <c r="X77" s="102">
        <f t="shared" si="34"/>
        <v>0</v>
      </c>
      <c r="Y77" s="54" t="str">
        <f t="shared" si="35"/>
        <v/>
      </c>
      <c r="Z77" s="135">
        <f t="shared" si="36"/>
        <v>0</v>
      </c>
      <c r="AA77" s="141" t="str">
        <f t="shared" si="15"/>
        <v/>
      </c>
      <c r="AB77" s="186">
        <f t="shared" si="37"/>
        <v>0</v>
      </c>
      <c r="AC77" s="54" t="str">
        <f t="shared" si="38"/>
        <v/>
      </c>
      <c r="AD77" s="102">
        <f t="shared" si="39"/>
        <v>0</v>
      </c>
      <c r="AE77" s="55" t="str">
        <f t="shared" si="40"/>
        <v/>
      </c>
    </row>
    <row r="78" spans="1:31" ht="24" customHeight="1">
      <c r="B78" s="526" t="s">
        <v>151</v>
      </c>
      <c r="C78" s="527"/>
      <c r="D78" s="181">
        <v>0.1</v>
      </c>
      <c r="E78" s="104" t="s">
        <v>78</v>
      </c>
      <c r="F78" s="239"/>
      <c r="G78" s="136"/>
      <c r="H78" s="138"/>
      <c r="I78" s="187">
        <f t="shared" si="29"/>
        <v>0</v>
      </c>
      <c r="J78" s="185">
        <f t="shared" si="20"/>
        <v>0</v>
      </c>
      <c r="K78" s="139">
        <f t="shared" si="23"/>
        <v>0</v>
      </c>
      <c r="L78" s="52">
        <f t="shared" si="21"/>
        <v>0</v>
      </c>
      <c r="M78" s="53">
        <f t="shared" si="30"/>
        <v>0</v>
      </c>
      <c r="N78" s="102">
        <f t="shared" si="24"/>
        <v>0</v>
      </c>
      <c r="O78" s="54">
        <f t="shared" si="25"/>
        <v>0</v>
      </c>
      <c r="P78" s="53">
        <f t="shared" si="26"/>
        <v>0</v>
      </c>
      <c r="Q78" s="102">
        <f t="shared" si="27"/>
        <v>0</v>
      </c>
      <c r="R78" s="55">
        <f t="shared" si="28"/>
        <v>0</v>
      </c>
      <c r="S78" s="160">
        <f t="shared" si="31"/>
        <v>0</v>
      </c>
      <c r="T78" s="135">
        <f t="shared" si="32"/>
        <v>0</v>
      </c>
      <c r="U78" s="141" t="str">
        <f t="shared" si="10"/>
        <v/>
      </c>
      <c r="V78" s="186" t="str">
        <f t="shared" si="33"/>
        <v/>
      </c>
      <c r="W78" s="134">
        <f t="shared" si="22"/>
        <v>0</v>
      </c>
      <c r="X78" s="102">
        <f t="shared" si="34"/>
        <v>0</v>
      </c>
      <c r="Y78" s="54" t="str">
        <f t="shared" si="35"/>
        <v/>
      </c>
      <c r="Z78" s="135">
        <f t="shared" si="36"/>
        <v>0</v>
      </c>
      <c r="AA78" s="141" t="str">
        <f t="shared" si="15"/>
        <v/>
      </c>
      <c r="AB78" s="186">
        <f t="shared" si="37"/>
        <v>0</v>
      </c>
      <c r="AC78" s="54" t="str">
        <f t="shared" si="38"/>
        <v/>
      </c>
      <c r="AD78" s="102">
        <f t="shared" si="39"/>
        <v>0</v>
      </c>
      <c r="AE78" s="55" t="str">
        <f t="shared" si="40"/>
        <v/>
      </c>
    </row>
    <row r="79" spans="1:31" ht="27" customHeight="1">
      <c r="B79" s="526" t="s">
        <v>152</v>
      </c>
      <c r="C79" s="527"/>
      <c r="D79" s="181">
        <v>0.1</v>
      </c>
      <c r="E79" s="104" t="s">
        <v>78</v>
      </c>
      <c r="F79" s="239"/>
      <c r="G79" s="136"/>
      <c r="H79" s="138"/>
      <c r="I79" s="187">
        <f t="shared" si="29"/>
        <v>0</v>
      </c>
      <c r="J79" s="185">
        <f t="shared" si="20"/>
        <v>0</v>
      </c>
      <c r="K79" s="139">
        <f t="shared" si="23"/>
        <v>0</v>
      </c>
      <c r="L79" s="52">
        <f t="shared" si="21"/>
        <v>0</v>
      </c>
      <c r="M79" s="53">
        <f t="shared" si="30"/>
        <v>0</v>
      </c>
      <c r="N79" s="102">
        <f t="shared" si="24"/>
        <v>0</v>
      </c>
      <c r="O79" s="54">
        <f t="shared" si="25"/>
        <v>0</v>
      </c>
      <c r="P79" s="53">
        <f t="shared" si="26"/>
        <v>0</v>
      </c>
      <c r="Q79" s="102">
        <f t="shared" si="27"/>
        <v>0</v>
      </c>
      <c r="R79" s="55">
        <f t="shared" si="28"/>
        <v>0</v>
      </c>
      <c r="S79" s="160">
        <f t="shared" si="31"/>
        <v>0</v>
      </c>
      <c r="T79" s="135">
        <f t="shared" si="32"/>
        <v>0</v>
      </c>
      <c r="U79" s="141" t="str">
        <f t="shared" si="10"/>
        <v/>
      </c>
      <c r="V79" s="186" t="str">
        <f t="shared" si="33"/>
        <v/>
      </c>
      <c r="W79" s="134">
        <f t="shared" si="22"/>
        <v>0</v>
      </c>
      <c r="X79" s="102">
        <f t="shared" si="34"/>
        <v>0</v>
      </c>
      <c r="Y79" s="54" t="str">
        <f t="shared" si="35"/>
        <v/>
      </c>
      <c r="Z79" s="135">
        <f t="shared" si="36"/>
        <v>0</v>
      </c>
      <c r="AA79" s="141" t="str">
        <f t="shared" si="15"/>
        <v/>
      </c>
      <c r="AB79" s="186">
        <f t="shared" si="37"/>
        <v>0</v>
      </c>
      <c r="AC79" s="54" t="str">
        <f t="shared" si="38"/>
        <v/>
      </c>
      <c r="AD79" s="102">
        <f t="shared" si="39"/>
        <v>0</v>
      </c>
      <c r="AE79" s="55" t="str">
        <f t="shared" si="40"/>
        <v/>
      </c>
    </row>
    <row r="80" spans="1:31" ht="36" customHeight="1">
      <c r="B80" s="526" t="s">
        <v>240</v>
      </c>
      <c r="C80" s="527"/>
      <c r="D80" s="181">
        <v>4.5</v>
      </c>
      <c r="E80" s="104" t="s">
        <v>263</v>
      </c>
      <c r="F80" s="239"/>
      <c r="G80" s="136"/>
      <c r="H80" s="138"/>
      <c r="I80" s="187">
        <f t="shared" si="29"/>
        <v>0</v>
      </c>
      <c r="J80" s="185">
        <f t="shared" si="20"/>
        <v>0</v>
      </c>
      <c r="K80" s="139">
        <f t="shared" si="23"/>
        <v>0</v>
      </c>
      <c r="L80" s="52">
        <f t="shared" si="21"/>
        <v>0</v>
      </c>
      <c r="M80" s="53">
        <f t="shared" si="30"/>
        <v>0</v>
      </c>
      <c r="N80" s="102">
        <f t="shared" si="24"/>
        <v>0</v>
      </c>
      <c r="O80" s="54">
        <f t="shared" si="25"/>
        <v>0</v>
      </c>
      <c r="P80" s="53">
        <f t="shared" si="26"/>
        <v>0</v>
      </c>
      <c r="Q80" s="102">
        <f t="shared" si="27"/>
        <v>0</v>
      </c>
      <c r="R80" s="55">
        <f t="shared" si="28"/>
        <v>0</v>
      </c>
      <c r="S80" s="160">
        <f t="shared" si="31"/>
        <v>0</v>
      </c>
      <c r="T80" s="135">
        <f t="shared" si="32"/>
        <v>0</v>
      </c>
      <c r="U80" s="141" t="str">
        <f t="shared" si="10"/>
        <v/>
      </c>
      <c r="V80" s="186" t="str">
        <f t="shared" si="33"/>
        <v/>
      </c>
      <c r="W80" s="134">
        <f t="shared" si="22"/>
        <v>0</v>
      </c>
      <c r="X80" s="102">
        <f t="shared" si="34"/>
        <v>0</v>
      </c>
      <c r="Y80" s="54" t="str">
        <f t="shared" si="35"/>
        <v/>
      </c>
      <c r="Z80" s="135">
        <f t="shared" si="36"/>
        <v>0</v>
      </c>
      <c r="AA80" s="141" t="str">
        <f t="shared" si="15"/>
        <v/>
      </c>
      <c r="AB80" s="186">
        <f t="shared" si="37"/>
        <v>0</v>
      </c>
      <c r="AC80" s="54" t="str">
        <f t="shared" si="38"/>
        <v/>
      </c>
      <c r="AD80" s="102">
        <f t="shared" si="39"/>
        <v>0</v>
      </c>
      <c r="AE80" s="55" t="str">
        <f t="shared" si="40"/>
        <v/>
      </c>
    </row>
    <row r="81" spans="2:31" ht="29.25" customHeight="1">
      <c r="B81" s="526" t="s">
        <v>153</v>
      </c>
      <c r="C81" s="527"/>
      <c r="D81" s="181">
        <v>0.09</v>
      </c>
      <c r="E81" s="104" t="s">
        <v>78</v>
      </c>
      <c r="F81" s="239"/>
      <c r="G81" s="136"/>
      <c r="H81" s="138"/>
      <c r="I81" s="187">
        <f t="shared" si="29"/>
        <v>0</v>
      </c>
      <c r="J81" s="185">
        <f t="shared" si="20"/>
        <v>0</v>
      </c>
      <c r="K81" s="139">
        <f t="shared" si="23"/>
        <v>0</v>
      </c>
      <c r="L81" s="52">
        <f t="shared" si="21"/>
        <v>0</v>
      </c>
      <c r="M81" s="53">
        <f t="shared" si="30"/>
        <v>0</v>
      </c>
      <c r="N81" s="102">
        <f t="shared" si="24"/>
        <v>0</v>
      </c>
      <c r="O81" s="54">
        <f t="shared" si="25"/>
        <v>0</v>
      </c>
      <c r="P81" s="53">
        <f t="shared" si="26"/>
        <v>0</v>
      </c>
      <c r="Q81" s="102">
        <f t="shared" si="27"/>
        <v>0</v>
      </c>
      <c r="R81" s="55">
        <f t="shared" si="28"/>
        <v>0</v>
      </c>
      <c r="S81" s="160">
        <f t="shared" si="31"/>
        <v>0</v>
      </c>
      <c r="T81" s="135">
        <f t="shared" si="32"/>
        <v>0</v>
      </c>
      <c r="U81" s="141" t="str">
        <f t="shared" si="10"/>
        <v/>
      </c>
      <c r="V81" s="186" t="str">
        <f t="shared" si="33"/>
        <v/>
      </c>
      <c r="W81" s="134">
        <f t="shared" si="22"/>
        <v>0</v>
      </c>
      <c r="X81" s="102">
        <f t="shared" si="34"/>
        <v>0</v>
      </c>
      <c r="Y81" s="54" t="str">
        <f t="shared" si="35"/>
        <v/>
      </c>
      <c r="Z81" s="135">
        <f t="shared" si="36"/>
        <v>0</v>
      </c>
      <c r="AA81" s="141" t="str">
        <f t="shared" si="15"/>
        <v/>
      </c>
      <c r="AB81" s="186">
        <f t="shared" si="37"/>
        <v>0</v>
      </c>
      <c r="AC81" s="54" t="str">
        <f t="shared" si="38"/>
        <v/>
      </c>
      <c r="AD81" s="102">
        <f t="shared" si="39"/>
        <v>0</v>
      </c>
      <c r="AE81" s="55" t="str">
        <f t="shared" si="40"/>
        <v/>
      </c>
    </row>
    <row r="82" spans="2:31" ht="20.25">
      <c r="B82" s="532" t="s">
        <v>154</v>
      </c>
      <c r="C82" s="533"/>
      <c r="D82" s="181"/>
      <c r="E82" s="104"/>
      <c r="F82" s="239"/>
      <c r="G82" s="136"/>
      <c r="H82" s="138"/>
      <c r="I82" s="187">
        <f t="shared" si="29"/>
        <v>0</v>
      </c>
      <c r="J82" s="185">
        <f t="shared" si="20"/>
        <v>0</v>
      </c>
      <c r="K82" s="139">
        <f t="shared" si="23"/>
        <v>0</v>
      </c>
      <c r="L82" s="52">
        <f t="shared" si="21"/>
        <v>0</v>
      </c>
      <c r="M82" s="53">
        <f t="shared" si="30"/>
        <v>0</v>
      </c>
      <c r="N82" s="102">
        <f t="shared" si="24"/>
        <v>0</v>
      </c>
      <c r="O82" s="54">
        <f t="shared" si="25"/>
        <v>0</v>
      </c>
      <c r="P82" s="53">
        <f t="shared" si="26"/>
        <v>0</v>
      </c>
      <c r="Q82" s="102">
        <f t="shared" si="27"/>
        <v>0</v>
      </c>
      <c r="R82" s="55">
        <f t="shared" si="28"/>
        <v>0</v>
      </c>
      <c r="S82" s="160">
        <f t="shared" si="31"/>
        <v>0</v>
      </c>
      <c r="T82" s="135">
        <f t="shared" si="32"/>
        <v>0</v>
      </c>
      <c r="U82" s="141" t="str">
        <f t="shared" ref="U82:U145" si="41">IF(T82&gt;0,"de","")</f>
        <v/>
      </c>
      <c r="V82" s="186" t="str">
        <f t="shared" si="33"/>
        <v/>
      </c>
      <c r="W82" s="134">
        <f t="shared" si="22"/>
        <v>0</v>
      </c>
      <c r="X82" s="102">
        <f t="shared" si="34"/>
        <v>0</v>
      </c>
      <c r="Y82" s="54" t="str">
        <f t="shared" si="35"/>
        <v/>
      </c>
      <c r="Z82" s="135">
        <f t="shared" si="36"/>
        <v>0</v>
      </c>
      <c r="AA82" s="141" t="str">
        <f t="shared" ref="AA82:AA145" si="42">IF(Z82&gt;0,"de","")</f>
        <v/>
      </c>
      <c r="AB82" s="186">
        <f t="shared" si="37"/>
        <v>0</v>
      </c>
      <c r="AC82" s="54" t="str">
        <f t="shared" si="38"/>
        <v/>
      </c>
      <c r="AD82" s="102">
        <f t="shared" si="39"/>
        <v>0</v>
      </c>
      <c r="AE82" s="55" t="str">
        <f t="shared" si="40"/>
        <v/>
      </c>
    </row>
    <row r="83" spans="2:31" ht="24.75" customHeight="1">
      <c r="B83" s="526" t="s">
        <v>155</v>
      </c>
      <c r="C83" s="527"/>
      <c r="D83" s="181">
        <v>0.11</v>
      </c>
      <c r="E83" s="104" t="s">
        <v>78</v>
      </c>
      <c r="F83" s="239"/>
      <c r="G83" s="136"/>
      <c r="H83" s="138"/>
      <c r="I83" s="187">
        <f t="shared" si="29"/>
        <v>0</v>
      </c>
      <c r="J83" s="185">
        <f t="shared" ref="J83:J146" si="43">IF(I83&gt;0,E83,0)</f>
        <v>0</v>
      </c>
      <c r="K83" s="139">
        <f t="shared" si="23"/>
        <v>0</v>
      </c>
      <c r="L83" s="52">
        <f t="shared" ref="L83:L146" si="44">IF(K83&gt;0,E83,0)</f>
        <v>0</v>
      </c>
      <c r="M83" s="53">
        <f t="shared" si="30"/>
        <v>0</v>
      </c>
      <c r="N83" s="102">
        <f t="shared" si="24"/>
        <v>0</v>
      </c>
      <c r="O83" s="54">
        <f t="shared" si="25"/>
        <v>0</v>
      </c>
      <c r="P83" s="53">
        <f t="shared" si="26"/>
        <v>0</v>
      </c>
      <c r="Q83" s="102">
        <f t="shared" si="27"/>
        <v>0</v>
      </c>
      <c r="R83" s="55">
        <f t="shared" si="28"/>
        <v>0</v>
      </c>
      <c r="S83" s="160">
        <f t="shared" si="31"/>
        <v>0</v>
      </c>
      <c r="T83" s="135">
        <f t="shared" si="32"/>
        <v>0</v>
      </c>
      <c r="U83" s="141" t="str">
        <f t="shared" si="41"/>
        <v/>
      </c>
      <c r="V83" s="186" t="str">
        <f t="shared" si="33"/>
        <v/>
      </c>
      <c r="W83" s="134">
        <f t="shared" ref="W83:W146" si="45">IF(T83&gt;0,E83,0)</f>
        <v>0</v>
      </c>
      <c r="X83" s="102">
        <f t="shared" si="34"/>
        <v>0</v>
      </c>
      <c r="Y83" s="54" t="str">
        <f t="shared" si="35"/>
        <v/>
      </c>
      <c r="Z83" s="135">
        <f t="shared" si="36"/>
        <v>0</v>
      </c>
      <c r="AA83" s="141" t="str">
        <f t="shared" si="42"/>
        <v/>
      </c>
      <c r="AB83" s="186">
        <f t="shared" si="37"/>
        <v>0</v>
      </c>
      <c r="AC83" s="54" t="str">
        <f t="shared" si="38"/>
        <v/>
      </c>
      <c r="AD83" s="102">
        <f t="shared" si="39"/>
        <v>0</v>
      </c>
      <c r="AE83" s="55" t="str">
        <f t="shared" si="40"/>
        <v/>
      </c>
    </row>
    <row r="84" spans="2:31" ht="29.25" customHeight="1">
      <c r="B84" s="526" t="s">
        <v>156</v>
      </c>
      <c r="C84" s="527"/>
      <c r="D84" s="181">
        <v>0.09</v>
      </c>
      <c r="E84" s="104" t="s">
        <v>78</v>
      </c>
      <c r="F84" s="239"/>
      <c r="G84" s="136"/>
      <c r="H84" s="138"/>
      <c r="I84" s="187">
        <f t="shared" si="29"/>
        <v>0</v>
      </c>
      <c r="J84" s="185">
        <f t="shared" si="43"/>
        <v>0</v>
      </c>
      <c r="K84" s="139">
        <f t="shared" si="23"/>
        <v>0</v>
      </c>
      <c r="L84" s="52">
        <f t="shared" si="44"/>
        <v>0</v>
      </c>
      <c r="M84" s="53">
        <f t="shared" si="30"/>
        <v>0</v>
      </c>
      <c r="N84" s="102">
        <f t="shared" si="24"/>
        <v>0</v>
      </c>
      <c r="O84" s="54">
        <f t="shared" si="25"/>
        <v>0</v>
      </c>
      <c r="P84" s="53">
        <f t="shared" si="26"/>
        <v>0</v>
      </c>
      <c r="Q84" s="102">
        <f t="shared" si="27"/>
        <v>0</v>
      </c>
      <c r="R84" s="55">
        <f t="shared" si="28"/>
        <v>0</v>
      </c>
      <c r="S84" s="160">
        <f t="shared" si="31"/>
        <v>0</v>
      </c>
      <c r="T84" s="135">
        <f t="shared" si="32"/>
        <v>0</v>
      </c>
      <c r="U84" s="141" t="str">
        <f t="shared" si="41"/>
        <v/>
      </c>
      <c r="V84" s="186" t="str">
        <f t="shared" si="33"/>
        <v/>
      </c>
      <c r="W84" s="134">
        <f t="shared" si="45"/>
        <v>0</v>
      </c>
      <c r="X84" s="102">
        <f t="shared" si="34"/>
        <v>0</v>
      </c>
      <c r="Y84" s="54" t="str">
        <f t="shared" si="35"/>
        <v/>
      </c>
      <c r="Z84" s="135">
        <f t="shared" si="36"/>
        <v>0</v>
      </c>
      <c r="AA84" s="141" t="str">
        <f t="shared" si="42"/>
        <v/>
      </c>
      <c r="AB84" s="186">
        <f t="shared" si="37"/>
        <v>0</v>
      </c>
      <c r="AC84" s="54" t="str">
        <f t="shared" si="38"/>
        <v/>
      </c>
      <c r="AD84" s="102">
        <f t="shared" si="39"/>
        <v>0</v>
      </c>
      <c r="AE84" s="55" t="str">
        <f t="shared" si="40"/>
        <v/>
      </c>
    </row>
    <row r="85" spans="2:31" ht="26.25" customHeight="1">
      <c r="B85" s="526" t="s">
        <v>157</v>
      </c>
      <c r="C85" s="527"/>
      <c r="D85" s="181">
        <v>0.09</v>
      </c>
      <c r="E85" s="104" t="s">
        <v>78</v>
      </c>
      <c r="F85" s="239"/>
      <c r="G85" s="136"/>
      <c r="H85" s="138"/>
      <c r="I85" s="187">
        <f t="shared" si="29"/>
        <v>0</v>
      </c>
      <c r="J85" s="185">
        <f t="shared" si="43"/>
        <v>0</v>
      </c>
      <c r="K85" s="139">
        <f t="shared" si="23"/>
        <v>0</v>
      </c>
      <c r="L85" s="52">
        <f t="shared" si="44"/>
        <v>0</v>
      </c>
      <c r="M85" s="53">
        <f t="shared" si="30"/>
        <v>0</v>
      </c>
      <c r="N85" s="102">
        <f t="shared" si="24"/>
        <v>0</v>
      </c>
      <c r="O85" s="54">
        <f t="shared" si="25"/>
        <v>0</v>
      </c>
      <c r="P85" s="53">
        <f t="shared" si="26"/>
        <v>0</v>
      </c>
      <c r="Q85" s="102">
        <f t="shared" si="27"/>
        <v>0</v>
      </c>
      <c r="R85" s="55">
        <f t="shared" si="28"/>
        <v>0</v>
      </c>
      <c r="S85" s="160">
        <f t="shared" si="31"/>
        <v>0</v>
      </c>
      <c r="T85" s="135">
        <f t="shared" si="32"/>
        <v>0</v>
      </c>
      <c r="U85" s="141" t="str">
        <f t="shared" si="41"/>
        <v/>
      </c>
      <c r="V85" s="186" t="str">
        <f t="shared" si="33"/>
        <v/>
      </c>
      <c r="W85" s="134">
        <f t="shared" si="45"/>
        <v>0</v>
      </c>
      <c r="X85" s="102">
        <f t="shared" si="34"/>
        <v>0</v>
      </c>
      <c r="Y85" s="54" t="str">
        <f t="shared" si="35"/>
        <v/>
      </c>
      <c r="Z85" s="135">
        <f t="shared" si="36"/>
        <v>0</v>
      </c>
      <c r="AA85" s="141" t="str">
        <f t="shared" si="42"/>
        <v/>
      </c>
      <c r="AB85" s="186">
        <f t="shared" si="37"/>
        <v>0</v>
      </c>
      <c r="AC85" s="54" t="str">
        <f t="shared" si="38"/>
        <v/>
      </c>
      <c r="AD85" s="102">
        <f t="shared" si="39"/>
        <v>0</v>
      </c>
      <c r="AE85" s="55" t="str">
        <f t="shared" si="40"/>
        <v/>
      </c>
    </row>
    <row r="86" spans="2:31" ht="24" customHeight="1">
      <c r="B86" s="526" t="s">
        <v>158</v>
      </c>
      <c r="C86" s="527"/>
      <c r="D86" s="181">
        <v>0.09</v>
      </c>
      <c r="E86" s="104" t="s">
        <v>78</v>
      </c>
      <c r="F86" s="239"/>
      <c r="G86" s="136"/>
      <c r="H86" s="138"/>
      <c r="I86" s="187">
        <f t="shared" si="29"/>
        <v>0</v>
      </c>
      <c r="J86" s="185">
        <f t="shared" si="43"/>
        <v>0</v>
      </c>
      <c r="K86" s="139">
        <f t="shared" si="23"/>
        <v>0</v>
      </c>
      <c r="L86" s="52">
        <f t="shared" si="44"/>
        <v>0</v>
      </c>
      <c r="M86" s="53">
        <f t="shared" si="30"/>
        <v>0</v>
      </c>
      <c r="N86" s="102">
        <f t="shared" si="24"/>
        <v>0</v>
      </c>
      <c r="O86" s="54">
        <f t="shared" si="25"/>
        <v>0</v>
      </c>
      <c r="P86" s="53">
        <f t="shared" si="26"/>
        <v>0</v>
      </c>
      <c r="Q86" s="102">
        <f t="shared" si="27"/>
        <v>0</v>
      </c>
      <c r="R86" s="55">
        <f t="shared" si="28"/>
        <v>0</v>
      </c>
      <c r="S86" s="160">
        <f t="shared" si="31"/>
        <v>0</v>
      </c>
      <c r="T86" s="135">
        <f t="shared" si="32"/>
        <v>0</v>
      </c>
      <c r="U86" s="141" t="str">
        <f t="shared" si="41"/>
        <v/>
      </c>
      <c r="V86" s="186" t="str">
        <f t="shared" si="33"/>
        <v/>
      </c>
      <c r="W86" s="134">
        <f t="shared" si="45"/>
        <v>0</v>
      </c>
      <c r="X86" s="102">
        <f t="shared" si="34"/>
        <v>0</v>
      </c>
      <c r="Y86" s="54" t="str">
        <f t="shared" si="35"/>
        <v/>
      </c>
      <c r="Z86" s="135">
        <f t="shared" si="36"/>
        <v>0</v>
      </c>
      <c r="AA86" s="141" t="str">
        <f t="shared" si="42"/>
        <v/>
      </c>
      <c r="AB86" s="186">
        <f t="shared" si="37"/>
        <v>0</v>
      </c>
      <c r="AC86" s="54" t="str">
        <f t="shared" si="38"/>
        <v/>
      </c>
      <c r="AD86" s="102">
        <f t="shared" si="39"/>
        <v>0</v>
      </c>
      <c r="AE86" s="55" t="str">
        <f t="shared" si="40"/>
        <v/>
      </c>
    </row>
    <row r="87" spans="2:31" s="38" customFormat="1" ht="29.25" customHeight="1">
      <c r="B87" s="526" t="s">
        <v>159</v>
      </c>
      <c r="C87" s="527"/>
      <c r="D87" s="181">
        <v>0.11</v>
      </c>
      <c r="E87" s="104" t="s">
        <v>78</v>
      </c>
      <c r="F87" s="239"/>
      <c r="G87" s="136"/>
      <c r="H87" s="138"/>
      <c r="I87" s="187">
        <f t="shared" si="29"/>
        <v>0</v>
      </c>
      <c r="J87" s="185">
        <f t="shared" si="43"/>
        <v>0</v>
      </c>
      <c r="K87" s="139">
        <f t="shared" si="23"/>
        <v>0</v>
      </c>
      <c r="L87" s="52">
        <f t="shared" si="44"/>
        <v>0</v>
      </c>
      <c r="M87" s="53">
        <f t="shared" si="30"/>
        <v>0</v>
      </c>
      <c r="N87" s="102">
        <f t="shared" si="24"/>
        <v>0</v>
      </c>
      <c r="O87" s="54">
        <f t="shared" si="25"/>
        <v>0</v>
      </c>
      <c r="P87" s="53">
        <f t="shared" si="26"/>
        <v>0</v>
      </c>
      <c r="Q87" s="102">
        <f t="shared" si="27"/>
        <v>0</v>
      </c>
      <c r="R87" s="55">
        <f t="shared" si="28"/>
        <v>0</v>
      </c>
      <c r="S87" s="160">
        <f t="shared" si="31"/>
        <v>0</v>
      </c>
      <c r="T87" s="135">
        <f t="shared" si="32"/>
        <v>0</v>
      </c>
      <c r="U87" s="141" t="str">
        <f t="shared" si="41"/>
        <v/>
      </c>
      <c r="V87" s="186" t="str">
        <f t="shared" si="33"/>
        <v/>
      </c>
      <c r="W87" s="134">
        <f t="shared" si="45"/>
        <v>0</v>
      </c>
      <c r="X87" s="102">
        <f t="shared" si="34"/>
        <v>0</v>
      </c>
      <c r="Y87" s="54" t="str">
        <f t="shared" si="35"/>
        <v/>
      </c>
      <c r="Z87" s="135">
        <f t="shared" si="36"/>
        <v>0</v>
      </c>
      <c r="AA87" s="141" t="str">
        <f t="shared" si="42"/>
        <v/>
      </c>
      <c r="AB87" s="186">
        <f t="shared" si="37"/>
        <v>0</v>
      </c>
      <c r="AC87" s="54" t="str">
        <f t="shared" si="38"/>
        <v/>
      </c>
      <c r="AD87" s="102">
        <f t="shared" si="39"/>
        <v>0</v>
      </c>
      <c r="AE87" s="55" t="str">
        <f t="shared" si="40"/>
        <v/>
      </c>
    </row>
    <row r="88" spans="2:31" s="38" customFormat="1" ht="18.75" customHeight="1">
      <c r="B88" s="532" t="s">
        <v>160</v>
      </c>
      <c r="C88" s="533"/>
      <c r="D88" s="181"/>
      <c r="E88" s="104"/>
      <c r="F88" s="239"/>
      <c r="G88" s="136"/>
      <c r="H88" s="138"/>
      <c r="I88" s="187">
        <f t="shared" si="29"/>
        <v>0</v>
      </c>
      <c r="J88" s="185">
        <f t="shared" si="43"/>
        <v>0</v>
      </c>
      <c r="K88" s="139">
        <f t="shared" si="23"/>
        <v>0</v>
      </c>
      <c r="L88" s="52">
        <f t="shared" si="44"/>
        <v>0</v>
      </c>
      <c r="M88" s="53">
        <f t="shared" si="30"/>
        <v>0</v>
      </c>
      <c r="N88" s="102">
        <f t="shared" si="24"/>
        <v>0</v>
      </c>
      <c r="O88" s="54">
        <f t="shared" si="25"/>
        <v>0</v>
      </c>
      <c r="P88" s="53">
        <f t="shared" si="26"/>
        <v>0</v>
      </c>
      <c r="Q88" s="102">
        <f t="shared" si="27"/>
        <v>0</v>
      </c>
      <c r="R88" s="55">
        <f t="shared" si="28"/>
        <v>0</v>
      </c>
      <c r="S88" s="160">
        <f t="shared" si="31"/>
        <v>0</v>
      </c>
      <c r="T88" s="135">
        <f t="shared" si="32"/>
        <v>0</v>
      </c>
      <c r="U88" s="141" t="str">
        <f t="shared" si="41"/>
        <v/>
      </c>
      <c r="V88" s="186" t="str">
        <f t="shared" si="33"/>
        <v/>
      </c>
      <c r="W88" s="134">
        <f t="shared" si="45"/>
        <v>0</v>
      </c>
      <c r="X88" s="102">
        <f t="shared" si="34"/>
        <v>0</v>
      </c>
      <c r="Y88" s="54" t="str">
        <f t="shared" si="35"/>
        <v/>
      </c>
      <c r="Z88" s="135">
        <f t="shared" si="36"/>
        <v>0</v>
      </c>
      <c r="AA88" s="141" t="str">
        <f t="shared" si="42"/>
        <v/>
      </c>
      <c r="AB88" s="186">
        <f t="shared" si="37"/>
        <v>0</v>
      </c>
      <c r="AC88" s="54" t="str">
        <f t="shared" si="38"/>
        <v/>
      </c>
      <c r="AD88" s="102">
        <f t="shared" si="39"/>
        <v>0</v>
      </c>
      <c r="AE88" s="55" t="str">
        <f t="shared" si="40"/>
        <v/>
      </c>
    </row>
    <row r="89" spans="2:31" s="38" customFormat="1" ht="24.75" customHeight="1">
      <c r="B89" s="526" t="s">
        <v>161</v>
      </c>
      <c r="C89" s="527"/>
      <c r="D89" s="181">
        <v>0.09</v>
      </c>
      <c r="E89" s="104" t="s">
        <v>78</v>
      </c>
      <c r="F89" s="239"/>
      <c r="G89" s="136"/>
      <c r="H89" s="138"/>
      <c r="I89" s="187">
        <f t="shared" si="29"/>
        <v>0</v>
      </c>
      <c r="J89" s="185">
        <f t="shared" si="43"/>
        <v>0</v>
      </c>
      <c r="K89" s="139">
        <f t="shared" si="23"/>
        <v>0</v>
      </c>
      <c r="L89" s="52">
        <f t="shared" si="44"/>
        <v>0</v>
      </c>
      <c r="M89" s="53">
        <f t="shared" si="30"/>
        <v>0</v>
      </c>
      <c r="N89" s="102">
        <f t="shared" si="24"/>
        <v>0</v>
      </c>
      <c r="O89" s="54">
        <f t="shared" si="25"/>
        <v>0</v>
      </c>
      <c r="P89" s="53">
        <f t="shared" si="26"/>
        <v>0</v>
      </c>
      <c r="Q89" s="102">
        <f t="shared" si="27"/>
        <v>0</v>
      </c>
      <c r="R89" s="55">
        <f t="shared" si="28"/>
        <v>0</v>
      </c>
      <c r="S89" s="160">
        <f t="shared" si="31"/>
        <v>0</v>
      </c>
      <c r="T89" s="135">
        <f t="shared" si="32"/>
        <v>0</v>
      </c>
      <c r="U89" s="141" t="str">
        <f t="shared" si="41"/>
        <v/>
      </c>
      <c r="V89" s="186" t="str">
        <f t="shared" si="33"/>
        <v/>
      </c>
      <c r="W89" s="134">
        <f t="shared" si="45"/>
        <v>0</v>
      </c>
      <c r="X89" s="102">
        <f t="shared" si="34"/>
        <v>0</v>
      </c>
      <c r="Y89" s="54" t="str">
        <f t="shared" si="35"/>
        <v/>
      </c>
      <c r="Z89" s="135">
        <f t="shared" si="36"/>
        <v>0</v>
      </c>
      <c r="AA89" s="141" t="str">
        <f t="shared" si="42"/>
        <v/>
      </c>
      <c r="AB89" s="186">
        <f t="shared" si="37"/>
        <v>0</v>
      </c>
      <c r="AC89" s="54" t="str">
        <f t="shared" si="38"/>
        <v/>
      </c>
      <c r="AD89" s="102">
        <f t="shared" si="39"/>
        <v>0</v>
      </c>
      <c r="AE89" s="55" t="str">
        <f t="shared" si="40"/>
        <v/>
      </c>
    </row>
    <row r="90" spans="2:31" s="38" customFormat="1" ht="25.5" customHeight="1">
      <c r="B90" s="526" t="s">
        <v>162</v>
      </c>
      <c r="C90" s="527"/>
      <c r="D90" s="181">
        <v>0.11</v>
      </c>
      <c r="E90" s="104" t="s">
        <v>78</v>
      </c>
      <c r="F90" s="239"/>
      <c r="G90" s="136"/>
      <c r="H90" s="138"/>
      <c r="I90" s="187">
        <f t="shared" si="29"/>
        <v>0</v>
      </c>
      <c r="J90" s="185">
        <f t="shared" si="43"/>
        <v>0</v>
      </c>
      <c r="K90" s="139">
        <f t="shared" si="23"/>
        <v>0</v>
      </c>
      <c r="L90" s="52">
        <f t="shared" si="44"/>
        <v>0</v>
      </c>
      <c r="M90" s="53">
        <f t="shared" si="30"/>
        <v>0</v>
      </c>
      <c r="N90" s="102">
        <f t="shared" si="24"/>
        <v>0</v>
      </c>
      <c r="O90" s="54">
        <f t="shared" si="25"/>
        <v>0</v>
      </c>
      <c r="P90" s="53">
        <f t="shared" si="26"/>
        <v>0</v>
      </c>
      <c r="Q90" s="102">
        <f t="shared" si="27"/>
        <v>0</v>
      </c>
      <c r="R90" s="55">
        <f t="shared" si="28"/>
        <v>0</v>
      </c>
      <c r="S90" s="160">
        <f t="shared" si="31"/>
        <v>0</v>
      </c>
      <c r="T90" s="135">
        <f t="shared" si="32"/>
        <v>0</v>
      </c>
      <c r="U90" s="141" t="str">
        <f t="shared" si="41"/>
        <v/>
      </c>
      <c r="V90" s="186" t="str">
        <f t="shared" si="33"/>
        <v/>
      </c>
      <c r="W90" s="134">
        <f t="shared" si="45"/>
        <v>0</v>
      </c>
      <c r="X90" s="102">
        <f t="shared" si="34"/>
        <v>0</v>
      </c>
      <c r="Y90" s="54" t="str">
        <f t="shared" si="35"/>
        <v/>
      </c>
      <c r="Z90" s="135">
        <f t="shared" si="36"/>
        <v>0</v>
      </c>
      <c r="AA90" s="141" t="str">
        <f t="shared" si="42"/>
        <v/>
      </c>
      <c r="AB90" s="186">
        <f t="shared" si="37"/>
        <v>0</v>
      </c>
      <c r="AC90" s="54" t="str">
        <f t="shared" si="38"/>
        <v/>
      </c>
      <c r="AD90" s="102">
        <f t="shared" si="39"/>
        <v>0</v>
      </c>
      <c r="AE90" s="55" t="str">
        <f t="shared" si="40"/>
        <v/>
      </c>
    </row>
    <row r="91" spans="2:31" s="38" customFormat="1" ht="27" customHeight="1">
      <c r="B91" s="526" t="s">
        <v>238</v>
      </c>
      <c r="C91" s="527"/>
      <c r="D91" s="181">
        <v>0.11</v>
      </c>
      <c r="E91" s="104"/>
      <c r="F91" s="239"/>
      <c r="G91" s="136"/>
      <c r="H91" s="138"/>
      <c r="I91" s="187">
        <f t="shared" si="29"/>
        <v>0</v>
      </c>
      <c r="J91" s="185">
        <f t="shared" si="43"/>
        <v>0</v>
      </c>
      <c r="K91" s="139">
        <f t="shared" si="23"/>
        <v>0</v>
      </c>
      <c r="L91" s="52">
        <f t="shared" si="44"/>
        <v>0</v>
      </c>
      <c r="M91" s="53">
        <f t="shared" si="30"/>
        <v>0</v>
      </c>
      <c r="N91" s="102">
        <f t="shared" si="24"/>
        <v>0</v>
      </c>
      <c r="O91" s="54">
        <f t="shared" si="25"/>
        <v>0</v>
      </c>
      <c r="P91" s="53">
        <f t="shared" si="26"/>
        <v>0</v>
      </c>
      <c r="Q91" s="102">
        <f t="shared" si="27"/>
        <v>0</v>
      </c>
      <c r="R91" s="55">
        <f t="shared" si="28"/>
        <v>0</v>
      </c>
      <c r="S91" s="160">
        <f t="shared" si="31"/>
        <v>0</v>
      </c>
      <c r="T91" s="135">
        <f t="shared" si="32"/>
        <v>0</v>
      </c>
      <c r="U91" s="141" t="str">
        <f t="shared" si="41"/>
        <v/>
      </c>
      <c r="V91" s="186" t="str">
        <f t="shared" si="33"/>
        <v/>
      </c>
      <c r="W91" s="134">
        <f t="shared" si="45"/>
        <v>0</v>
      </c>
      <c r="X91" s="102">
        <f t="shared" si="34"/>
        <v>0</v>
      </c>
      <c r="Y91" s="54" t="str">
        <f t="shared" si="35"/>
        <v/>
      </c>
      <c r="Z91" s="135">
        <f t="shared" si="36"/>
        <v>0</v>
      </c>
      <c r="AA91" s="141" t="str">
        <f t="shared" si="42"/>
        <v/>
      </c>
      <c r="AB91" s="186">
        <f t="shared" si="37"/>
        <v>0</v>
      </c>
      <c r="AC91" s="54" t="str">
        <f t="shared" si="38"/>
        <v/>
      </c>
      <c r="AD91" s="102">
        <f t="shared" si="39"/>
        <v>0</v>
      </c>
      <c r="AE91" s="55" t="str">
        <f t="shared" si="40"/>
        <v/>
      </c>
    </row>
    <row r="92" spans="2:31" s="38" customFormat="1" ht="48" customHeight="1">
      <c r="B92" s="526" t="s">
        <v>296</v>
      </c>
      <c r="C92" s="527"/>
      <c r="D92" s="181">
        <v>4.5</v>
      </c>
      <c r="E92" s="104" t="s">
        <v>263</v>
      </c>
      <c r="F92" s="239"/>
      <c r="G92" s="136"/>
      <c r="H92" s="138"/>
      <c r="I92" s="187">
        <f t="shared" si="29"/>
        <v>0</v>
      </c>
      <c r="J92" s="185">
        <f t="shared" si="43"/>
        <v>0</v>
      </c>
      <c r="K92" s="139">
        <f t="shared" si="23"/>
        <v>0</v>
      </c>
      <c r="L92" s="52">
        <f t="shared" si="44"/>
        <v>0</v>
      </c>
      <c r="M92" s="53">
        <f t="shared" si="30"/>
        <v>0</v>
      </c>
      <c r="N92" s="102">
        <f t="shared" si="24"/>
        <v>0</v>
      </c>
      <c r="O92" s="54">
        <f t="shared" si="25"/>
        <v>0</v>
      </c>
      <c r="P92" s="53">
        <f t="shared" si="26"/>
        <v>0</v>
      </c>
      <c r="Q92" s="102">
        <f t="shared" si="27"/>
        <v>0</v>
      </c>
      <c r="R92" s="55">
        <f t="shared" si="28"/>
        <v>0</v>
      </c>
      <c r="S92" s="160">
        <f t="shared" si="31"/>
        <v>0</v>
      </c>
      <c r="T92" s="135">
        <f t="shared" si="32"/>
        <v>0</v>
      </c>
      <c r="U92" s="141" t="str">
        <f t="shared" si="41"/>
        <v/>
      </c>
      <c r="V92" s="186" t="str">
        <f t="shared" si="33"/>
        <v/>
      </c>
      <c r="W92" s="134">
        <f t="shared" si="45"/>
        <v>0</v>
      </c>
      <c r="X92" s="102">
        <f t="shared" si="34"/>
        <v>0</v>
      </c>
      <c r="Y92" s="54" t="str">
        <f t="shared" si="35"/>
        <v/>
      </c>
      <c r="Z92" s="135">
        <f t="shared" si="36"/>
        <v>0</v>
      </c>
      <c r="AA92" s="141" t="str">
        <f t="shared" si="42"/>
        <v/>
      </c>
      <c r="AB92" s="186">
        <f t="shared" si="37"/>
        <v>0</v>
      </c>
      <c r="AC92" s="54" t="str">
        <f t="shared" si="38"/>
        <v/>
      </c>
      <c r="AD92" s="102">
        <f t="shared" si="39"/>
        <v>0</v>
      </c>
      <c r="AE92" s="55" t="str">
        <f t="shared" si="40"/>
        <v/>
      </c>
    </row>
    <row r="93" spans="2:31" s="38" customFormat="1" ht="36" customHeight="1">
      <c r="B93" s="526" t="s">
        <v>239</v>
      </c>
      <c r="C93" s="527"/>
      <c r="D93" s="181">
        <v>2.5</v>
      </c>
      <c r="E93" s="104" t="s">
        <v>263</v>
      </c>
      <c r="F93" s="239"/>
      <c r="G93" s="136"/>
      <c r="H93" s="138"/>
      <c r="I93" s="187">
        <f t="shared" si="29"/>
        <v>0</v>
      </c>
      <c r="J93" s="185">
        <f t="shared" si="43"/>
        <v>0</v>
      </c>
      <c r="K93" s="139">
        <f t="shared" si="23"/>
        <v>0</v>
      </c>
      <c r="L93" s="52">
        <f t="shared" si="44"/>
        <v>0</v>
      </c>
      <c r="M93" s="53">
        <f t="shared" si="30"/>
        <v>0</v>
      </c>
      <c r="N93" s="102">
        <f t="shared" si="24"/>
        <v>0</v>
      </c>
      <c r="O93" s="54">
        <f t="shared" si="25"/>
        <v>0</v>
      </c>
      <c r="P93" s="53">
        <f t="shared" si="26"/>
        <v>0</v>
      </c>
      <c r="Q93" s="102">
        <f t="shared" si="27"/>
        <v>0</v>
      </c>
      <c r="R93" s="55">
        <f t="shared" si="28"/>
        <v>0</v>
      </c>
      <c r="S93" s="160">
        <f t="shared" si="31"/>
        <v>0</v>
      </c>
      <c r="T93" s="135">
        <f t="shared" si="32"/>
        <v>0</v>
      </c>
      <c r="U93" s="141" t="str">
        <f t="shared" si="41"/>
        <v/>
      </c>
      <c r="V93" s="186" t="str">
        <f t="shared" si="33"/>
        <v/>
      </c>
      <c r="W93" s="134">
        <f t="shared" si="45"/>
        <v>0</v>
      </c>
      <c r="X93" s="102">
        <f t="shared" si="34"/>
        <v>0</v>
      </c>
      <c r="Y93" s="54" t="str">
        <f t="shared" si="35"/>
        <v/>
      </c>
      <c r="Z93" s="135">
        <f t="shared" si="36"/>
        <v>0</v>
      </c>
      <c r="AA93" s="141" t="str">
        <f t="shared" si="42"/>
        <v/>
      </c>
      <c r="AB93" s="186">
        <f t="shared" si="37"/>
        <v>0</v>
      </c>
      <c r="AC93" s="54" t="str">
        <f t="shared" si="38"/>
        <v/>
      </c>
      <c r="AD93" s="102">
        <f t="shared" si="39"/>
        <v>0</v>
      </c>
      <c r="AE93" s="55" t="str">
        <f t="shared" si="40"/>
        <v/>
      </c>
    </row>
    <row r="94" spans="2:31" s="38" customFormat="1" ht="20.25" customHeight="1">
      <c r="B94" s="532" t="s">
        <v>163</v>
      </c>
      <c r="C94" s="533"/>
      <c r="D94" s="181"/>
      <c r="E94" s="104"/>
      <c r="F94" s="239"/>
      <c r="G94" s="136"/>
      <c r="H94" s="138"/>
      <c r="I94" s="187">
        <f t="shared" si="29"/>
        <v>0</v>
      </c>
      <c r="J94" s="185">
        <f t="shared" si="43"/>
        <v>0</v>
      </c>
      <c r="K94" s="139">
        <f t="shared" si="23"/>
        <v>0</v>
      </c>
      <c r="L94" s="52">
        <f t="shared" si="44"/>
        <v>0</v>
      </c>
      <c r="M94" s="53">
        <f t="shared" si="30"/>
        <v>0</v>
      </c>
      <c r="N94" s="102">
        <f t="shared" si="24"/>
        <v>0</v>
      </c>
      <c r="O94" s="54">
        <f t="shared" si="25"/>
        <v>0</v>
      </c>
      <c r="P94" s="53">
        <f t="shared" si="26"/>
        <v>0</v>
      </c>
      <c r="Q94" s="102">
        <f t="shared" si="27"/>
        <v>0</v>
      </c>
      <c r="R94" s="55">
        <f t="shared" si="28"/>
        <v>0</v>
      </c>
      <c r="S94" s="160">
        <f t="shared" si="31"/>
        <v>0</v>
      </c>
      <c r="T94" s="135">
        <f t="shared" si="32"/>
        <v>0</v>
      </c>
      <c r="U94" s="141" t="str">
        <f t="shared" si="41"/>
        <v/>
      </c>
      <c r="V94" s="186" t="str">
        <f t="shared" si="33"/>
        <v/>
      </c>
      <c r="W94" s="134">
        <f t="shared" si="45"/>
        <v>0</v>
      </c>
      <c r="X94" s="102">
        <f t="shared" si="34"/>
        <v>0</v>
      </c>
      <c r="Y94" s="54" t="str">
        <f t="shared" si="35"/>
        <v/>
      </c>
      <c r="Z94" s="135">
        <f t="shared" si="36"/>
        <v>0</v>
      </c>
      <c r="AA94" s="141" t="str">
        <f t="shared" si="42"/>
        <v/>
      </c>
      <c r="AB94" s="186">
        <f t="shared" si="37"/>
        <v>0</v>
      </c>
      <c r="AC94" s="54" t="str">
        <f t="shared" si="38"/>
        <v/>
      </c>
      <c r="AD94" s="102">
        <f t="shared" si="39"/>
        <v>0</v>
      </c>
      <c r="AE94" s="55" t="str">
        <f t="shared" si="40"/>
        <v/>
      </c>
    </row>
    <row r="95" spans="2:31" s="38" customFormat="1" ht="25.5" customHeight="1">
      <c r="B95" s="526" t="s">
        <v>164</v>
      </c>
      <c r="C95" s="527"/>
      <c r="D95" s="181">
        <v>0.09</v>
      </c>
      <c r="E95" s="104" t="s">
        <v>78</v>
      </c>
      <c r="F95" s="239"/>
      <c r="G95" s="136"/>
      <c r="H95" s="138"/>
      <c r="I95" s="187">
        <f t="shared" si="29"/>
        <v>0</v>
      </c>
      <c r="J95" s="185">
        <f t="shared" si="43"/>
        <v>0</v>
      </c>
      <c r="K95" s="139">
        <f t="shared" si="23"/>
        <v>0</v>
      </c>
      <c r="L95" s="52">
        <f t="shared" si="44"/>
        <v>0</v>
      </c>
      <c r="M95" s="53">
        <f t="shared" si="30"/>
        <v>0</v>
      </c>
      <c r="N95" s="102">
        <f t="shared" si="24"/>
        <v>0</v>
      </c>
      <c r="O95" s="54">
        <f t="shared" si="25"/>
        <v>0</v>
      </c>
      <c r="P95" s="53">
        <f t="shared" si="26"/>
        <v>0</v>
      </c>
      <c r="Q95" s="102">
        <f t="shared" si="27"/>
        <v>0</v>
      </c>
      <c r="R95" s="55">
        <f t="shared" si="28"/>
        <v>0</v>
      </c>
      <c r="S95" s="160">
        <f t="shared" si="31"/>
        <v>0</v>
      </c>
      <c r="T95" s="135">
        <f t="shared" si="32"/>
        <v>0</v>
      </c>
      <c r="U95" s="141" t="str">
        <f t="shared" si="41"/>
        <v/>
      </c>
      <c r="V95" s="186" t="str">
        <f t="shared" si="33"/>
        <v/>
      </c>
      <c r="W95" s="134">
        <f t="shared" si="45"/>
        <v>0</v>
      </c>
      <c r="X95" s="102">
        <f t="shared" si="34"/>
        <v>0</v>
      </c>
      <c r="Y95" s="54" t="str">
        <f t="shared" si="35"/>
        <v/>
      </c>
      <c r="Z95" s="135">
        <f t="shared" si="36"/>
        <v>0</v>
      </c>
      <c r="AA95" s="141" t="str">
        <f t="shared" si="42"/>
        <v/>
      </c>
      <c r="AB95" s="186">
        <f t="shared" si="37"/>
        <v>0</v>
      </c>
      <c r="AC95" s="54" t="str">
        <f t="shared" si="38"/>
        <v/>
      </c>
      <c r="AD95" s="102">
        <f t="shared" si="39"/>
        <v>0</v>
      </c>
      <c r="AE95" s="55" t="str">
        <f t="shared" si="40"/>
        <v/>
      </c>
    </row>
    <row r="96" spans="2:31" s="38" customFormat="1" ht="28.5" customHeight="1">
      <c r="B96" s="526" t="s">
        <v>162</v>
      </c>
      <c r="C96" s="527"/>
      <c r="D96" s="181">
        <v>0.11</v>
      </c>
      <c r="E96" s="104" t="s">
        <v>78</v>
      </c>
      <c r="F96" s="239"/>
      <c r="G96" s="136"/>
      <c r="H96" s="138"/>
      <c r="I96" s="187">
        <f t="shared" si="29"/>
        <v>0</v>
      </c>
      <c r="J96" s="185">
        <f t="shared" si="43"/>
        <v>0</v>
      </c>
      <c r="K96" s="139">
        <f t="shared" ref="K96:K159" si="46">D96*G96</f>
        <v>0</v>
      </c>
      <c r="L96" s="52">
        <f t="shared" si="44"/>
        <v>0</v>
      </c>
      <c r="M96" s="53">
        <f t="shared" si="30"/>
        <v>0</v>
      </c>
      <c r="N96" s="102">
        <f t="shared" ref="N96:N159" si="47">K96-(M96*F96)</f>
        <v>0</v>
      </c>
      <c r="O96" s="54">
        <f t="shared" ref="O96:O159" si="48">IF(N96=0,0,E96)</f>
        <v>0</v>
      </c>
      <c r="P96" s="53">
        <f t="shared" ref="P96:P159" si="49">IF(N96=0,0,M96+1)</f>
        <v>0</v>
      </c>
      <c r="Q96" s="102">
        <f t="shared" ref="Q96:Q159" si="50">IF(N96=0,0,K96-(P96*F96))</f>
        <v>0</v>
      </c>
      <c r="R96" s="55">
        <f t="shared" ref="R96:R159" si="51">IF(Q96=0,0,E96)</f>
        <v>0</v>
      </c>
      <c r="S96" s="160">
        <f t="shared" si="31"/>
        <v>0</v>
      </c>
      <c r="T96" s="135">
        <f t="shared" si="32"/>
        <v>0</v>
      </c>
      <c r="U96" s="141" t="str">
        <f t="shared" si="41"/>
        <v/>
      </c>
      <c r="V96" s="186" t="str">
        <f t="shared" si="33"/>
        <v/>
      </c>
      <c r="W96" s="134">
        <f t="shared" si="45"/>
        <v>0</v>
      </c>
      <c r="X96" s="102">
        <f t="shared" si="34"/>
        <v>0</v>
      </c>
      <c r="Y96" s="54" t="str">
        <f t="shared" si="35"/>
        <v/>
      </c>
      <c r="Z96" s="135">
        <f t="shared" si="36"/>
        <v>0</v>
      </c>
      <c r="AA96" s="141" t="str">
        <f t="shared" si="42"/>
        <v/>
      </c>
      <c r="AB96" s="186">
        <f t="shared" si="37"/>
        <v>0</v>
      </c>
      <c r="AC96" s="54" t="str">
        <f t="shared" si="38"/>
        <v/>
      </c>
      <c r="AD96" s="102">
        <f t="shared" si="39"/>
        <v>0</v>
      </c>
      <c r="AE96" s="55" t="str">
        <f t="shared" si="40"/>
        <v/>
      </c>
    </row>
    <row r="97" spans="2:31" s="38" customFormat="1" ht="26.25" customHeight="1">
      <c r="B97" s="526" t="s">
        <v>165</v>
      </c>
      <c r="C97" s="527"/>
      <c r="D97" s="181">
        <v>0.11</v>
      </c>
      <c r="E97" s="104"/>
      <c r="F97" s="239"/>
      <c r="G97" s="136"/>
      <c r="H97" s="138"/>
      <c r="I97" s="187">
        <f t="shared" si="29"/>
        <v>0</v>
      </c>
      <c r="J97" s="185">
        <f t="shared" si="43"/>
        <v>0</v>
      </c>
      <c r="K97" s="139">
        <f t="shared" si="46"/>
        <v>0</v>
      </c>
      <c r="L97" s="52">
        <f t="shared" si="44"/>
        <v>0</v>
      </c>
      <c r="M97" s="53">
        <f t="shared" si="30"/>
        <v>0</v>
      </c>
      <c r="N97" s="102">
        <f t="shared" si="47"/>
        <v>0</v>
      </c>
      <c r="O97" s="54">
        <f t="shared" si="48"/>
        <v>0</v>
      </c>
      <c r="P97" s="53">
        <f t="shared" si="49"/>
        <v>0</v>
      </c>
      <c r="Q97" s="102">
        <f t="shared" si="50"/>
        <v>0</v>
      </c>
      <c r="R97" s="55">
        <f t="shared" si="51"/>
        <v>0</v>
      </c>
      <c r="S97" s="160">
        <f t="shared" si="31"/>
        <v>0</v>
      </c>
      <c r="T97" s="135">
        <f t="shared" si="32"/>
        <v>0</v>
      </c>
      <c r="U97" s="141" t="str">
        <f t="shared" si="41"/>
        <v/>
      </c>
      <c r="V97" s="186" t="str">
        <f t="shared" si="33"/>
        <v/>
      </c>
      <c r="W97" s="134">
        <f t="shared" si="45"/>
        <v>0</v>
      </c>
      <c r="X97" s="102">
        <f t="shared" si="34"/>
        <v>0</v>
      </c>
      <c r="Y97" s="54" t="str">
        <f t="shared" si="35"/>
        <v/>
      </c>
      <c r="Z97" s="135">
        <f t="shared" si="36"/>
        <v>0</v>
      </c>
      <c r="AA97" s="141" t="str">
        <f t="shared" si="42"/>
        <v/>
      </c>
      <c r="AB97" s="186">
        <f t="shared" si="37"/>
        <v>0</v>
      </c>
      <c r="AC97" s="54" t="str">
        <f t="shared" si="38"/>
        <v/>
      </c>
      <c r="AD97" s="102">
        <f t="shared" si="39"/>
        <v>0</v>
      </c>
      <c r="AE97" s="55" t="str">
        <f t="shared" si="40"/>
        <v/>
      </c>
    </row>
    <row r="98" spans="2:31" s="38" customFormat="1" ht="30" customHeight="1">
      <c r="B98" s="526" t="s">
        <v>166</v>
      </c>
      <c r="C98" s="527"/>
      <c r="D98" s="181">
        <v>0.09</v>
      </c>
      <c r="E98" s="104" t="s">
        <v>78</v>
      </c>
      <c r="F98" s="239"/>
      <c r="G98" s="136"/>
      <c r="H98" s="138"/>
      <c r="I98" s="187">
        <f t="shared" si="29"/>
        <v>0</v>
      </c>
      <c r="J98" s="185">
        <f t="shared" si="43"/>
        <v>0</v>
      </c>
      <c r="K98" s="139">
        <f t="shared" si="46"/>
        <v>0</v>
      </c>
      <c r="L98" s="52">
        <f t="shared" si="44"/>
        <v>0</v>
      </c>
      <c r="M98" s="53">
        <f t="shared" si="30"/>
        <v>0</v>
      </c>
      <c r="N98" s="102">
        <f t="shared" si="47"/>
        <v>0</v>
      </c>
      <c r="O98" s="54">
        <f t="shared" si="48"/>
        <v>0</v>
      </c>
      <c r="P98" s="53">
        <f t="shared" si="49"/>
        <v>0</v>
      </c>
      <c r="Q98" s="102">
        <f t="shared" si="50"/>
        <v>0</v>
      </c>
      <c r="R98" s="55">
        <f t="shared" si="51"/>
        <v>0</v>
      </c>
      <c r="S98" s="160">
        <f t="shared" si="31"/>
        <v>0</v>
      </c>
      <c r="T98" s="135">
        <f t="shared" si="32"/>
        <v>0</v>
      </c>
      <c r="U98" s="141" t="str">
        <f t="shared" si="41"/>
        <v/>
      </c>
      <c r="V98" s="186" t="str">
        <f t="shared" si="33"/>
        <v/>
      </c>
      <c r="W98" s="134">
        <f t="shared" si="45"/>
        <v>0</v>
      </c>
      <c r="X98" s="102">
        <f t="shared" si="34"/>
        <v>0</v>
      </c>
      <c r="Y98" s="54" t="str">
        <f t="shared" si="35"/>
        <v/>
      </c>
      <c r="Z98" s="135">
        <f t="shared" si="36"/>
        <v>0</v>
      </c>
      <c r="AA98" s="141" t="str">
        <f t="shared" si="42"/>
        <v/>
      </c>
      <c r="AB98" s="186">
        <f t="shared" si="37"/>
        <v>0</v>
      </c>
      <c r="AC98" s="54" t="str">
        <f t="shared" si="38"/>
        <v/>
      </c>
      <c r="AD98" s="102">
        <f t="shared" si="39"/>
        <v>0</v>
      </c>
      <c r="AE98" s="55" t="str">
        <f t="shared" si="40"/>
        <v/>
      </c>
    </row>
    <row r="99" spans="2:31" s="38" customFormat="1" ht="29.25" customHeight="1">
      <c r="B99" s="526" t="s">
        <v>167</v>
      </c>
      <c r="C99" s="527"/>
      <c r="D99" s="181">
        <v>0.11</v>
      </c>
      <c r="E99" s="104" t="s">
        <v>78</v>
      </c>
      <c r="F99" s="239"/>
      <c r="G99" s="136"/>
      <c r="H99" s="138"/>
      <c r="I99" s="187">
        <f t="shared" si="29"/>
        <v>0</v>
      </c>
      <c r="J99" s="185">
        <f t="shared" si="43"/>
        <v>0</v>
      </c>
      <c r="K99" s="139">
        <f t="shared" si="46"/>
        <v>0</v>
      </c>
      <c r="L99" s="52">
        <f t="shared" si="44"/>
        <v>0</v>
      </c>
      <c r="M99" s="53">
        <f t="shared" si="30"/>
        <v>0</v>
      </c>
      <c r="N99" s="102">
        <f t="shared" si="47"/>
        <v>0</v>
      </c>
      <c r="O99" s="54">
        <f t="shared" si="48"/>
        <v>0</v>
      </c>
      <c r="P99" s="53">
        <f t="shared" si="49"/>
        <v>0</v>
      </c>
      <c r="Q99" s="102">
        <f t="shared" si="50"/>
        <v>0</v>
      </c>
      <c r="R99" s="55">
        <f t="shared" si="51"/>
        <v>0</v>
      </c>
      <c r="S99" s="160">
        <f t="shared" si="31"/>
        <v>0</v>
      </c>
      <c r="T99" s="135">
        <f t="shared" si="32"/>
        <v>0</v>
      </c>
      <c r="U99" s="141" t="str">
        <f t="shared" si="41"/>
        <v/>
      </c>
      <c r="V99" s="186" t="str">
        <f t="shared" si="33"/>
        <v/>
      </c>
      <c r="W99" s="134">
        <f t="shared" si="45"/>
        <v>0</v>
      </c>
      <c r="X99" s="102">
        <f t="shared" si="34"/>
        <v>0</v>
      </c>
      <c r="Y99" s="54" t="str">
        <f t="shared" si="35"/>
        <v/>
      </c>
      <c r="Z99" s="135">
        <f t="shared" si="36"/>
        <v>0</v>
      </c>
      <c r="AA99" s="141" t="str">
        <f t="shared" si="42"/>
        <v/>
      </c>
      <c r="AB99" s="186">
        <f t="shared" si="37"/>
        <v>0</v>
      </c>
      <c r="AC99" s="54" t="str">
        <f t="shared" si="38"/>
        <v/>
      </c>
      <c r="AD99" s="102">
        <f t="shared" si="39"/>
        <v>0</v>
      </c>
      <c r="AE99" s="55" t="str">
        <f t="shared" si="40"/>
        <v/>
      </c>
    </row>
    <row r="100" spans="2:31" ht="37.5" customHeight="1">
      <c r="B100" s="526" t="s">
        <v>252</v>
      </c>
      <c r="C100" s="527"/>
      <c r="D100" s="181">
        <v>2.5</v>
      </c>
      <c r="E100" s="104" t="s">
        <v>263</v>
      </c>
      <c r="F100" s="239"/>
      <c r="G100" s="136"/>
      <c r="H100" s="138"/>
      <c r="I100" s="187">
        <f t="shared" si="29"/>
        <v>0</v>
      </c>
      <c r="J100" s="185">
        <f t="shared" si="43"/>
        <v>0</v>
      </c>
      <c r="K100" s="139">
        <f t="shared" si="46"/>
        <v>0</v>
      </c>
      <c r="L100" s="52">
        <f t="shared" si="44"/>
        <v>0</v>
      </c>
      <c r="M100" s="53">
        <f t="shared" si="30"/>
        <v>0</v>
      </c>
      <c r="N100" s="102">
        <f t="shared" si="47"/>
        <v>0</v>
      </c>
      <c r="O100" s="54">
        <f t="shared" si="48"/>
        <v>0</v>
      </c>
      <c r="P100" s="53">
        <f t="shared" si="49"/>
        <v>0</v>
      </c>
      <c r="Q100" s="102">
        <f t="shared" si="50"/>
        <v>0</v>
      </c>
      <c r="R100" s="55">
        <f t="shared" si="51"/>
        <v>0</v>
      </c>
      <c r="S100" s="160">
        <f t="shared" si="31"/>
        <v>0</v>
      </c>
      <c r="T100" s="135">
        <f t="shared" si="32"/>
        <v>0</v>
      </c>
      <c r="U100" s="141" t="str">
        <f t="shared" si="41"/>
        <v/>
      </c>
      <c r="V100" s="186" t="str">
        <f t="shared" si="33"/>
        <v/>
      </c>
      <c r="W100" s="134">
        <f t="shared" si="45"/>
        <v>0</v>
      </c>
      <c r="X100" s="102">
        <f t="shared" si="34"/>
        <v>0</v>
      </c>
      <c r="Y100" s="54" t="str">
        <f t="shared" si="35"/>
        <v/>
      </c>
      <c r="Z100" s="135">
        <f t="shared" si="36"/>
        <v>0</v>
      </c>
      <c r="AA100" s="141" t="str">
        <f t="shared" si="42"/>
        <v/>
      </c>
      <c r="AB100" s="186">
        <f t="shared" si="37"/>
        <v>0</v>
      </c>
      <c r="AC100" s="54" t="str">
        <f t="shared" si="38"/>
        <v/>
      </c>
      <c r="AD100" s="102">
        <f t="shared" si="39"/>
        <v>0</v>
      </c>
      <c r="AE100" s="55" t="str">
        <f t="shared" si="40"/>
        <v/>
      </c>
    </row>
    <row r="101" spans="2:31" s="38" customFormat="1" ht="45.75" customHeight="1">
      <c r="B101" s="526" t="s">
        <v>253</v>
      </c>
      <c r="C101" s="527"/>
      <c r="D101" s="181">
        <v>2.5</v>
      </c>
      <c r="E101" s="104" t="s">
        <v>263</v>
      </c>
      <c r="F101" s="239"/>
      <c r="G101" s="136"/>
      <c r="H101" s="138"/>
      <c r="I101" s="187">
        <f t="shared" si="29"/>
        <v>0</v>
      </c>
      <c r="J101" s="185">
        <f t="shared" si="43"/>
        <v>0</v>
      </c>
      <c r="K101" s="139">
        <f t="shared" si="46"/>
        <v>0</v>
      </c>
      <c r="L101" s="52">
        <f t="shared" si="44"/>
        <v>0</v>
      </c>
      <c r="M101" s="53">
        <f t="shared" si="30"/>
        <v>0</v>
      </c>
      <c r="N101" s="102">
        <f t="shared" si="47"/>
        <v>0</v>
      </c>
      <c r="O101" s="54">
        <f t="shared" si="48"/>
        <v>0</v>
      </c>
      <c r="P101" s="53">
        <f t="shared" si="49"/>
        <v>0</v>
      </c>
      <c r="Q101" s="102">
        <f t="shared" si="50"/>
        <v>0</v>
      </c>
      <c r="R101" s="55">
        <f t="shared" si="51"/>
        <v>0</v>
      </c>
      <c r="S101" s="160">
        <f t="shared" si="31"/>
        <v>0</v>
      </c>
      <c r="T101" s="135">
        <f t="shared" si="32"/>
        <v>0</v>
      </c>
      <c r="U101" s="141" t="str">
        <f t="shared" si="41"/>
        <v/>
      </c>
      <c r="V101" s="186" t="str">
        <f t="shared" si="33"/>
        <v/>
      </c>
      <c r="W101" s="134">
        <f t="shared" si="45"/>
        <v>0</v>
      </c>
      <c r="X101" s="102">
        <f t="shared" si="34"/>
        <v>0</v>
      </c>
      <c r="Y101" s="54" t="str">
        <f t="shared" si="35"/>
        <v/>
      </c>
      <c r="Z101" s="135">
        <f t="shared" si="36"/>
        <v>0</v>
      </c>
      <c r="AA101" s="141" t="str">
        <f t="shared" si="42"/>
        <v/>
      </c>
      <c r="AB101" s="186">
        <f t="shared" si="37"/>
        <v>0</v>
      </c>
      <c r="AC101" s="54" t="str">
        <f t="shared" si="38"/>
        <v/>
      </c>
      <c r="AD101" s="102">
        <f t="shared" si="39"/>
        <v>0</v>
      </c>
      <c r="AE101" s="55" t="str">
        <f t="shared" si="40"/>
        <v/>
      </c>
    </row>
    <row r="102" spans="2:31" ht="32.25" customHeight="1">
      <c r="B102" s="526" t="s">
        <v>168</v>
      </c>
      <c r="C102" s="527"/>
      <c r="D102" s="181">
        <v>0.11</v>
      </c>
      <c r="E102" s="104" t="s">
        <v>78</v>
      </c>
      <c r="F102" s="239"/>
      <c r="G102" s="136"/>
      <c r="H102" s="138"/>
      <c r="I102" s="187">
        <f t="shared" si="29"/>
        <v>0</v>
      </c>
      <c r="J102" s="185">
        <f t="shared" si="43"/>
        <v>0</v>
      </c>
      <c r="K102" s="139">
        <f t="shared" si="46"/>
        <v>0</v>
      </c>
      <c r="L102" s="52">
        <f t="shared" si="44"/>
        <v>0</v>
      </c>
      <c r="M102" s="53">
        <f t="shared" si="30"/>
        <v>0</v>
      </c>
      <c r="N102" s="102">
        <f t="shared" si="47"/>
        <v>0</v>
      </c>
      <c r="O102" s="54">
        <f t="shared" si="48"/>
        <v>0</v>
      </c>
      <c r="P102" s="53">
        <f t="shared" si="49"/>
        <v>0</v>
      </c>
      <c r="Q102" s="102">
        <f t="shared" si="50"/>
        <v>0</v>
      </c>
      <c r="R102" s="55">
        <f t="shared" si="51"/>
        <v>0</v>
      </c>
      <c r="S102" s="160">
        <f t="shared" si="31"/>
        <v>0</v>
      </c>
      <c r="T102" s="135">
        <f t="shared" si="32"/>
        <v>0</v>
      </c>
      <c r="U102" s="141" t="str">
        <f t="shared" si="41"/>
        <v/>
      </c>
      <c r="V102" s="186" t="str">
        <f t="shared" si="33"/>
        <v/>
      </c>
      <c r="W102" s="134">
        <f t="shared" si="45"/>
        <v>0</v>
      </c>
      <c r="X102" s="102">
        <f t="shared" si="34"/>
        <v>0</v>
      </c>
      <c r="Y102" s="54" t="str">
        <f t="shared" si="35"/>
        <v/>
      </c>
      <c r="Z102" s="135">
        <f t="shared" si="36"/>
        <v>0</v>
      </c>
      <c r="AA102" s="141" t="str">
        <f t="shared" si="42"/>
        <v/>
      </c>
      <c r="AB102" s="186">
        <f t="shared" si="37"/>
        <v>0</v>
      </c>
      <c r="AC102" s="54" t="str">
        <f t="shared" si="38"/>
        <v/>
      </c>
      <c r="AD102" s="102">
        <f t="shared" si="39"/>
        <v>0</v>
      </c>
      <c r="AE102" s="55" t="str">
        <f t="shared" si="40"/>
        <v/>
      </c>
    </row>
    <row r="103" spans="2:31" ht="20.25">
      <c r="B103" s="532" t="s">
        <v>169</v>
      </c>
      <c r="C103" s="533"/>
      <c r="D103" s="181"/>
      <c r="E103" s="104"/>
      <c r="F103" s="239"/>
      <c r="G103" s="136"/>
      <c r="H103" s="138"/>
      <c r="I103" s="187">
        <f t="shared" si="29"/>
        <v>0</v>
      </c>
      <c r="J103" s="185">
        <f t="shared" si="43"/>
        <v>0</v>
      </c>
      <c r="K103" s="139">
        <f t="shared" si="46"/>
        <v>0</v>
      </c>
      <c r="L103" s="52">
        <f t="shared" si="44"/>
        <v>0</v>
      </c>
      <c r="M103" s="53">
        <f t="shared" si="30"/>
        <v>0</v>
      </c>
      <c r="N103" s="102">
        <f t="shared" si="47"/>
        <v>0</v>
      </c>
      <c r="O103" s="54">
        <f t="shared" si="48"/>
        <v>0</v>
      </c>
      <c r="P103" s="53">
        <f t="shared" si="49"/>
        <v>0</v>
      </c>
      <c r="Q103" s="102">
        <f t="shared" si="50"/>
        <v>0</v>
      </c>
      <c r="R103" s="55">
        <f t="shared" si="51"/>
        <v>0</v>
      </c>
      <c r="S103" s="160">
        <f t="shared" si="31"/>
        <v>0</v>
      </c>
      <c r="T103" s="135">
        <f t="shared" si="32"/>
        <v>0</v>
      </c>
      <c r="U103" s="141" t="str">
        <f t="shared" si="41"/>
        <v/>
      </c>
      <c r="V103" s="186" t="str">
        <f t="shared" si="33"/>
        <v/>
      </c>
      <c r="W103" s="134">
        <f t="shared" si="45"/>
        <v>0</v>
      </c>
      <c r="X103" s="102">
        <f t="shared" si="34"/>
        <v>0</v>
      </c>
      <c r="Y103" s="54" t="str">
        <f t="shared" si="35"/>
        <v/>
      </c>
      <c r="Z103" s="135">
        <f t="shared" si="36"/>
        <v>0</v>
      </c>
      <c r="AA103" s="141" t="str">
        <f t="shared" si="42"/>
        <v/>
      </c>
      <c r="AB103" s="186">
        <f t="shared" si="37"/>
        <v>0</v>
      </c>
      <c r="AC103" s="54" t="str">
        <f t="shared" si="38"/>
        <v/>
      </c>
      <c r="AD103" s="102">
        <f t="shared" si="39"/>
        <v>0</v>
      </c>
      <c r="AE103" s="55" t="str">
        <f t="shared" si="40"/>
        <v/>
      </c>
    </row>
    <row r="104" spans="2:31" ht="44.25" customHeight="1">
      <c r="B104" s="526" t="s">
        <v>293</v>
      </c>
      <c r="C104" s="527"/>
      <c r="D104" s="181">
        <v>0.09</v>
      </c>
      <c r="E104" s="104" t="s">
        <v>78</v>
      </c>
      <c r="F104" s="239"/>
      <c r="G104" s="136"/>
      <c r="H104" s="138"/>
      <c r="I104" s="187">
        <f t="shared" si="29"/>
        <v>0</v>
      </c>
      <c r="J104" s="185">
        <f t="shared" si="43"/>
        <v>0</v>
      </c>
      <c r="K104" s="139">
        <f t="shared" si="46"/>
        <v>0</v>
      </c>
      <c r="L104" s="52">
        <f t="shared" si="44"/>
        <v>0</v>
      </c>
      <c r="M104" s="53">
        <f t="shared" si="30"/>
        <v>0</v>
      </c>
      <c r="N104" s="102">
        <f t="shared" si="47"/>
        <v>0</v>
      </c>
      <c r="O104" s="54">
        <f t="shared" si="48"/>
        <v>0</v>
      </c>
      <c r="P104" s="53">
        <f t="shared" si="49"/>
        <v>0</v>
      </c>
      <c r="Q104" s="102">
        <f t="shared" si="50"/>
        <v>0</v>
      </c>
      <c r="R104" s="55">
        <f t="shared" si="51"/>
        <v>0</v>
      </c>
      <c r="S104" s="160">
        <f t="shared" si="31"/>
        <v>0</v>
      </c>
      <c r="T104" s="135">
        <f t="shared" si="32"/>
        <v>0</v>
      </c>
      <c r="U104" s="141" t="str">
        <f t="shared" si="41"/>
        <v/>
      </c>
      <c r="V104" s="186" t="str">
        <f t="shared" si="33"/>
        <v/>
      </c>
      <c r="W104" s="134">
        <f t="shared" si="45"/>
        <v>0</v>
      </c>
      <c r="X104" s="102">
        <f t="shared" si="34"/>
        <v>0</v>
      </c>
      <c r="Y104" s="54" t="str">
        <f t="shared" si="35"/>
        <v/>
      </c>
      <c r="Z104" s="135">
        <f t="shared" si="36"/>
        <v>0</v>
      </c>
      <c r="AA104" s="141" t="str">
        <f t="shared" si="42"/>
        <v/>
      </c>
      <c r="AB104" s="186">
        <f t="shared" si="37"/>
        <v>0</v>
      </c>
      <c r="AC104" s="54" t="str">
        <f t="shared" si="38"/>
        <v/>
      </c>
      <c r="AD104" s="102">
        <f t="shared" si="39"/>
        <v>0</v>
      </c>
      <c r="AE104" s="55" t="str">
        <f t="shared" si="40"/>
        <v/>
      </c>
    </row>
    <row r="105" spans="2:31" ht="24.75" customHeight="1">
      <c r="B105" s="526" t="s">
        <v>255</v>
      </c>
      <c r="C105" s="527"/>
      <c r="D105" s="181">
        <v>0.11</v>
      </c>
      <c r="E105" s="104" t="s">
        <v>78</v>
      </c>
      <c r="F105" s="239"/>
      <c r="G105" s="136"/>
      <c r="H105" s="138"/>
      <c r="I105" s="187">
        <f t="shared" si="29"/>
        <v>0</v>
      </c>
      <c r="J105" s="185">
        <f t="shared" si="43"/>
        <v>0</v>
      </c>
      <c r="K105" s="139">
        <f t="shared" si="46"/>
        <v>0</v>
      </c>
      <c r="L105" s="52">
        <f t="shared" si="44"/>
        <v>0</v>
      </c>
      <c r="M105" s="53">
        <f t="shared" si="30"/>
        <v>0</v>
      </c>
      <c r="N105" s="102">
        <f t="shared" si="47"/>
        <v>0</v>
      </c>
      <c r="O105" s="54">
        <f t="shared" si="48"/>
        <v>0</v>
      </c>
      <c r="P105" s="53">
        <f t="shared" si="49"/>
        <v>0</v>
      </c>
      <c r="Q105" s="102">
        <f t="shared" si="50"/>
        <v>0</v>
      </c>
      <c r="R105" s="55">
        <f t="shared" si="51"/>
        <v>0</v>
      </c>
      <c r="S105" s="160">
        <f t="shared" si="31"/>
        <v>0</v>
      </c>
      <c r="T105" s="135">
        <f t="shared" si="32"/>
        <v>0</v>
      </c>
      <c r="U105" s="141" t="str">
        <f t="shared" si="41"/>
        <v/>
      </c>
      <c r="V105" s="186" t="str">
        <f t="shared" si="33"/>
        <v/>
      </c>
      <c r="W105" s="134">
        <f t="shared" si="45"/>
        <v>0</v>
      </c>
      <c r="X105" s="102">
        <f t="shared" si="34"/>
        <v>0</v>
      </c>
      <c r="Y105" s="54" t="str">
        <f t="shared" si="35"/>
        <v/>
      </c>
      <c r="Z105" s="135">
        <f t="shared" si="36"/>
        <v>0</v>
      </c>
      <c r="AA105" s="141" t="str">
        <f t="shared" si="42"/>
        <v/>
      </c>
      <c r="AB105" s="186">
        <f t="shared" si="37"/>
        <v>0</v>
      </c>
      <c r="AC105" s="54" t="str">
        <f t="shared" si="38"/>
        <v/>
      </c>
      <c r="AD105" s="102">
        <f t="shared" si="39"/>
        <v>0</v>
      </c>
      <c r="AE105" s="55" t="str">
        <f t="shared" si="40"/>
        <v/>
      </c>
    </row>
    <row r="106" spans="2:31" ht="29.25" customHeight="1">
      <c r="B106" s="526" t="s">
        <v>170</v>
      </c>
      <c r="C106" s="527"/>
      <c r="D106" s="181">
        <v>0.09</v>
      </c>
      <c r="E106" s="104" t="s">
        <v>78</v>
      </c>
      <c r="F106" s="239"/>
      <c r="G106" s="136"/>
      <c r="H106" s="138"/>
      <c r="I106" s="187">
        <f t="shared" si="29"/>
        <v>0</v>
      </c>
      <c r="J106" s="185">
        <f t="shared" si="43"/>
        <v>0</v>
      </c>
      <c r="K106" s="139">
        <f t="shared" si="46"/>
        <v>0</v>
      </c>
      <c r="L106" s="52">
        <f t="shared" si="44"/>
        <v>0</v>
      </c>
      <c r="M106" s="53">
        <f t="shared" si="30"/>
        <v>0</v>
      </c>
      <c r="N106" s="102">
        <f t="shared" si="47"/>
        <v>0</v>
      </c>
      <c r="O106" s="54">
        <f t="shared" si="48"/>
        <v>0</v>
      </c>
      <c r="P106" s="53">
        <f t="shared" si="49"/>
        <v>0</v>
      </c>
      <c r="Q106" s="102">
        <f t="shared" si="50"/>
        <v>0</v>
      </c>
      <c r="R106" s="55">
        <f t="shared" si="51"/>
        <v>0</v>
      </c>
      <c r="S106" s="160">
        <f t="shared" si="31"/>
        <v>0</v>
      </c>
      <c r="T106" s="135">
        <f t="shared" si="32"/>
        <v>0</v>
      </c>
      <c r="U106" s="141" t="str">
        <f t="shared" si="41"/>
        <v/>
      </c>
      <c r="V106" s="186" t="str">
        <f t="shared" si="33"/>
        <v/>
      </c>
      <c r="W106" s="134">
        <f t="shared" si="45"/>
        <v>0</v>
      </c>
      <c r="X106" s="102">
        <f t="shared" si="34"/>
        <v>0</v>
      </c>
      <c r="Y106" s="54" t="str">
        <f t="shared" si="35"/>
        <v/>
      </c>
      <c r="Z106" s="135">
        <f t="shared" si="36"/>
        <v>0</v>
      </c>
      <c r="AA106" s="141" t="str">
        <f t="shared" si="42"/>
        <v/>
      </c>
      <c r="AB106" s="186">
        <f t="shared" si="37"/>
        <v>0</v>
      </c>
      <c r="AC106" s="54" t="str">
        <f t="shared" si="38"/>
        <v/>
      </c>
      <c r="AD106" s="102">
        <f t="shared" si="39"/>
        <v>0</v>
      </c>
      <c r="AE106" s="55" t="str">
        <f t="shared" si="40"/>
        <v/>
      </c>
    </row>
    <row r="107" spans="2:31" ht="27" customHeight="1">
      <c r="B107" s="526" t="s">
        <v>171</v>
      </c>
      <c r="C107" s="527"/>
      <c r="D107" s="181">
        <v>0.11</v>
      </c>
      <c r="E107" s="104" t="s">
        <v>78</v>
      </c>
      <c r="F107" s="239"/>
      <c r="G107" s="136"/>
      <c r="H107" s="138"/>
      <c r="I107" s="187">
        <f t="shared" si="29"/>
        <v>0</v>
      </c>
      <c r="J107" s="185">
        <f t="shared" si="43"/>
        <v>0</v>
      </c>
      <c r="K107" s="139">
        <f t="shared" si="46"/>
        <v>0</v>
      </c>
      <c r="L107" s="52">
        <f t="shared" si="44"/>
        <v>0</v>
      </c>
      <c r="M107" s="53">
        <f t="shared" si="30"/>
        <v>0</v>
      </c>
      <c r="N107" s="102">
        <f t="shared" si="47"/>
        <v>0</v>
      </c>
      <c r="O107" s="54">
        <f t="shared" si="48"/>
        <v>0</v>
      </c>
      <c r="P107" s="53">
        <f t="shared" si="49"/>
        <v>0</v>
      </c>
      <c r="Q107" s="102">
        <f t="shared" si="50"/>
        <v>0</v>
      </c>
      <c r="R107" s="55">
        <f t="shared" si="51"/>
        <v>0</v>
      </c>
      <c r="S107" s="160">
        <f t="shared" si="31"/>
        <v>0</v>
      </c>
      <c r="T107" s="135">
        <f t="shared" si="32"/>
        <v>0</v>
      </c>
      <c r="U107" s="141" t="str">
        <f t="shared" si="41"/>
        <v/>
      </c>
      <c r="V107" s="186" t="str">
        <f t="shared" si="33"/>
        <v/>
      </c>
      <c r="W107" s="134">
        <f t="shared" si="45"/>
        <v>0</v>
      </c>
      <c r="X107" s="102">
        <f t="shared" si="34"/>
        <v>0</v>
      </c>
      <c r="Y107" s="54" t="str">
        <f t="shared" si="35"/>
        <v/>
      </c>
      <c r="Z107" s="135">
        <f t="shared" si="36"/>
        <v>0</v>
      </c>
      <c r="AA107" s="141" t="str">
        <f t="shared" si="42"/>
        <v/>
      </c>
      <c r="AB107" s="186">
        <f t="shared" si="37"/>
        <v>0</v>
      </c>
      <c r="AC107" s="54" t="str">
        <f t="shared" si="38"/>
        <v/>
      </c>
      <c r="AD107" s="102">
        <f t="shared" si="39"/>
        <v>0</v>
      </c>
      <c r="AE107" s="55" t="str">
        <f t="shared" si="40"/>
        <v/>
      </c>
    </row>
    <row r="108" spans="2:31" ht="33" customHeight="1">
      <c r="B108" s="526" t="s">
        <v>172</v>
      </c>
      <c r="C108" s="527"/>
      <c r="D108" s="181">
        <v>0.16</v>
      </c>
      <c r="E108" s="104" t="s">
        <v>78</v>
      </c>
      <c r="F108" s="239"/>
      <c r="G108" s="136"/>
      <c r="H108" s="138"/>
      <c r="I108" s="187">
        <f t="shared" si="29"/>
        <v>0</v>
      </c>
      <c r="J108" s="185">
        <f t="shared" si="43"/>
        <v>0</v>
      </c>
      <c r="K108" s="139">
        <f t="shared" si="46"/>
        <v>0</v>
      </c>
      <c r="L108" s="52">
        <f t="shared" si="44"/>
        <v>0</v>
      </c>
      <c r="M108" s="53">
        <f t="shared" si="30"/>
        <v>0</v>
      </c>
      <c r="N108" s="102">
        <f t="shared" si="47"/>
        <v>0</v>
      </c>
      <c r="O108" s="54">
        <f t="shared" si="48"/>
        <v>0</v>
      </c>
      <c r="P108" s="53">
        <f t="shared" si="49"/>
        <v>0</v>
      </c>
      <c r="Q108" s="102">
        <f t="shared" si="50"/>
        <v>0</v>
      </c>
      <c r="R108" s="55">
        <f t="shared" si="51"/>
        <v>0</v>
      </c>
      <c r="S108" s="160">
        <f t="shared" si="31"/>
        <v>0</v>
      </c>
      <c r="T108" s="135">
        <f t="shared" si="32"/>
        <v>0</v>
      </c>
      <c r="U108" s="141" t="str">
        <f t="shared" si="41"/>
        <v/>
      </c>
      <c r="V108" s="186" t="str">
        <f t="shared" si="33"/>
        <v/>
      </c>
      <c r="W108" s="134">
        <f t="shared" si="45"/>
        <v>0</v>
      </c>
      <c r="X108" s="102">
        <f t="shared" si="34"/>
        <v>0</v>
      </c>
      <c r="Y108" s="54" t="str">
        <f t="shared" si="35"/>
        <v/>
      </c>
      <c r="Z108" s="135">
        <f t="shared" si="36"/>
        <v>0</v>
      </c>
      <c r="AA108" s="141" t="str">
        <f t="shared" si="42"/>
        <v/>
      </c>
      <c r="AB108" s="186">
        <f t="shared" si="37"/>
        <v>0</v>
      </c>
      <c r="AC108" s="54" t="str">
        <f t="shared" si="38"/>
        <v/>
      </c>
      <c r="AD108" s="102">
        <f t="shared" si="39"/>
        <v>0</v>
      </c>
      <c r="AE108" s="55" t="str">
        <f t="shared" si="40"/>
        <v/>
      </c>
    </row>
    <row r="109" spans="2:31" ht="24.75" customHeight="1">
      <c r="B109" s="526" t="s">
        <v>173</v>
      </c>
      <c r="C109" s="527"/>
      <c r="D109" s="181">
        <v>0.11</v>
      </c>
      <c r="E109" s="104" t="s">
        <v>78</v>
      </c>
      <c r="F109" s="239"/>
      <c r="G109" s="136"/>
      <c r="H109" s="138"/>
      <c r="I109" s="187">
        <f t="shared" si="29"/>
        <v>0</v>
      </c>
      <c r="J109" s="185">
        <f t="shared" si="43"/>
        <v>0</v>
      </c>
      <c r="K109" s="139">
        <f t="shared" si="46"/>
        <v>0</v>
      </c>
      <c r="L109" s="52">
        <f t="shared" si="44"/>
        <v>0</v>
      </c>
      <c r="M109" s="53">
        <f t="shared" si="30"/>
        <v>0</v>
      </c>
      <c r="N109" s="102">
        <f t="shared" si="47"/>
        <v>0</v>
      </c>
      <c r="O109" s="54">
        <f t="shared" si="48"/>
        <v>0</v>
      </c>
      <c r="P109" s="53">
        <f t="shared" si="49"/>
        <v>0</v>
      </c>
      <c r="Q109" s="102">
        <f t="shared" si="50"/>
        <v>0</v>
      </c>
      <c r="R109" s="55">
        <f t="shared" si="51"/>
        <v>0</v>
      </c>
      <c r="S109" s="160">
        <f t="shared" si="31"/>
        <v>0</v>
      </c>
      <c r="T109" s="135">
        <f t="shared" si="32"/>
        <v>0</v>
      </c>
      <c r="U109" s="141" t="str">
        <f t="shared" si="41"/>
        <v/>
      </c>
      <c r="V109" s="186" t="str">
        <f t="shared" si="33"/>
        <v/>
      </c>
      <c r="W109" s="134">
        <f t="shared" si="45"/>
        <v>0</v>
      </c>
      <c r="X109" s="102">
        <f t="shared" si="34"/>
        <v>0</v>
      </c>
      <c r="Y109" s="54" t="str">
        <f t="shared" si="35"/>
        <v/>
      </c>
      <c r="Z109" s="135">
        <f t="shared" si="36"/>
        <v>0</v>
      </c>
      <c r="AA109" s="141" t="str">
        <f t="shared" si="42"/>
        <v/>
      </c>
      <c r="AB109" s="186">
        <f t="shared" si="37"/>
        <v>0</v>
      </c>
      <c r="AC109" s="54" t="str">
        <f t="shared" si="38"/>
        <v/>
      </c>
      <c r="AD109" s="102">
        <f t="shared" si="39"/>
        <v>0</v>
      </c>
      <c r="AE109" s="55" t="str">
        <f t="shared" si="40"/>
        <v/>
      </c>
    </row>
    <row r="110" spans="2:31" ht="27" customHeight="1">
      <c r="B110" s="526" t="s">
        <v>174</v>
      </c>
      <c r="C110" s="527"/>
      <c r="D110" s="181">
        <v>0.11</v>
      </c>
      <c r="E110" s="104" t="s">
        <v>78</v>
      </c>
      <c r="F110" s="239"/>
      <c r="G110" s="136"/>
      <c r="H110" s="138"/>
      <c r="I110" s="187">
        <f t="shared" si="29"/>
        <v>0</v>
      </c>
      <c r="J110" s="185">
        <f t="shared" si="43"/>
        <v>0</v>
      </c>
      <c r="K110" s="139">
        <f t="shared" si="46"/>
        <v>0</v>
      </c>
      <c r="L110" s="52">
        <f t="shared" si="44"/>
        <v>0</v>
      </c>
      <c r="M110" s="53">
        <f t="shared" si="30"/>
        <v>0</v>
      </c>
      <c r="N110" s="102">
        <f t="shared" si="47"/>
        <v>0</v>
      </c>
      <c r="O110" s="54">
        <f t="shared" si="48"/>
        <v>0</v>
      </c>
      <c r="P110" s="53">
        <f t="shared" si="49"/>
        <v>0</v>
      </c>
      <c r="Q110" s="102">
        <f t="shared" si="50"/>
        <v>0</v>
      </c>
      <c r="R110" s="55">
        <f t="shared" si="51"/>
        <v>0</v>
      </c>
      <c r="S110" s="160">
        <f t="shared" si="31"/>
        <v>0</v>
      </c>
      <c r="T110" s="135">
        <f t="shared" si="32"/>
        <v>0</v>
      </c>
      <c r="U110" s="141" t="str">
        <f t="shared" si="41"/>
        <v/>
      </c>
      <c r="V110" s="186" t="str">
        <f t="shared" si="33"/>
        <v/>
      </c>
      <c r="W110" s="134">
        <f t="shared" si="45"/>
        <v>0</v>
      </c>
      <c r="X110" s="102">
        <f t="shared" si="34"/>
        <v>0</v>
      </c>
      <c r="Y110" s="54" t="str">
        <f t="shared" si="35"/>
        <v/>
      </c>
      <c r="Z110" s="135">
        <f t="shared" si="36"/>
        <v>0</v>
      </c>
      <c r="AA110" s="141" t="str">
        <f t="shared" si="42"/>
        <v/>
      </c>
      <c r="AB110" s="186">
        <f t="shared" si="37"/>
        <v>0</v>
      </c>
      <c r="AC110" s="54" t="str">
        <f t="shared" si="38"/>
        <v/>
      </c>
      <c r="AD110" s="102">
        <f t="shared" si="39"/>
        <v>0</v>
      </c>
      <c r="AE110" s="55" t="str">
        <f t="shared" si="40"/>
        <v/>
      </c>
    </row>
    <row r="111" spans="2:31" ht="33.75" customHeight="1">
      <c r="B111" s="526" t="s">
        <v>175</v>
      </c>
      <c r="C111" s="527"/>
      <c r="D111" s="181">
        <v>5</v>
      </c>
      <c r="E111" s="104" t="s">
        <v>263</v>
      </c>
      <c r="F111" s="239"/>
      <c r="G111" s="136"/>
      <c r="H111" s="138"/>
      <c r="I111" s="187">
        <f t="shared" si="29"/>
        <v>0</v>
      </c>
      <c r="J111" s="185">
        <f t="shared" si="43"/>
        <v>0</v>
      </c>
      <c r="K111" s="139">
        <f t="shared" si="46"/>
        <v>0</v>
      </c>
      <c r="L111" s="52">
        <f t="shared" si="44"/>
        <v>0</v>
      </c>
      <c r="M111" s="53">
        <f t="shared" si="30"/>
        <v>0</v>
      </c>
      <c r="N111" s="102">
        <f t="shared" si="47"/>
        <v>0</v>
      </c>
      <c r="O111" s="54">
        <f t="shared" si="48"/>
        <v>0</v>
      </c>
      <c r="P111" s="53">
        <f t="shared" si="49"/>
        <v>0</v>
      </c>
      <c r="Q111" s="102">
        <f t="shared" si="50"/>
        <v>0</v>
      </c>
      <c r="R111" s="55">
        <f t="shared" si="51"/>
        <v>0</v>
      </c>
      <c r="S111" s="160">
        <f t="shared" si="31"/>
        <v>0</v>
      </c>
      <c r="T111" s="135">
        <f t="shared" si="32"/>
        <v>0</v>
      </c>
      <c r="U111" s="141" t="str">
        <f t="shared" si="41"/>
        <v/>
      </c>
      <c r="V111" s="186" t="str">
        <f t="shared" si="33"/>
        <v/>
      </c>
      <c r="W111" s="134">
        <f t="shared" si="45"/>
        <v>0</v>
      </c>
      <c r="X111" s="102">
        <f t="shared" si="34"/>
        <v>0</v>
      </c>
      <c r="Y111" s="54" t="str">
        <f t="shared" si="35"/>
        <v/>
      </c>
      <c r="Z111" s="135">
        <f t="shared" si="36"/>
        <v>0</v>
      </c>
      <c r="AA111" s="141" t="str">
        <f t="shared" si="42"/>
        <v/>
      </c>
      <c r="AB111" s="186">
        <f t="shared" si="37"/>
        <v>0</v>
      </c>
      <c r="AC111" s="54" t="str">
        <f t="shared" si="38"/>
        <v/>
      </c>
      <c r="AD111" s="102">
        <f t="shared" si="39"/>
        <v>0</v>
      </c>
      <c r="AE111" s="55" t="str">
        <f t="shared" si="40"/>
        <v/>
      </c>
    </row>
    <row r="112" spans="2:31" ht="26.25" customHeight="1">
      <c r="B112" s="526" t="s">
        <v>176</v>
      </c>
      <c r="C112" s="527"/>
      <c r="D112" s="181">
        <v>0.11</v>
      </c>
      <c r="E112" s="104" t="s">
        <v>78</v>
      </c>
      <c r="F112" s="239"/>
      <c r="G112" s="136"/>
      <c r="H112" s="138"/>
      <c r="I112" s="187">
        <f t="shared" si="29"/>
        <v>0</v>
      </c>
      <c r="J112" s="185">
        <f t="shared" si="43"/>
        <v>0</v>
      </c>
      <c r="K112" s="139">
        <f t="shared" si="46"/>
        <v>0</v>
      </c>
      <c r="L112" s="52">
        <f t="shared" si="44"/>
        <v>0</v>
      </c>
      <c r="M112" s="53">
        <f t="shared" si="30"/>
        <v>0</v>
      </c>
      <c r="N112" s="102">
        <f t="shared" si="47"/>
        <v>0</v>
      </c>
      <c r="O112" s="54">
        <f t="shared" si="48"/>
        <v>0</v>
      </c>
      <c r="P112" s="53">
        <f t="shared" si="49"/>
        <v>0</v>
      </c>
      <c r="Q112" s="102">
        <f t="shared" si="50"/>
        <v>0</v>
      </c>
      <c r="R112" s="55">
        <f t="shared" si="51"/>
        <v>0</v>
      </c>
      <c r="S112" s="160">
        <f t="shared" si="31"/>
        <v>0</v>
      </c>
      <c r="T112" s="135">
        <f t="shared" si="32"/>
        <v>0</v>
      </c>
      <c r="U112" s="141" t="str">
        <f t="shared" si="41"/>
        <v/>
      </c>
      <c r="V112" s="186" t="str">
        <f t="shared" si="33"/>
        <v/>
      </c>
      <c r="W112" s="134">
        <f t="shared" si="45"/>
        <v>0</v>
      </c>
      <c r="X112" s="102">
        <f t="shared" si="34"/>
        <v>0</v>
      </c>
      <c r="Y112" s="54" t="str">
        <f t="shared" si="35"/>
        <v/>
      </c>
      <c r="Z112" s="135">
        <f t="shared" si="36"/>
        <v>0</v>
      </c>
      <c r="AA112" s="141" t="str">
        <f t="shared" si="42"/>
        <v/>
      </c>
      <c r="AB112" s="186">
        <f t="shared" si="37"/>
        <v>0</v>
      </c>
      <c r="AC112" s="54" t="str">
        <f t="shared" si="38"/>
        <v/>
      </c>
      <c r="AD112" s="102">
        <f t="shared" si="39"/>
        <v>0</v>
      </c>
      <c r="AE112" s="55" t="str">
        <f t="shared" si="40"/>
        <v/>
      </c>
    </row>
    <row r="113" spans="2:31" ht="27" customHeight="1">
      <c r="B113" s="526" t="s">
        <v>177</v>
      </c>
      <c r="C113" s="527"/>
      <c r="D113" s="181">
        <v>0.16</v>
      </c>
      <c r="E113" s="104" t="s">
        <v>78</v>
      </c>
      <c r="F113" s="239"/>
      <c r="G113" s="136"/>
      <c r="H113" s="138"/>
      <c r="I113" s="187">
        <f t="shared" si="29"/>
        <v>0</v>
      </c>
      <c r="J113" s="185">
        <f t="shared" si="43"/>
        <v>0</v>
      </c>
      <c r="K113" s="139">
        <f t="shared" si="46"/>
        <v>0</v>
      </c>
      <c r="L113" s="52">
        <f t="shared" si="44"/>
        <v>0</v>
      </c>
      <c r="M113" s="53">
        <f t="shared" si="30"/>
        <v>0</v>
      </c>
      <c r="N113" s="102">
        <f t="shared" si="47"/>
        <v>0</v>
      </c>
      <c r="O113" s="54">
        <f t="shared" si="48"/>
        <v>0</v>
      </c>
      <c r="P113" s="53">
        <f t="shared" si="49"/>
        <v>0</v>
      </c>
      <c r="Q113" s="102">
        <f t="shared" si="50"/>
        <v>0</v>
      </c>
      <c r="R113" s="55">
        <f t="shared" si="51"/>
        <v>0</v>
      </c>
      <c r="S113" s="160">
        <f t="shared" si="31"/>
        <v>0</v>
      </c>
      <c r="T113" s="135">
        <f t="shared" si="32"/>
        <v>0</v>
      </c>
      <c r="U113" s="141" t="str">
        <f t="shared" si="41"/>
        <v/>
      </c>
      <c r="V113" s="186" t="str">
        <f t="shared" si="33"/>
        <v/>
      </c>
      <c r="W113" s="134">
        <f t="shared" si="45"/>
        <v>0</v>
      </c>
      <c r="X113" s="102">
        <f t="shared" si="34"/>
        <v>0</v>
      </c>
      <c r="Y113" s="54" t="str">
        <f t="shared" si="35"/>
        <v/>
      </c>
      <c r="Z113" s="135">
        <f t="shared" si="36"/>
        <v>0</v>
      </c>
      <c r="AA113" s="141" t="str">
        <f t="shared" si="42"/>
        <v/>
      </c>
      <c r="AB113" s="186">
        <f t="shared" si="37"/>
        <v>0</v>
      </c>
      <c r="AC113" s="54" t="str">
        <f t="shared" si="38"/>
        <v/>
      </c>
      <c r="AD113" s="102">
        <f t="shared" si="39"/>
        <v>0</v>
      </c>
      <c r="AE113" s="55" t="str">
        <f t="shared" si="40"/>
        <v/>
      </c>
    </row>
    <row r="114" spans="2:31" ht="32.25" customHeight="1">
      <c r="B114" s="526" t="s">
        <v>178</v>
      </c>
      <c r="C114" s="527"/>
      <c r="D114" s="181">
        <v>0.16</v>
      </c>
      <c r="E114" s="104"/>
      <c r="F114" s="239"/>
      <c r="G114" s="136"/>
      <c r="H114" s="138"/>
      <c r="I114" s="187">
        <f t="shared" si="29"/>
        <v>0</v>
      </c>
      <c r="J114" s="185">
        <f t="shared" si="43"/>
        <v>0</v>
      </c>
      <c r="K114" s="139">
        <f t="shared" si="46"/>
        <v>0</v>
      </c>
      <c r="L114" s="52">
        <f t="shared" si="44"/>
        <v>0</v>
      </c>
      <c r="M114" s="53">
        <f t="shared" si="30"/>
        <v>0</v>
      </c>
      <c r="N114" s="102">
        <f t="shared" si="47"/>
        <v>0</v>
      </c>
      <c r="O114" s="54">
        <f t="shared" si="48"/>
        <v>0</v>
      </c>
      <c r="P114" s="53">
        <f t="shared" si="49"/>
        <v>0</v>
      </c>
      <c r="Q114" s="102">
        <f t="shared" si="50"/>
        <v>0</v>
      </c>
      <c r="R114" s="55">
        <f t="shared" si="51"/>
        <v>0</v>
      </c>
      <c r="S114" s="160">
        <f t="shared" si="31"/>
        <v>0</v>
      </c>
      <c r="T114" s="135">
        <f t="shared" si="32"/>
        <v>0</v>
      </c>
      <c r="U114" s="141" t="str">
        <f t="shared" si="41"/>
        <v/>
      </c>
      <c r="V114" s="186" t="str">
        <f t="shared" si="33"/>
        <v/>
      </c>
      <c r="W114" s="134">
        <f t="shared" si="45"/>
        <v>0</v>
      </c>
      <c r="X114" s="102">
        <f t="shared" si="34"/>
        <v>0</v>
      </c>
      <c r="Y114" s="54" t="str">
        <f t="shared" si="35"/>
        <v/>
      </c>
      <c r="Z114" s="135">
        <f t="shared" si="36"/>
        <v>0</v>
      </c>
      <c r="AA114" s="141" t="str">
        <f t="shared" si="42"/>
        <v/>
      </c>
      <c r="AB114" s="186">
        <f t="shared" si="37"/>
        <v>0</v>
      </c>
      <c r="AC114" s="54" t="str">
        <f t="shared" si="38"/>
        <v/>
      </c>
      <c r="AD114" s="102">
        <f t="shared" si="39"/>
        <v>0</v>
      </c>
      <c r="AE114" s="55" t="str">
        <f t="shared" si="40"/>
        <v/>
      </c>
    </row>
    <row r="115" spans="2:31" ht="30.75" customHeight="1">
      <c r="B115" s="526" t="s">
        <v>179</v>
      </c>
      <c r="C115" s="527"/>
      <c r="D115" s="181">
        <v>0.11</v>
      </c>
      <c r="E115" s="104" t="s">
        <v>78</v>
      </c>
      <c r="F115" s="239"/>
      <c r="G115" s="136"/>
      <c r="H115" s="138"/>
      <c r="I115" s="187">
        <f t="shared" si="29"/>
        <v>0</v>
      </c>
      <c r="J115" s="185">
        <f t="shared" si="43"/>
        <v>0</v>
      </c>
      <c r="K115" s="139">
        <f t="shared" si="46"/>
        <v>0</v>
      </c>
      <c r="L115" s="52">
        <f t="shared" si="44"/>
        <v>0</v>
      </c>
      <c r="M115" s="53">
        <f t="shared" si="30"/>
        <v>0</v>
      </c>
      <c r="N115" s="102">
        <f t="shared" si="47"/>
        <v>0</v>
      </c>
      <c r="O115" s="54">
        <f t="shared" si="48"/>
        <v>0</v>
      </c>
      <c r="P115" s="53">
        <f t="shared" si="49"/>
        <v>0</v>
      </c>
      <c r="Q115" s="102">
        <f t="shared" si="50"/>
        <v>0</v>
      </c>
      <c r="R115" s="55">
        <f t="shared" si="51"/>
        <v>0</v>
      </c>
      <c r="S115" s="160">
        <f t="shared" si="31"/>
        <v>0</v>
      </c>
      <c r="T115" s="135">
        <f t="shared" si="32"/>
        <v>0</v>
      </c>
      <c r="U115" s="141" t="str">
        <f t="shared" si="41"/>
        <v/>
      </c>
      <c r="V115" s="186" t="str">
        <f t="shared" si="33"/>
        <v/>
      </c>
      <c r="W115" s="134">
        <f t="shared" si="45"/>
        <v>0</v>
      </c>
      <c r="X115" s="102">
        <f t="shared" si="34"/>
        <v>0</v>
      </c>
      <c r="Y115" s="54" t="str">
        <f t="shared" si="35"/>
        <v/>
      </c>
      <c r="Z115" s="135">
        <f t="shared" si="36"/>
        <v>0</v>
      </c>
      <c r="AA115" s="141" t="str">
        <f t="shared" si="42"/>
        <v/>
      </c>
      <c r="AB115" s="186">
        <f t="shared" si="37"/>
        <v>0</v>
      </c>
      <c r="AC115" s="54" t="str">
        <f t="shared" si="38"/>
        <v/>
      </c>
      <c r="AD115" s="102">
        <f t="shared" si="39"/>
        <v>0</v>
      </c>
      <c r="AE115" s="55" t="str">
        <f t="shared" si="40"/>
        <v/>
      </c>
    </row>
    <row r="116" spans="2:31" ht="39" customHeight="1">
      <c r="B116" s="526" t="s">
        <v>254</v>
      </c>
      <c r="C116" s="527"/>
      <c r="D116" s="181">
        <v>2.5</v>
      </c>
      <c r="E116" s="104" t="s">
        <v>263</v>
      </c>
      <c r="F116" s="239"/>
      <c r="G116" s="136"/>
      <c r="H116" s="138"/>
      <c r="I116" s="187">
        <f t="shared" si="29"/>
        <v>0</v>
      </c>
      <c r="J116" s="185">
        <f t="shared" si="43"/>
        <v>0</v>
      </c>
      <c r="K116" s="139">
        <f t="shared" si="46"/>
        <v>0</v>
      </c>
      <c r="L116" s="52">
        <f t="shared" si="44"/>
        <v>0</v>
      </c>
      <c r="M116" s="53">
        <f t="shared" si="30"/>
        <v>0</v>
      </c>
      <c r="N116" s="102">
        <f t="shared" si="47"/>
        <v>0</v>
      </c>
      <c r="O116" s="54">
        <f t="shared" si="48"/>
        <v>0</v>
      </c>
      <c r="P116" s="53">
        <f t="shared" si="49"/>
        <v>0</v>
      </c>
      <c r="Q116" s="102">
        <f t="shared" si="50"/>
        <v>0</v>
      </c>
      <c r="R116" s="55">
        <f t="shared" si="51"/>
        <v>0</v>
      </c>
      <c r="S116" s="160">
        <f t="shared" si="31"/>
        <v>0</v>
      </c>
      <c r="T116" s="135">
        <f t="shared" si="32"/>
        <v>0</v>
      </c>
      <c r="U116" s="141" t="str">
        <f t="shared" si="41"/>
        <v/>
      </c>
      <c r="V116" s="186" t="str">
        <f t="shared" si="33"/>
        <v/>
      </c>
      <c r="W116" s="134">
        <f t="shared" si="45"/>
        <v>0</v>
      </c>
      <c r="X116" s="102">
        <f t="shared" si="34"/>
        <v>0</v>
      </c>
      <c r="Y116" s="54" t="str">
        <f t="shared" si="35"/>
        <v/>
      </c>
      <c r="Z116" s="135">
        <f t="shared" si="36"/>
        <v>0</v>
      </c>
      <c r="AA116" s="141" t="str">
        <f t="shared" si="42"/>
        <v/>
      </c>
      <c r="AB116" s="186">
        <f t="shared" si="37"/>
        <v>0</v>
      </c>
      <c r="AC116" s="54" t="str">
        <f t="shared" si="38"/>
        <v/>
      </c>
      <c r="AD116" s="102">
        <f t="shared" si="39"/>
        <v>0</v>
      </c>
      <c r="AE116" s="55" t="str">
        <f t="shared" si="40"/>
        <v/>
      </c>
    </row>
    <row r="117" spans="2:31" ht="20.25">
      <c r="B117" s="532" t="s">
        <v>180</v>
      </c>
      <c r="C117" s="533"/>
      <c r="D117" s="181"/>
      <c r="E117" s="104"/>
      <c r="F117" s="239"/>
      <c r="G117" s="136"/>
      <c r="H117" s="138"/>
      <c r="I117" s="187">
        <f t="shared" si="29"/>
        <v>0</v>
      </c>
      <c r="J117" s="185">
        <f t="shared" si="43"/>
        <v>0</v>
      </c>
      <c r="K117" s="139">
        <f t="shared" si="46"/>
        <v>0</v>
      </c>
      <c r="L117" s="52">
        <f t="shared" si="44"/>
        <v>0</v>
      </c>
      <c r="M117" s="53">
        <f t="shared" si="30"/>
        <v>0</v>
      </c>
      <c r="N117" s="102">
        <f t="shared" si="47"/>
        <v>0</v>
      </c>
      <c r="O117" s="54">
        <f t="shared" si="48"/>
        <v>0</v>
      </c>
      <c r="P117" s="53">
        <f t="shared" si="49"/>
        <v>0</v>
      </c>
      <c r="Q117" s="102">
        <f t="shared" si="50"/>
        <v>0</v>
      </c>
      <c r="R117" s="55">
        <f t="shared" si="51"/>
        <v>0</v>
      </c>
      <c r="S117" s="160">
        <f t="shared" si="31"/>
        <v>0</v>
      </c>
      <c r="T117" s="135">
        <f t="shared" si="32"/>
        <v>0</v>
      </c>
      <c r="U117" s="141" t="str">
        <f t="shared" si="41"/>
        <v/>
      </c>
      <c r="V117" s="186" t="str">
        <f t="shared" si="33"/>
        <v/>
      </c>
      <c r="W117" s="134">
        <f t="shared" si="45"/>
        <v>0</v>
      </c>
      <c r="X117" s="102">
        <f t="shared" si="34"/>
        <v>0</v>
      </c>
      <c r="Y117" s="54" t="str">
        <f t="shared" si="35"/>
        <v/>
      </c>
      <c r="Z117" s="135">
        <f t="shared" si="36"/>
        <v>0</v>
      </c>
      <c r="AA117" s="141" t="str">
        <f t="shared" si="42"/>
        <v/>
      </c>
      <c r="AB117" s="186">
        <f t="shared" si="37"/>
        <v>0</v>
      </c>
      <c r="AC117" s="54" t="str">
        <f t="shared" si="38"/>
        <v/>
      </c>
      <c r="AD117" s="102">
        <f t="shared" si="39"/>
        <v>0</v>
      </c>
      <c r="AE117" s="55" t="str">
        <f t="shared" si="40"/>
        <v/>
      </c>
    </row>
    <row r="118" spans="2:31" ht="33" customHeight="1">
      <c r="B118" s="526" t="s">
        <v>181</v>
      </c>
      <c r="C118" s="527"/>
      <c r="D118" s="181">
        <v>0.11</v>
      </c>
      <c r="E118" s="104" t="s">
        <v>78</v>
      </c>
      <c r="F118" s="239"/>
      <c r="G118" s="136"/>
      <c r="H118" s="138"/>
      <c r="I118" s="187">
        <f t="shared" si="29"/>
        <v>0</v>
      </c>
      <c r="J118" s="185">
        <f t="shared" si="43"/>
        <v>0</v>
      </c>
      <c r="K118" s="139">
        <f t="shared" si="46"/>
        <v>0</v>
      </c>
      <c r="L118" s="52">
        <f t="shared" si="44"/>
        <v>0</v>
      </c>
      <c r="M118" s="53">
        <f t="shared" si="30"/>
        <v>0</v>
      </c>
      <c r="N118" s="102">
        <f t="shared" si="47"/>
        <v>0</v>
      </c>
      <c r="O118" s="54">
        <f t="shared" si="48"/>
        <v>0</v>
      </c>
      <c r="P118" s="53">
        <f t="shared" si="49"/>
        <v>0</v>
      </c>
      <c r="Q118" s="102">
        <f t="shared" si="50"/>
        <v>0</v>
      </c>
      <c r="R118" s="55">
        <f t="shared" si="51"/>
        <v>0</v>
      </c>
      <c r="S118" s="160">
        <f t="shared" si="31"/>
        <v>0</v>
      </c>
      <c r="T118" s="135">
        <f t="shared" si="32"/>
        <v>0</v>
      </c>
      <c r="U118" s="141" t="str">
        <f t="shared" si="41"/>
        <v/>
      </c>
      <c r="V118" s="186" t="str">
        <f t="shared" si="33"/>
        <v/>
      </c>
      <c r="W118" s="134">
        <f t="shared" si="45"/>
        <v>0</v>
      </c>
      <c r="X118" s="102">
        <f t="shared" si="34"/>
        <v>0</v>
      </c>
      <c r="Y118" s="54" t="str">
        <f t="shared" si="35"/>
        <v/>
      </c>
      <c r="Z118" s="135">
        <f t="shared" si="36"/>
        <v>0</v>
      </c>
      <c r="AA118" s="141" t="str">
        <f t="shared" si="42"/>
        <v/>
      </c>
      <c r="AB118" s="186">
        <f t="shared" si="37"/>
        <v>0</v>
      </c>
      <c r="AC118" s="54" t="str">
        <f t="shared" si="38"/>
        <v/>
      </c>
      <c r="AD118" s="102">
        <f t="shared" si="39"/>
        <v>0</v>
      </c>
      <c r="AE118" s="55" t="str">
        <f t="shared" si="40"/>
        <v/>
      </c>
    </row>
    <row r="119" spans="2:31" ht="33.75" customHeight="1">
      <c r="B119" s="526" t="s">
        <v>182</v>
      </c>
      <c r="C119" s="527"/>
      <c r="D119" s="181">
        <v>0.15</v>
      </c>
      <c r="E119" s="104" t="s">
        <v>78</v>
      </c>
      <c r="F119" s="239"/>
      <c r="G119" s="136"/>
      <c r="H119" s="138"/>
      <c r="I119" s="187">
        <f t="shared" si="29"/>
        <v>0</v>
      </c>
      <c r="J119" s="185">
        <f t="shared" si="43"/>
        <v>0</v>
      </c>
      <c r="K119" s="139">
        <f t="shared" si="46"/>
        <v>0</v>
      </c>
      <c r="L119" s="52">
        <f t="shared" si="44"/>
        <v>0</v>
      </c>
      <c r="M119" s="53">
        <f t="shared" si="30"/>
        <v>0</v>
      </c>
      <c r="N119" s="102">
        <f t="shared" si="47"/>
        <v>0</v>
      </c>
      <c r="O119" s="54">
        <f t="shared" si="48"/>
        <v>0</v>
      </c>
      <c r="P119" s="53">
        <f t="shared" si="49"/>
        <v>0</v>
      </c>
      <c r="Q119" s="102">
        <f t="shared" si="50"/>
        <v>0</v>
      </c>
      <c r="R119" s="55">
        <f t="shared" si="51"/>
        <v>0</v>
      </c>
      <c r="S119" s="160">
        <f t="shared" si="31"/>
        <v>0</v>
      </c>
      <c r="T119" s="135">
        <f t="shared" si="32"/>
        <v>0</v>
      </c>
      <c r="U119" s="141" t="str">
        <f t="shared" si="41"/>
        <v/>
      </c>
      <c r="V119" s="186" t="str">
        <f t="shared" si="33"/>
        <v/>
      </c>
      <c r="W119" s="134">
        <f t="shared" si="45"/>
        <v>0</v>
      </c>
      <c r="X119" s="102">
        <f t="shared" si="34"/>
        <v>0</v>
      </c>
      <c r="Y119" s="54" t="str">
        <f t="shared" si="35"/>
        <v/>
      </c>
      <c r="Z119" s="135">
        <f t="shared" si="36"/>
        <v>0</v>
      </c>
      <c r="AA119" s="141" t="str">
        <f t="shared" si="42"/>
        <v/>
      </c>
      <c r="AB119" s="186">
        <f t="shared" si="37"/>
        <v>0</v>
      </c>
      <c r="AC119" s="54" t="str">
        <f t="shared" si="38"/>
        <v/>
      </c>
      <c r="AD119" s="102">
        <f t="shared" si="39"/>
        <v>0</v>
      </c>
      <c r="AE119" s="55" t="str">
        <f t="shared" si="40"/>
        <v/>
      </c>
    </row>
    <row r="120" spans="2:31" ht="20.25">
      <c r="B120" s="532" t="s">
        <v>183</v>
      </c>
      <c r="C120" s="533"/>
      <c r="D120" s="181"/>
      <c r="E120" s="104"/>
      <c r="F120" s="239"/>
      <c r="G120" s="136"/>
      <c r="H120" s="138"/>
      <c r="I120" s="187">
        <f t="shared" si="29"/>
        <v>0</v>
      </c>
      <c r="J120" s="185">
        <f t="shared" si="43"/>
        <v>0</v>
      </c>
      <c r="K120" s="139">
        <f t="shared" si="46"/>
        <v>0</v>
      </c>
      <c r="L120" s="52">
        <f t="shared" si="44"/>
        <v>0</v>
      </c>
      <c r="M120" s="53">
        <f t="shared" si="30"/>
        <v>0</v>
      </c>
      <c r="N120" s="102">
        <f t="shared" si="47"/>
        <v>0</v>
      </c>
      <c r="O120" s="54">
        <f t="shared" si="48"/>
        <v>0</v>
      </c>
      <c r="P120" s="53">
        <f t="shared" si="49"/>
        <v>0</v>
      </c>
      <c r="Q120" s="102">
        <f t="shared" si="50"/>
        <v>0</v>
      </c>
      <c r="R120" s="55">
        <f t="shared" si="51"/>
        <v>0</v>
      </c>
      <c r="S120" s="160">
        <f t="shared" si="31"/>
        <v>0</v>
      </c>
      <c r="T120" s="135">
        <f t="shared" si="32"/>
        <v>0</v>
      </c>
      <c r="U120" s="141" t="str">
        <f t="shared" si="41"/>
        <v/>
      </c>
      <c r="V120" s="186" t="str">
        <f t="shared" si="33"/>
        <v/>
      </c>
      <c r="W120" s="134">
        <f t="shared" si="45"/>
        <v>0</v>
      </c>
      <c r="X120" s="102">
        <f t="shared" si="34"/>
        <v>0</v>
      </c>
      <c r="Y120" s="54" t="str">
        <f t="shared" si="35"/>
        <v/>
      </c>
      <c r="Z120" s="135">
        <f t="shared" si="36"/>
        <v>0</v>
      </c>
      <c r="AA120" s="141" t="str">
        <f t="shared" si="42"/>
        <v/>
      </c>
      <c r="AB120" s="186">
        <f t="shared" si="37"/>
        <v>0</v>
      </c>
      <c r="AC120" s="54" t="str">
        <f t="shared" si="38"/>
        <v/>
      </c>
      <c r="AD120" s="102">
        <f t="shared" si="39"/>
        <v>0</v>
      </c>
      <c r="AE120" s="55" t="str">
        <f t="shared" si="40"/>
        <v/>
      </c>
    </row>
    <row r="121" spans="2:31" ht="18">
      <c r="B121" s="530" t="s">
        <v>261</v>
      </c>
      <c r="C121" s="531"/>
      <c r="D121" s="181"/>
      <c r="E121" s="104"/>
      <c r="F121" s="239"/>
      <c r="G121" s="136"/>
      <c r="H121" s="138"/>
      <c r="I121" s="187">
        <f t="shared" si="29"/>
        <v>0</v>
      </c>
      <c r="J121" s="185">
        <f t="shared" si="43"/>
        <v>0</v>
      </c>
      <c r="K121" s="139">
        <f t="shared" si="46"/>
        <v>0</v>
      </c>
      <c r="L121" s="52">
        <f t="shared" si="44"/>
        <v>0</v>
      </c>
      <c r="M121" s="53">
        <f t="shared" si="30"/>
        <v>0</v>
      </c>
      <c r="N121" s="102">
        <f t="shared" si="47"/>
        <v>0</v>
      </c>
      <c r="O121" s="54">
        <f t="shared" si="48"/>
        <v>0</v>
      </c>
      <c r="P121" s="53">
        <f t="shared" si="49"/>
        <v>0</v>
      </c>
      <c r="Q121" s="102">
        <f t="shared" si="50"/>
        <v>0</v>
      </c>
      <c r="R121" s="55">
        <f t="shared" si="51"/>
        <v>0</v>
      </c>
      <c r="S121" s="160">
        <f t="shared" si="31"/>
        <v>0</v>
      </c>
      <c r="T121" s="135">
        <f t="shared" si="32"/>
        <v>0</v>
      </c>
      <c r="U121" s="141" t="str">
        <f t="shared" si="41"/>
        <v/>
      </c>
      <c r="V121" s="186" t="str">
        <f t="shared" si="33"/>
        <v/>
      </c>
      <c r="W121" s="134">
        <f t="shared" si="45"/>
        <v>0</v>
      </c>
      <c r="X121" s="102">
        <f t="shared" si="34"/>
        <v>0</v>
      </c>
      <c r="Y121" s="54" t="str">
        <f t="shared" si="35"/>
        <v/>
      </c>
      <c r="Z121" s="135">
        <f t="shared" si="36"/>
        <v>0</v>
      </c>
      <c r="AA121" s="141" t="str">
        <f t="shared" si="42"/>
        <v/>
      </c>
      <c r="AB121" s="186">
        <f t="shared" si="37"/>
        <v>0</v>
      </c>
      <c r="AC121" s="54" t="str">
        <f t="shared" si="38"/>
        <v/>
      </c>
      <c r="AD121" s="102">
        <f t="shared" si="39"/>
        <v>0</v>
      </c>
      <c r="AE121" s="55" t="str">
        <f t="shared" si="40"/>
        <v/>
      </c>
    </row>
    <row r="122" spans="2:31" ht="29.25" customHeight="1">
      <c r="B122" s="526" t="s">
        <v>256</v>
      </c>
      <c r="C122" s="527"/>
      <c r="D122" s="181">
        <v>2.5</v>
      </c>
      <c r="E122" s="104" t="s">
        <v>263</v>
      </c>
      <c r="F122" s="239"/>
      <c r="G122" s="136"/>
      <c r="H122" s="138"/>
      <c r="I122" s="187">
        <f t="shared" si="29"/>
        <v>0</v>
      </c>
      <c r="J122" s="185">
        <f t="shared" si="43"/>
        <v>0</v>
      </c>
      <c r="K122" s="139">
        <f t="shared" si="46"/>
        <v>0</v>
      </c>
      <c r="L122" s="52">
        <f t="shared" si="44"/>
        <v>0</v>
      </c>
      <c r="M122" s="53">
        <f t="shared" si="30"/>
        <v>0</v>
      </c>
      <c r="N122" s="102">
        <f t="shared" si="47"/>
        <v>0</v>
      </c>
      <c r="O122" s="54">
        <f t="shared" si="48"/>
        <v>0</v>
      </c>
      <c r="P122" s="53">
        <f t="shared" si="49"/>
        <v>0</v>
      </c>
      <c r="Q122" s="102">
        <f t="shared" si="50"/>
        <v>0</v>
      </c>
      <c r="R122" s="55">
        <f t="shared" si="51"/>
        <v>0</v>
      </c>
      <c r="S122" s="160">
        <f t="shared" si="31"/>
        <v>0</v>
      </c>
      <c r="T122" s="135">
        <f t="shared" si="32"/>
        <v>0</v>
      </c>
      <c r="U122" s="141" t="str">
        <f t="shared" si="41"/>
        <v/>
      </c>
      <c r="V122" s="186" t="str">
        <f t="shared" si="33"/>
        <v/>
      </c>
      <c r="W122" s="134">
        <f t="shared" si="45"/>
        <v>0</v>
      </c>
      <c r="X122" s="102">
        <f t="shared" si="34"/>
        <v>0</v>
      </c>
      <c r="Y122" s="54" t="str">
        <f t="shared" si="35"/>
        <v/>
      </c>
      <c r="Z122" s="135">
        <f t="shared" si="36"/>
        <v>0</v>
      </c>
      <c r="AA122" s="141" t="str">
        <f t="shared" si="42"/>
        <v/>
      </c>
      <c r="AB122" s="186">
        <f t="shared" si="37"/>
        <v>0</v>
      </c>
      <c r="AC122" s="54" t="str">
        <f t="shared" si="38"/>
        <v/>
      </c>
      <c r="AD122" s="102">
        <f t="shared" si="39"/>
        <v>0</v>
      </c>
      <c r="AE122" s="55" t="str">
        <f t="shared" si="40"/>
        <v/>
      </c>
    </row>
    <row r="123" spans="2:31" ht="30.75" customHeight="1">
      <c r="B123" s="526" t="s">
        <v>184</v>
      </c>
      <c r="C123" s="527"/>
      <c r="D123" s="181">
        <v>0.11</v>
      </c>
      <c r="E123" s="104" t="s">
        <v>78</v>
      </c>
      <c r="F123" s="239"/>
      <c r="G123" s="136"/>
      <c r="H123" s="138"/>
      <c r="I123" s="187">
        <f t="shared" si="29"/>
        <v>0</v>
      </c>
      <c r="J123" s="185">
        <f t="shared" si="43"/>
        <v>0</v>
      </c>
      <c r="K123" s="139">
        <f t="shared" si="46"/>
        <v>0</v>
      </c>
      <c r="L123" s="52">
        <f t="shared" si="44"/>
        <v>0</v>
      </c>
      <c r="M123" s="53">
        <f t="shared" si="30"/>
        <v>0</v>
      </c>
      <c r="N123" s="102">
        <f t="shared" si="47"/>
        <v>0</v>
      </c>
      <c r="O123" s="54">
        <f t="shared" si="48"/>
        <v>0</v>
      </c>
      <c r="P123" s="53">
        <f t="shared" si="49"/>
        <v>0</v>
      </c>
      <c r="Q123" s="102">
        <f t="shared" si="50"/>
        <v>0</v>
      </c>
      <c r="R123" s="55">
        <f t="shared" si="51"/>
        <v>0</v>
      </c>
      <c r="S123" s="160">
        <f t="shared" si="31"/>
        <v>0</v>
      </c>
      <c r="T123" s="135">
        <f t="shared" si="32"/>
        <v>0</v>
      </c>
      <c r="U123" s="141" t="str">
        <f t="shared" si="41"/>
        <v/>
      </c>
      <c r="V123" s="186" t="str">
        <f t="shared" si="33"/>
        <v/>
      </c>
      <c r="W123" s="134">
        <f t="shared" si="45"/>
        <v>0</v>
      </c>
      <c r="X123" s="102">
        <f t="shared" si="34"/>
        <v>0</v>
      </c>
      <c r="Y123" s="54" t="str">
        <f t="shared" si="35"/>
        <v/>
      </c>
      <c r="Z123" s="135">
        <f t="shared" si="36"/>
        <v>0</v>
      </c>
      <c r="AA123" s="141" t="str">
        <f t="shared" si="42"/>
        <v/>
      </c>
      <c r="AB123" s="186">
        <f t="shared" si="37"/>
        <v>0</v>
      </c>
      <c r="AC123" s="54" t="str">
        <f t="shared" si="38"/>
        <v/>
      </c>
      <c r="AD123" s="102">
        <f t="shared" si="39"/>
        <v>0</v>
      </c>
      <c r="AE123" s="55" t="str">
        <f t="shared" si="40"/>
        <v/>
      </c>
    </row>
    <row r="124" spans="2:31" ht="20.25">
      <c r="B124" s="532" t="s">
        <v>185</v>
      </c>
      <c r="C124" s="533"/>
      <c r="D124" s="181"/>
      <c r="E124" s="104"/>
      <c r="F124" s="239"/>
      <c r="G124" s="136"/>
      <c r="H124" s="138"/>
      <c r="I124" s="187">
        <f t="shared" si="29"/>
        <v>0</v>
      </c>
      <c r="J124" s="185">
        <f t="shared" si="43"/>
        <v>0</v>
      </c>
      <c r="K124" s="139">
        <f t="shared" si="46"/>
        <v>0</v>
      </c>
      <c r="L124" s="52">
        <f t="shared" si="44"/>
        <v>0</v>
      </c>
      <c r="M124" s="53">
        <f t="shared" si="30"/>
        <v>0</v>
      </c>
      <c r="N124" s="102">
        <f t="shared" si="47"/>
        <v>0</v>
      </c>
      <c r="O124" s="54">
        <f t="shared" si="48"/>
        <v>0</v>
      </c>
      <c r="P124" s="53">
        <f t="shared" si="49"/>
        <v>0</v>
      </c>
      <c r="Q124" s="102">
        <f t="shared" si="50"/>
        <v>0</v>
      </c>
      <c r="R124" s="55">
        <f t="shared" si="51"/>
        <v>0</v>
      </c>
      <c r="S124" s="160">
        <f t="shared" si="31"/>
        <v>0</v>
      </c>
      <c r="T124" s="135">
        <f t="shared" si="32"/>
        <v>0</v>
      </c>
      <c r="U124" s="141" t="str">
        <f t="shared" si="41"/>
        <v/>
      </c>
      <c r="V124" s="186" t="str">
        <f t="shared" si="33"/>
        <v/>
      </c>
      <c r="W124" s="134">
        <f t="shared" si="45"/>
        <v>0</v>
      </c>
      <c r="X124" s="102">
        <f t="shared" si="34"/>
        <v>0</v>
      </c>
      <c r="Y124" s="54" t="str">
        <f t="shared" si="35"/>
        <v/>
      </c>
      <c r="Z124" s="135">
        <f t="shared" si="36"/>
        <v>0</v>
      </c>
      <c r="AA124" s="141" t="str">
        <f t="shared" si="42"/>
        <v/>
      </c>
      <c r="AB124" s="186">
        <f t="shared" si="37"/>
        <v>0</v>
      </c>
      <c r="AC124" s="54" t="str">
        <f t="shared" si="38"/>
        <v/>
      </c>
      <c r="AD124" s="102">
        <f t="shared" si="39"/>
        <v>0</v>
      </c>
      <c r="AE124" s="55" t="str">
        <f t="shared" si="40"/>
        <v/>
      </c>
    </row>
    <row r="125" spans="2:31" ht="30" customHeight="1">
      <c r="B125" s="526" t="s">
        <v>186</v>
      </c>
      <c r="C125" s="527"/>
      <c r="D125" s="181">
        <v>0.11</v>
      </c>
      <c r="E125" s="104" t="s">
        <v>78</v>
      </c>
      <c r="F125" s="239"/>
      <c r="G125" s="136"/>
      <c r="H125" s="138"/>
      <c r="I125" s="187">
        <f t="shared" si="29"/>
        <v>0</v>
      </c>
      <c r="J125" s="185">
        <f t="shared" si="43"/>
        <v>0</v>
      </c>
      <c r="K125" s="139">
        <f t="shared" si="46"/>
        <v>0</v>
      </c>
      <c r="L125" s="52">
        <f t="shared" si="44"/>
        <v>0</v>
      </c>
      <c r="M125" s="53">
        <f t="shared" si="30"/>
        <v>0</v>
      </c>
      <c r="N125" s="102">
        <f t="shared" si="47"/>
        <v>0</v>
      </c>
      <c r="O125" s="54">
        <f t="shared" si="48"/>
        <v>0</v>
      </c>
      <c r="P125" s="53">
        <f t="shared" si="49"/>
        <v>0</v>
      </c>
      <c r="Q125" s="102">
        <f t="shared" si="50"/>
        <v>0</v>
      </c>
      <c r="R125" s="55">
        <f t="shared" si="51"/>
        <v>0</v>
      </c>
      <c r="S125" s="160">
        <f t="shared" si="31"/>
        <v>0</v>
      </c>
      <c r="T125" s="135">
        <f t="shared" si="32"/>
        <v>0</v>
      </c>
      <c r="U125" s="141" t="str">
        <f t="shared" si="41"/>
        <v/>
      </c>
      <c r="V125" s="186" t="str">
        <f t="shared" si="33"/>
        <v/>
      </c>
      <c r="W125" s="134">
        <f t="shared" si="45"/>
        <v>0</v>
      </c>
      <c r="X125" s="102">
        <f t="shared" si="34"/>
        <v>0</v>
      </c>
      <c r="Y125" s="54" t="str">
        <f t="shared" si="35"/>
        <v/>
      </c>
      <c r="Z125" s="135">
        <f t="shared" si="36"/>
        <v>0</v>
      </c>
      <c r="AA125" s="141" t="str">
        <f t="shared" si="42"/>
        <v/>
      </c>
      <c r="AB125" s="186">
        <f t="shared" si="37"/>
        <v>0</v>
      </c>
      <c r="AC125" s="54" t="str">
        <f t="shared" si="38"/>
        <v/>
      </c>
      <c r="AD125" s="102">
        <f t="shared" si="39"/>
        <v>0</v>
      </c>
      <c r="AE125" s="55" t="str">
        <f t="shared" si="40"/>
        <v/>
      </c>
    </row>
    <row r="126" spans="2:31" ht="29.25" customHeight="1">
      <c r="B126" s="526" t="s">
        <v>187</v>
      </c>
      <c r="C126" s="527"/>
      <c r="D126" s="181">
        <v>0.11</v>
      </c>
      <c r="E126" s="104" t="s">
        <v>78</v>
      </c>
      <c r="F126" s="239"/>
      <c r="G126" s="136"/>
      <c r="H126" s="138"/>
      <c r="I126" s="187">
        <f t="shared" si="29"/>
        <v>0</v>
      </c>
      <c r="J126" s="185">
        <f t="shared" si="43"/>
        <v>0</v>
      </c>
      <c r="K126" s="139">
        <f t="shared" si="46"/>
        <v>0</v>
      </c>
      <c r="L126" s="52">
        <f t="shared" si="44"/>
        <v>0</v>
      </c>
      <c r="M126" s="53">
        <f t="shared" si="30"/>
        <v>0</v>
      </c>
      <c r="N126" s="102">
        <f t="shared" si="47"/>
        <v>0</v>
      </c>
      <c r="O126" s="54">
        <f t="shared" si="48"/>
        <v>0</v>
      </c>
      <c r="P126" s="53">
        <f t="shared" si="49"/>
        <v>0</v>
      </c>
      <c r="Q126" s="102">
        <f t="shared" si="50"/>
        <v>0</v>
      </c>
      <c r="R126" s="55">
        <f t="shared" si="51"/>
        <v>0</v>
      </c>
      <c r="S126" s="160">
        <f t="shared" si="31"/>
        <v>0</v>
      </c>
      <c r="T126" s="135">
        <f t="shared" si="32"/>
        <v>0</v>
      </c>
      <c r="U126" s="141" t="str">
        <f t="shared" si="41"/>
        <v/>
      </c>
      <c r="V126" s="186" t="str">
        <f t="shared" si="33"/>
        <v/>
      </c>
      <c r="W126" s="134">
        <f t="shared" si="45"/>
        <v>0</v>
      </c>
      <c r="X126" s="102">
        <f t="shared" si="34"/>
        <v>0</v>
      </c>
      <c r="Y126" s="54" t="str">
        <f t="shared" si="35"/>
        <v/>
      </c>
      <c r="Z126" s="135">
        <f t="shared" si="36"/>
        <v>0</v>
      </c>
      <c r="AA126" s="141" t="str">
        <f t="shared" si="42"/>
        <v/>
      </c>
      <c r="AB126" s="186">
        <f t="shared" si="37"/>
        <v>0</v>
      </c>
      <c r="AC126" s="54" t="str">
        <f t="shared" si="38"/>
        <v/>
      </c>
      <c r="AD126" s="102">
        <f t="shared" si="39"/>
        <v>0</v>
      </c>
      <c r="AE126" s="55" t="str">
        <f t="shared" si="40"/>
        <v/>
      </c>
    </row>
    <row r="127" spans="2:31" ht="30" customHeight="1">
      <c r="B127" s="526" t="s">
        <v>188</v>
      </c>
      <c r="C127" s="527"/>
      <c r="D127" s="181">
        <v>0.13</v>
      </c>
      <c r="E127" s="104" t="s">
        <v>78</v>
      </c>
      <c r="F127" s="239"/>
      <c r="G127" s="136"/>
      <c r="H127" s="138"/>
      <c r="I127" s="187">
        <f t="shared" ref="I127:I174" si="52">D127*H127</f>
        <v>0</v>
      </c>
      <c r="J127" s="185">
        <f t="shared" si="43"/>
        <v>0</v>
      </c>
      <c r="K127" s="139">
        <f t="shared" si="46"/>
        <v>0</v>
      </c>
      <c r="L127" s="52">
        <f t="shared" si="44"/>
        <v>0</v>
      </c>
      <c r="M127" s="53">
        <f t="shared" ref="M127:M174" si="53">IF(K127=0,0,INT(K127/F127))</f>
        <v>0</v>
      </c>
      <c r="N127" s="102">
        <f t="shared" si="47"/>
        <v>0</v>
      </c>
      <c r="O127" s="54">
        <f t="shared" si="48"/>
        <v>0</v>
      </c>
      <c r="P127" s="53">
        <f t="shared" si="49"/>
        <v>0</v>
      </c>
      <c r="Q127" s="102">
        <f t="shared" si="50"/>
        <v>0</v>
      </c>
      <c r="R127" s="55">
        <f t="shared" si="51"/>
        <v>0</v>
      </c>
      <c r="S127" s="160">
        <f t="shared" ref="S127:S174" si="54">IF(K127=0,0,K127/D127)</f>
        <v>0</v>
      </c>
      <c r="T127" s="135">
        <f t="shared" ref="T127:T174" si="55">IF(H127=0,0,IF(ISBLANK(H127),0,INT(S127/H127)))</f>
        <v>0</v>
      </c>
      <c r="U127" s="141" t="str">
        <f t="shared" si="41"/>
        <v/>
      </c>
      <c r="V127" s="186" t="str">
        <f t="shared" ref="V127:V174" si="56">IF(K127&gt;0,I127,"")</f>
        <v/>
      </c>
      <c r="W127" s="134">
        <f t="shared" si="45"/>
        <v>0</v>
      </c>
      <c r="X127" s="102">
        <f t="shared" ref="X127:X174" si="57">K127-(T127*I127)</f>
        <v>0</v>
      </c>
      <c r="Y127" s="54" t="str">
        <f t="shared" ref="Y127:Y174" si="58">IF(X127&lt;&gt;0,E127,"")</f>
        <v/>
      </c>
      <c r="Z127" s="135">
        <f t="shared" ref="Z127:Z174" si="59">IF(X127=0,0,T127+1)</f>
        <v>0</v>
      </c>
      <c r="AA127" s="141" t="str">
        <f t="shared" si="42"/>
        <v/>
      </c>
      <c r="AB127" s="186">
        <f t="shared" ref="AB127:AB174" si="60">IF(Z127&gt;0,V127,0)</f>
        <v>0</v>
      </c>
      <c r="AC127" s="54" t="str">
        <f t="shared" ref="AC127:AC174" si="61">IF(Z127&gt;0,E127,"")</f>
        <v/>
      </c>
      <c r="AD127" s="102">
        <f t="shared" ref="AD127:AD174" si="62">IF(X127=0,0,K127-(Z127*I127))</f>
        <v>0</v>
      </c>
      <c r="AE127" s="55" t="str">
        <f t="shared" ref="AE127:AE174" si="63">IF(X127&lt;&gt;0,E127,"")</f>
        <v/>
      </c>
    </row>
    <row r="128" spans="2:31" ht="33" customHeight="1">
      <c r="B128" s="526" t="s">
        <v>294</v>
      </c>
      <c r="C128" s="527"/>
      <c r="D128" s="181">
        <v>0.11</v>
      </c>
      <c r="E128" s="104" t="s">
        <v>78</v>
      </c>
      <c r="F128" s="239"/>
      <c r="G128" s="136"/>
      <c r="H128" s="138"/>
      <c r="I128" s="187">
        <f t="shared" si="52"/>
        <v>0</v>
      </c>
      <c r="J128" s="185">
        <f t="shared" si="43"/>
        <v>0</v>
      </c>
      <c r="K128" s="139">
        <f t="shared" si="46"/>
        <v>0</v>
      </c>
      <c r="L128" s="52">
        <f t="shared" si="44"/>
        <v>0</v>
      </c>
      <c r="M128" s="53">
        <f t="shared" si="53"/>
        <v>0</v>
      </c>
      <c r="N128" s="102">
        <f t="shared" si="47"/>
        <v>0</v>
      </c>
      <c r="O128" s="54">
        <f t="shared" si="48"/>
        <v>0</v>
      </c>
      <c r="P128" s="53">
        <f t="shared" si="49"/>
        <v>0</v>
      </c>
      <c r="Q128" s="102">
        <f t="shared" si="50"/>
        <v>0</v>
      </c>
      <c r="R128" s="55">
        <f t="shared" si="51"/>
        <v>0</v>
      </c>
      <c r="S128" s="160">
        <f t="shared" si="54"/>
        <v>0</v>
      </c>
      <c r="T128" s="135">
        <f t="shared" si="55"/>
        <v>0</v>
      </c>
      <c r="U128" s="141" t="str">
        <f t="shared" si="41"/>
        <v/>
      </c>
      <c r="V128" s="186" t="str">
        <f t="shared" si="56"/>
        <v/>
      </c>
      <c r="W128" s="134">
        <f t="shared" si="45"/>
        <v>0</v>
      </c>
      <c r="X128" s="102">
        <f t="shared" si="57"/>
        <v>0</v>
      </c>
      <c r="Y128" s="54" t="str">
        <f t="shared" si="58"/>
        <v/>
      </c>
      <c r="Z128" s="135">
        <f t="shared" si="59"/>
        <v>0</v>
      </c>
      <c r="AA128" s="141" t="str">
        <f t="shared" si="42"/>
        <v/>
      </c>
      <c r="AB128" s="186">
        <f t="shared" si="60"/>
        <v>0</v>
      </c>
      <c r="AC128" s="54" t="str">
        <f t="shared" si="61"/>
        <v/>
      </c>
      <c r="AD128" s="102">
        <f t="shared" si="62"/>
        <v>0</v>
      </c>
      <c r="AE128" s="55" t="str">
        <f t="shared" si="63"/>
        <v/>
      </c>
    </row>
    <row r="129" spans="2:31" ht="18">
      <c r="B129" s="530" t="s">
        <v>189</v>
      </c>
      <c r="C129" s="531"/>
      <c r="D129" s="181"/>
      <c r="E129" s="104"/>
      <c r="F129" s="239"/>
      <c r="G129" s="136"/>
      <c r="H129" s="138"/>
      <c r="I129" s="187">
        <f t="shared" si="52"/>
        <v>0</v>
      </c>
      <c r="J129" s="185">
        <f t="shared" si="43"/>
        <v>0</v>
      </c>
      <c r="K129" s="139">
        <f t="shared" si="46"/>
        <v>0</v>
      </c>
      <c r="L129" s="52">
        <f t="shared" si="44"/>
        <v>0</v>
      </c>
      <c r="M129" s="53">
        <f t="shared" si="53"/>
        <v>0</v>
      </c>
      <c r="N129" s="102">
        <f t="shared" si="47"/>
        <v>0</v>
      </c>
      <c r="O129" s="54">
        <f t="shared" si="48"/>
        <v>0</v>
      </c>
      <c r="P129" s="53">
        <f t="shared" si="49"/>
        <v>0</v>
      </c>
      <c r="Q129" s="102">
        <f t="shared" si="50"/>
        <v>0</v>
      </c>
      <c r="R129" s="55">
        <f t="shared" si="51"/>
        <v>0</v>
      </c>
      <c r="S129" s="160">
        <f t="shared" si="54"/>
        <v>0</v>
      </c>
      <c r="T129" s="135">
        <f t="shared" si="55"/>
        <v>0</v>
      </c>
      <c r="U129" s="141" t="str">
        <f t="shared" si="41"/>
        <v/>
      </c>
      <c r="V129" s="186" t="str">
        <f t="shared" si="56"/>
        <v/>
      </c>
      <c r="W129" s="134">
        <f t="shared" si="45"/>
        <v>0</v>
      </c>
      <c r="X129" s="102">
        <f t="shared" si="57"/>
        <v>0</v>
      </c>
      <c r="Y129" s="54" t="str">
        <f t="shared" si="58"/>
        <v/>
      </c>
      <c r="Z129" s="135">
        <f t="shared" si="59"/>
        <v>0</v>
      </c>
      <c r="AA129" s="141" t="str">
        <f t="shared" si="42"/>
        <v/>
      </c>
      <c r="AB129" s="186">
        <f t="shared" si="60"/>
        <v>0</v>
      </c>
      <c r="AC129" s="54" t="str">
        <f t="shared" si="61"/>
        <v/>
      </c>
      <c r="AD129" s="102">
        <f t="shared" si="62"/>
        <v>0</v>
      </c>
      <c r="AE129" s="55" t="str">
        <f t="shared" si="63"/>
        <v/>
      </c>
    </row>
    <row r="130" spans="2:31" ht="33.75" customHeight="1">
      <c r="B130" s="526" t="s">
        <v>189</v>
      </c>
      <c r="C130" s="527"/>
      <c r="D130" s="181">
        <v>0.16</v>
      </c>
      <c r="E130" s="104" t="s">
        <v>78</v>
      </c>
      <c r="F130" s="239"/>
      <c r="G130" s="136"/>
      <c r="H130" s="138"/>
      <c r="I130" s="187">
        <f t="shared" si="52"/>
        <v>0</v>
      </c>
      <c r="J130" s="185">
        <f t="shared" si="43"/>
        <v>0</v>
      </c>
      <c r="K130" s="139">
        <f t="shared" si="46"/>
        <v>0</v>
      </c>
      <c r="L130" s="52">
        <f t="shared" si="44"/>
        <v>0</v>
      </c>
      <c r="M130" s="53">
        <f t="shared" si="53"/>
        <v>0</v>
      </c>
      <c r="N130" s="102">
        <f t="shared" si="47"/>
        <v>0</v>
      </c>
      <c r="O130" s="54">
        <f t="shared" si="48"/>
        <v>0</v>
      </c>
      <c r="P130" s="53">
        <f t="shared" si="49"/>
        <v>0</v>
      </c>
      <c r="Q130" s="102">
        <f t="shared" si="50"/>
        <v>0</v>
      </c>
      <c r="R130" s="55">
        <f t="shared" si="51"/>
        <v>0</v>
      </c>
      <c r="S130" s="160">
        <f t="shared" si="54"/>
        <v>0</v>
      </c>
      <c r="T130" s="135">
        <f t="shared" si="55"/>
        <v>0</v>
      </c>
      <c r="U130" s="141" t="str">
        <f t="shared" si="41"/>
        <v/>
      </c>
      <c r="V130" s="186" t="str">
        <f t="shared" si="56"/>
        <v/>
      </c>
      <c r="W130" s="134">
        <f t="shared" si="45"/>
        <v>0</v>
      </c>
      <c r="X130" s="102">
        <f t="shared" si="57"/>
        <v>0</v>
      </c>
      <c r="Y130" s="54" t="str">
        <f t="shared" si="58"/>
        <v/>
      </c>
      <c r="Z130" s="135">
        <f t="shared" si="59"/>
        <v>0</v>
      </c>
      <c r="AA130" s="141" t="str">
        <f t="shared" si="42"/>
        <v/>
      </c>
      <c r="AB130" s="186">
        <f t="shared" si="60"/>
        <v>0</v>
      </c>
      <c r="AC130" s="54" t="str">
        <f t="shared" si="61"/>
        <v/>
      </c>
      <c r="AD130" s="102">
        <f t="shared" si="62"/>
        <v>0</v>
      </c>
      <c r="AE130" s="55" t="str">
        <f t="shared" si="63"/>
        <v/>
      </c>
    </row>
    <row r="131" spans="2:31" ht="47.25" customHeight="1">
      <c r="B131" s="526" t="s">
        <v>257</v>
      </c>
      <c r="C131" s="527"/>
      <c r="D131" s="181">
        <v>0.11</v>
      </c>
      <c r="E131" s="104" t="s">
        <v>78</v>
      </c>
      <c r="F131" s="239"/>
      <c r="G131" s="136"/>
      <c r="H131" s="138"/>
      <c r="I131" s="187">
        <f t="shared" si="52"/>
        <v>0</v>
      </c>
      <c r="J131" s="185">
        <f t="shared" si="43"/>
        <v>0</v>
      </c>
      <c r="K131" s="139">
        <f t="shared" si="46"/>
        <v>0</v>
      </c>
      <c r="L131" s="52">
        <f t="shared" si="44"/>
        <v>0</v>
      </c>
      <c r="M131" s="53">
        <f t="shared" si="53"/>
        <v>0</v>
      </c>
      <c r="N131" s="102">
        <f t="shared" si="47"/>
        <v>0</v>
      </c>
      <c r="O131" s="54">
        <f t="shared" si="48"/>
        <v>0</v>
      </c>
      <c r="P131" s="53">
        <f t="shared" si="49"/>
        <v>0</v>
      </c>
      <c r="Q131" s="102">
        <f t="shared" si="50"/>
        <v>0</v>
      </c>
      <c r="R131" s="55">
        <f t="shared" si="51"/>
        <v>0</v>
      </c>
      <c r="S131" s="160">
        <f t="shared" si="54"/>
        <v>0</v>
      </c>
      <c r="T131" s="135">
        <f t="shared" si="55"/>
        <v>0</v>
      </c>
      <c r="U131" s="141" t="str">
        <f t="shared" si="41"/>
        <v/>
      </c>
      <c r="V131" s="186" t="str">
        <f t="shared" si="56"/>
        <v/>
      </c>
      <c r="W131" s="134">
        <f t="shared" si="45"/>
        <v>0</v>
      </c>
      <c r="X131" s="102">
        <f t="shared" si="57"/>
        <v>0</v>
      </c>
      <c r="Y131" s="54" t="str">
        <f t="shared" si="58"/>
        <v/>
      </c>
      <c r="Z131" s="135">
        <f t="shared" si="59"/>
        <v>0</v>
      </c>
      <c r="AA131" s="141" t="str">
        <f t="shared" si="42"/>
        <v/>
      </c>
      <c r="AB131" s="186">
        <f t="shared" si="60"/>
        <v>0</v>
      </c>
      <c r="AC131" s="54" t="str">
        <f t="shared" si="61"/>
        <v/>
      </c>
      <c r="AD131" s="102">
        <f t="shared" si="62"/>
        <v>0</v>
      </c>
      <c r="AE131" s="55" t="str">
        <f t="shared" si="63"/>
        <v/>
      </c>
    </row>
    <row r="132" spans="2:31" ht="54" customHeight="1">
      <c r="B132" s="526" t="s">
        <v>232</v>
      </c>
      <c r="C132" s="527"/>
      <c r="D132" s="181">
        <v>0.11</v>
      </c>
      <c r="E132" s="104" t="s">
        <v>78</v>
      </c>
      <c r="F132" s="239"/>
      <c r="G132" s="136"/>
      <c r="H132" s="138"/>
      <c r="I132" s="187">
        <f t="shared" si="52"/>
        <v>0</v>
      </c>
      <c r="J132" s="185">
        <f t="shared" si="43"/>
        <v>0</v>
      </c>
      <c r="K132" s="139">
        <f t="shared" si="46"/>
        <v>0</v>
      </c>
      <c r="L132" s="52">
        <f t="shared" si="44"/>
        <v>0</v>
      </c>
      <c r="M132" s="53">
        <f t="shared" si="53"/>
        <v>0</v>
      </c>
      <c r="N132" s="102">
        <f t="shared" si="47"/>
        <v>0</v>
      </c>
      <c r="O132" s="54">
        <f t="shared" si="48"/>
        <v>0</v>
      </c>
      <c r="P132" s="53">
        <f t="shared" si="49"/>
        <v>0</v>
      </c>
      <c r="Q132" s="102">
        <f t="shared" si="50"/>
        <v>0</v>
      </c>
      <c r="R132" s="55">
        <f t="shared" si="51"/>
        <v>0</v>
      </c>
      <c r="S132" s="160">
        <f t="shared" si="54"/>
        <v>0</v>
      </c>
      <c r="T132" s="135">
        <f t="shared" si="55"/>
        <v>0</v>
      </c>
      <c r="U132" s="141" t="str">
        <f t="shared" si="41"/>
        <v/>
      </c>
      <c r="V132" s="186" t="str">
        <f t="shared" si="56"/>
        <v/>
      </c>
      <c r="W132" s="134">
        <f t="shared" si="45"/>
        <v>0</v>
      </c>
      <c r="X132" s="102">
        <f t="shared" si="57"/>
        <v>0</v>
      </c>
      <c r="Y132" s="54" t="str">
        <f t="shared" si="58"/>
        <v/>
      </c>
      <c r="Z132" s="135">
        <f t="shared" si="59"/>
        <v>0</v>
      </c>
      <c r="AA132" s="141" t="str">
        <f t="shared" si="42"/>
        <v/>
      </c>
      <c r="AB132" s="186">
        <f t="shared" si="60"/>
        <v>0</v>
      </c>
      <c r="AC132" s="54" t="str">
        <f t="shared" si="61"/>
        <v/>
      </c>
      <c r="AD132" s="102">
        <f t="shared" si="62"/>
        <v>0</v>
      </c>
      <c r="AE132" s="55" t="str">
        <f t="shared" si="63"/>
        <v/>
      </c>
    </row>
    <row r="133" spans="2:31" ht="48" customHeight="1">
      <c r="B133" s="530" t="s">
        <v>233</v>
      </c>
      <c r="C133" s="531"/>
      <c r="D133" s="181">
        <v>0.28000000000000003</v>
      </c>
      <c r="E133" s="104" t="s">
        <v>78</v>
      </c>
      <c r="F133" s="239"/>
      <c r="G133" s="136"/>
      <c r="H133" s="138"/>
      <c r="I133" s="187">
        <f t="shared" si="52"/>
        <v>0</v>
      </c>
      <c r="J133" s="185">
        <f t="shared" si="43"/>
        <v>0</v>
      </c>
      <c r="K133" s="139">
        <f t="shared" si="46"/>
        <v>0</v>
      </c>
      <c r="L133" s="52">
        <f t="shared" si="44"/>
        <v>0</v>
      </c>
      <c r="M133" s="53">
        <f t="shared" si="53"/>
        <v>0</v>
      </c>
      <c r="N133" s="102">
        <f t="shared" si="47"/>
        <v>0</v>
      </c>
      <c r="O133" s="54">
        <f t="shared" si="48"/>
        <v>0</v>
      </c>
      <c r="P133" s="53">
        <f t="shared" si="49"/>
        <v>0</v>
      </c>
      <c r="Q133" s="102">
        <f t="shared" si="50"/>
        <v>0</v>
      </c>
      <c r="R133" s="55">
        <f t="shared" si="51"/>
        <v>0</v>
      </c>
      <c r="S133" s="160">
        <f t="shared" si="54"/>
        <v>0</v>
      </c>
      <c r="T133" s="135">
        <f t="shared" si="55"/>
        <v>0</v>
      </c>
      <c r="U133" s="141" t="str">
        <f t="shared" si="41"/>
        <v/>
      </c>
      <c r="V133" s="186" t="str">
        <f t="shared" si="56"/>
        <v/>
      </c>
      <c r="W133" s="134">
        <f t="shared" si="45"/>
        <v>0</v>
      </c>
      <c r="X133" s="102">
        <f t="shared" si="57"/>
        <v>0</v>
      </c>
      <c r="Y133" s="54" t="str">
        <f t="shared" si="58"/>
        <v/>
      </c>
      <c r="Z133" s="135">
        <f t="shared" si="59"/>
        <v>0</v>
      </c>
      <c r="AA133" s="141" t="str">
        <f t="shared" si="42"/>
        <v/>
      </c>
      <c r="AB133" s="186">
        <f t="shared" si="60"/>
        <v>0</v>
      </c>
      <c r="AC133" s="54" t="str">
        <f t="shared" si="61"/>
        <v/>
      </c>
      <c r="AD133" s="102">
        <f t="shared" si="62"/>
        <v>0</v>
      </c>
      <c r="AE133" s="55" t="str">
        <f t="shared" si="63"/>
        <v/>
      </c>
    </row>
    <row r="134" spans="2:31" ht="54" customHeight="1">
      <c r="B134" s="530" t="s">
        <v>234</v>
      </c>
      <c r="C134" s="531"/>
      <c r="D134" s="181">
        <v>0.2</v>
      </c>
      <c r="E134" s="104" t="s">
        <v>78</v>
      </c>
      <c r="F134" s="239"/>
      <c r="G134" s="136"/>
      <c r="H134" s="138"/>
      <c r="I134" s="187">
        <f t="shared" si="52"/>
        <v>0</v>
      </c>
      <c r="J134" s="185">
        <f t="shared" si="43"/>
        <v>0</v>
      </c>
      <c r="K134" s="139">
        <f t="shared" si="46"/>
        <v>0</v>
      </c>
      <c r="L134" s="52">
        <f t="shared" si="44"/>
        <v>0</v>
      </c>
      <c r="M134" s="53">
        <f t="shared" si="53"/>
        <v>0</v>
      </c>
      <c r="N134" s="102">
        <f t="shared" si="47"/>
        <v>0</v>
      </c>
      <c r="O134" s="54">
        <f t="shared" si="48"/>
        <v>0</v>
      </c>
      <c r="P134" s="53">
        <f t="shared" si="49"/>
        <v>0</v>
      </c>
      <c r="Q134" s="102">
        <f t="shared" si="50"/>
        <v>0</v>
      </c>
      <c r="R134" s="55">
        <f t="shared" si="51"/>
        <v>0</v>
      </c>
      <c r="S134" s="160">
        <f t="shared" si="54"/>
        <v>0</v>
      </c>
      <c r="T134" s="135">
        <f t="shared" si="55"/>
        <v>0</v>
      </c>
      <c r="U134" s="141" t="str">
        <f t="shared" si="41"/>
        <v/>
      </c>
      <c r="V134" s="186" t="str">
        <f t="shared" si="56"/>
        <v/>
      </c>
      <c r="W134" s="134">
        <f t="shared" si="45"/>
        <v>0</v>
      </c>
      <c r="X134" s="102">
        <f t="shared" si="57"/>
        <v>0</v>
      </c>
      <c r="Y134" s="54" t="str">
        <f t="shared" si="58"/>
        <v/>
      </c>
      <c r="Z134" s="135">
        <f t="shared" si="59"/>
        <v>0</v>
      </c>
      <c r="AA134" s="141" t="str">
        <f t="shared" si="42"/>
        <v/>
      </c>
      <c r="AB134" s="186">
        <f t="shared" si="60"/>
        <v>0</v>
      </c>
      <c r="AC134" s="54" t="str">
        <f t="shared" si="61"/>
        <v/>
      </c>
      <c r="AD134" s="102">
        <f t="shared" si="62"/>
        <v>0</v>
      </c>
      <c r="AE134" s="55" t="str">
        <f t="shared" si="63"/>
        <v/>
      </c>
    </row>
    <row r="135" spans="2:31" ht="33.75" customHeight="1">
      <c r="B135" s="530" t="s">
        <v>194</v>
      </c>
      <c r="C135" s="531"/>
      <c r="D135" s="181">
        <v>0.14000000000000001</v>
      </c>
      <c r="E135" s="104" t="s">
        <v>78</v>
      </c>
      <c r="F135" s="239"/>
      <c r="G135" s="136"/>
      <c r="H135" s="138"/>
      <c r="I135" s="187">
        <f t="shared" si="52"/>
        <v>0</v>
      </c>
      <c r="J135" s="185">
        <f t="shared" si="43"/>
        <v>0</v>
      </c>
      <c r="K135" s="139">
        <f t="shared" si="46"/>
        <v>0</v>
      </c>
      <c r="L135" s="52">
        <f t="shared" si="44"/>
        <v>0</v>
      </c>
      <c r="M135" s="53">
        <f t="shared" si="53"/>
        <v>0</v>
      </c>
      <c r="N135" s="102">
        <f t="shared" si="47"/>
        <v>0</v>
      </c>
      <c r="O135" s="54">
        <f t="shared" si="48"/>
        <v>0</v>
      </c>
      <c r="P135" s="53">
        <f t="shared" si="49"/>
        <v>0</v>
      </c>
      <c r="Q135" s="102">
        <f t="shared" si="50"/>
        <v>0</v>
      </c>
      <c r="R135" s="55">
        <f t="shared" si="51"/>
        <v>0</v>
      </c>
      <c r="S135" s="160">
        <f t="shared" si="54"/>
        <v>0</v>
      </c>
      <c r="T135" s="135">
        <f t="shared" si="55"/>
        <v>0</v>
      </c>
      <c r="U135" s="141" t="str">
        <f t="shared" si="41"/>
        <v/>
      </c>
      <c r="V135" s="186" t="str">
        <f t="shared" si="56"/>
        <v/>
      </c>
      <c r="W135" s="134">
        <f t="shared" si="45"/>
        <v>0</v>
      </c>
      <c r="X135" s="102">
        <f t="shared" si="57"/>
        <v>0</v>
      </c>
      <c r="Y135" s="54" t="str">
        <f t="shared" si="58"/>
        <v/>
      </c>
      <c r="Z135" s="135">
        <f t="shared" si="59"/>
        <v>0</v>
      </c>
      <c r="AA135" s="141" t="str">
        <f t="shared" si="42"/>
        <v/>
      </c>
      <c r="AB135" s="186">
        <f t="shared" si="60"/>
        <v>0</v>
      </c>
      <c r="AC135" s="54" t="str">
        <f t="shared" si="61"/>
        <v/>
      </c>
      <c r="AD135" s="102">
        <f t="shared" si="62"/>
        <v>0</v>
      </c>
      <c r="AE135" s="55" t="str">
        <f t="shared" si="63"/>
        <v/>
      </c>
    </row>
    <row r="136" spans="2:31" ht="20.25">
      <c r="B136" s="528" t="s">
        <v>258</v>
      </c>
      <c r="C136" s="529"/>
      <c r="D136" s="181"/>
      <c r="E136" s="104"/>
      <c r="F136" s="239"/>
      <c r="G136" s="136"/>
      <c r="H136" s="138"/>
      <c r="I136" s="187">
        <f t="shared" si="52"/>
        <v>0</v>
      </c>
      <c r="J136" s="185">
        <f t="shared" si="43"/>
        <v>0</v>
      </c>
      <c r="K136" s="139">
        <f t="shared" si="46"/>
        <v>0</v>
      </c>
      <c r="L136" s="52">
        <f t="shared" si="44"/>
        <v>0</v>
      </c>
      <c r="M136" s="53">
        <f t="shared" si="53"/>
        <v>0</v>
      </c>
      <c r="N136" s="102">
        <f t="shared" si="47"/>
        <v>0</v>
      </c>
      <c r="O136" s="54">
        <f t="shared" si="48"/>
        <v>0</v>
      </c>
      <c r="P136" s="53">
        <f t="shared" si="49"/>
        <v>0</v>
      </c>
      <c r="Q136" s="102">
        <f t="shared" si="50"/>
        <v>0</v>
      </c>
      <c r="R136" s="55">
        <f t="shared" si="51"/>
        <v>0</v>
      </c>
      <c r="S136" s="160">
        <f t="shared" si="54"/>
        <v>0</v>
      </c>
      <c r="T136" s="135">
        <f t="shared" si="55"/>
        <v>0</v>
      </c>
      <c r="U136" s="141" t="str">
        <f t="shared" si="41"/>
        <v/>
      </c>
      <c r="V136" s="186" t="str">
        <f t="shared" si="56"/>
        <v/>
      </c>
      <c r="W136" s="134">
        <f t="shared" si="45"/>
        <v>0</v>
      </c>
      <c r="X136" s="102">
        <f t="shared" si="57"/>
        <v>0</v>
      </c>
      <c r="Y136" s="54" t="str">
        <f t="shared" si="58"/>
        <v/>
      </c>
      <c r="Z136" s="135">
        <f t="shared" si="59"/>
        <v>0</v>
      </c>
      <c r="AA136" s="141" t="str">
        <f t="shared" si="42"/>
        <v/>
      </c>
      <c r="AB136" s="186">
        <f t="shared" si="60"/>
        <v>0</v>
      </c>
      <c r="AC136" s="54" t="str">
        <f t="shared" si="61"/>
        <v/>
      </c>
      <c r="AD136" s="102">
        <f t="shared" si="62"/>
        <v>0</v>
      </c>
      <c r="AE136" s="55" t="str">
        <f t="shared" si="63"/>
        <v/>
      </c>
    </row>
    <row r="137" spans="2:31" ht="27.75" customHeight="1">
      <c r="B137" s="526" t="s">
        <v>196</v>
      </c>
      <c r="C137" s="527"/>
      <c r="D137" s="181">
        <v>0.22</v>
      </c>
      <c r="E137" s="104" t="s">
        <v>78</v>
      </c>
      <c r="F137" s="239"/>
      <c r="G137" s="136"/>
      <c r="H137" s="138"/>
      <c r="I137" s="187">
        <f t="shared" si="52"/>
        <v>0</v>
      </c>
      <c r="J137" s="185">
        <f t="shared" si="43"/>
        <v>0</v>
      </c>
      <c r="K137" s="139">
        <f t="shared" si="46"/>
        <v>0</v>
      </c>
      <c r="L137" s="52">
        <f t="shared" si="44"/>
        <v>0</v>
      </c>
      <c r="M137" s="53">
        <f t="shared" si="53"/>
        <v>0</v>
      </c>
      <c r="N137" s="102">
        <f t="shared" si="47"/>
        <v>0</v>
      </c>
      <c r="O137" s="54">
        <f t="shared" si="48"/>
        <v>0</v>
      </c>
      <c r="P137" s="53">
        <f t="shared" si="49"/>
        <v>0</v>
      </c>
      <c r="Q137" s="102">
        <f t="shared" si="50"/>
        <v>0</v>
      </c>
      <c r="R137" s="55">
        <f t="shared" si="51"/>
        <v>0</v>
      </c>
      <c r="S137" s="160">
        <f t="shared" si="54"/>
        <v>0</v>
      </c>
      <c r="T137" s="135">
        <f t="shared" si="55"/>
        <v>0</v>
      </c>
      <c r="U137" s="141" t="str">
        <f t="shared" si="41"/>
        <v/>
      </c>
      <c r="V137" s="186" t="str">
        <f t="shared" si="56"/>
        <v/>
      </c>
      <c r="W137" s="134">
        <f t="shared" si="45"/>
        <v>0</v>
      </c>
      <c r="X137" s="102">
        <f t="shared" si="57"/>
        <v>0</v>
      </c>
      <c r="Y137" s="54" t="str">
        <f t="shared" si="58"/>
        <v/>
      </c>
      <c r="Z137" s="135">
        <f t="shared" si="59"/>
        <v>0</v>
      </c>
      <c r="AA137" s="141" t="str">
        <f t="shared" si="42"/>
        <v/>
      </c>
      <c r="AB137" s="186">
        <f t="shared" si="60"/>
        <v>0</v>
      </c>
      <c r="AC137" s="54" t="str">
        <f t="shared" si="61"/>
        <v/>
      </c>
      <c r="AD137" s="102">
        <f t="shared" si="62"/>
        <v>0</v>
      </c>
      <c r="AE137" s="55" t="str">
        <f t="shared" si="63"/>
        <v/>
      </c>
    </row>
    <row r="138" spans="2:31" ht="36" customHeight="1">
      <c r="B138" s="526" t="s">
        <v>197</v>
      </c>
      <c r="C138" s="527"/>
      <c r="D138" s="181">
        <v>0.25</v>
      </c>
      <c r="E138" s="104" t="s">
        <v>78</v>
      </c>
      <c r="F138" s="239"/>
      <c r="G138" s="136"/>
      <c r="H138" s="138"/>
      <c r="I138" s="187">
        <f t="shared" si="52"/>
        <v>0</v>
      </c>
      <c r="J138" s="185">
        <f t="shared" si="43"/>
        <v>0</v>
      </c>
      <c r="K138" s="139">
        <f t="shared" si="46"/>
        <v>0</v>
      </c>
      <c r="L138" s="52">
        <f t="shared" si="44"/>
        <v>0</v>
      </c>
      <c r="M138" s="53">
        <f t="shared" si="53"/>
        <v>0</v>
      </c>
      <c r="N138" s="102">
        <f t="shared" si="47"/>
        <v>0</v>
      </c>
      <c r="O138" s="54">
        <f t="shared" si="48"/>
        <v>0</v>
      </c>
      <c r="P138" s="53">
        <f t="shared" si="49"/>
        <v>0</v>
      </c>
      <c r="Q138" s="102">
        <f t="shared" si="50"/>
        <v>0</v>
      </c>
      <c r="R138" s="55">
        <f t="shared" si="51"/>
        <v>0</v>
      </c>
      <c r="S138" s="160">
        <f t="shared" si="54"/>
        <v>0</v>
      </c>
      <c r="T138" s="135">
        <f t="shared" si="55"/>
        <v>0</v>
      </c>
      <c r="U138" s="141" t="str">
        <f t="shared" si="41"/>
        <v/>
      </c>
      <c r="V138" s="186" t="str">
        <f t="shared" si="56"/>
        <v/>
      </c>
      <c r="W138" s="134">
        <f t="shared" si="45"/>
        <v>0</v>
      </c>
      <c r="X138" s="102">
        <f t="shared" si="57"/>
        <v>0</v>
      </c>
      <c r="Y138" s="54" t="str">
        <f t="shared" si="58"/>
        <v/>
      </c>
      <c r="Z138" s="135">
        <f t="shared" si="59"/>
        <v>0</v>
      </c>
      <c r="AA138" s="141" t="str">
        <f t="shared" si="42"/>
        <v/>
      </c>
      <c r="AB138" s="186">
        <f t="shared" si="60"/>
        <v>0</v>
      </c>
      <c r="AC138" s="54" t="str">
        <f t="shared" si="61"/>
        <v/>
      </c>
      <c r="AD138" s="102">
        <f t="shared" si="62"/>
        <v>0</v>
      </c>
      <c r="AE138" s="55" t="str">
        <f t="shared" si="63"/>
        <v/>
      </c>
    </row>
    <row r="139" spans="2:31" ht="27" customHeight="1">
      <c r="B139" s="526" t="s">
        <v>198</v>
      </c>
      <c r="C139" s="527"/>
      <c r="D139" s="181">
        <v>0.22</v>
      </c>
      <c r="E139" s="104" t="s">
        <v>78</v>
      </c>
      <c r="F139" s="239"/>
      <c r="G139" s="136"/>
      <c r="H139" s="138"/>
      <c r="I139" s="187">
        <f t="shared" si="52"/>
        <v>0</v>
      </c>
      <c r="J139" s="185">
        <f t="shared" si="43"/>
        <v>0</v>
      </c>
      <c r="K139" s="139">
        <f t="shared" si="46"/>
        <v>0</v>
      </c>
      <c r="L139" s="52">
        <f t="shared" si="44"/>
        <v>0</v>
      </c>
      <c r="M139" s="53">
        <f t="shared" si="53"/>
        <v>0</v>
      </c>
      <c r="N139" s="102">
        <f t="shared" si="47"/>
        <v>0</v>
      </c>
      <c r="O139" s="54">
        <f t="shared" si="48"/>
        <v>0</v>
      </c>
      <c r="P139" s="53">
        <f t="shared" si="49"/>
        <v>0</v>
      </c>
      <c r="Q139" s="102">
        <f t="shared" si="50"/>
        <v>0</v>
      </c>
      <c r="R139" s="55">
        <f t="shared" si="51"/>
        <v>0</v>
      </c>
      <c r="S139" s="160">
        <f t="shared" si="54"/>
        <v>0</v>
      </c>
      <c r="T139" s="135">
        <f t="shared" si="55"/>
        <v>0</v>
      </c>
      <c r="U139" s="141" t="str">
        <f t="shared" si="41"/>
        <v/>
      </c>
      <c r="V139" s="186" t="str">
        <f t="shared" si="56"/>
        <v/>
      </c>
      <c r="W139" s="134">
        <f t="shared" si="45"/>
        <v>0</v>
      </c>
      <c r="X139" s="102">
        <f t="shared" si="57"/>
        <v>0</v>
      </c>
      <c r="Y139" s="54" t="str">
        <f t="shared" si="58"/>
        <v/>
      </c>
      <c r="Z139" s="135">
        <f t="shared" si="59"/>
        <v>0</v>
      </c>
      <c r="AA139" s="141" t="str">
        <f t="shared" si="42"/>
        <v/>
      </c>
      <c r="AB139" s="186">
        <f t="shared" si="60"/>
        <v>0</v>
      </c>
      <c r="AC139" s="54" t="str">
        <f t="shared" si="61"/>
        <v/>
      </c>
      <c r="AD139" s="102">
        <f t="shared" si="62"/>
        <v>0</v>
      </c>
      <c r="AE139" s="55" t="str">
        <f t="shared" si="63"/>
        <v/>
      </c>
    </row>
    <row r="140" spans="2:31" ht="33" customHeight="1">
      <c r="B140" s="526" t="s">
        <v>199</v>
      </c>
      <c r="C140" s="527"/>
      <c r="D140" s="181">
        <v>0.22</v>
      </c>
      <c r="E140" s="104" t="s">
        <v>78</v>
      </c>
      <c r="F140" s="239"/>
      <c r="G140" s="136"/>
      <c r="H140" s="138"/>
      <c r="I140" s="187">
        <f t="shared" si="52"/>
        <v>0</v>
      </c>
      <c r="J140" s="185">
        <f t="shared" si="43"/>
        <v>0</v>
      </c>
      <c r="K140" s="139">
        <f t="shared" si="46"/>
        <v>0</v>
      </c>
      <c r="L140" s="52">
        <f t="shared" si="44"/>
        <v>0</v>
      </c>
      <c r="M140" s="53">
        <f t="shared" si="53"/>
        <v>0</v>
      </c>
      <c r="N140" s="102">
        <f t="shared" si="47"/>
        <v>0</v>
      </c>
      <c r="O140" s="54">
        <f t="shared" si="48"/>
        <v>0</v>
      </c>
      <c r="P140" s="53">
        <f t="shared" si="49"/>
        <v>0</v>
      </c>
      <c r="Q140" s="102">
        <f t="shared" si="50"/>
        <v>0</v>
      </c>
      <c r="R140" s="55">
        <f t="shared" si="51"/>
        <v>0</v>
      </c>
      <c r="S140" s="160">
        <f t="shared" si="54"/>
        <v>0</v>
      </c>
      <c r="T140" s="135">
        <f t="shared" si="55"/>
        <v>0</v>
      </c>
      <c r="U140" s="141" t="str">
        <f t="shared" si="41"/>
        <v/>
      </c>
      <c r="V140" s="186" t="str">
        <f t="shared" si="56"/>
        <v/>
      </c>
      <c r="W140" s="134">
        <f t="shared" si="45"/>
        <v>0</v>
      </c>
      <c r="X140" s="102">
        <f t="shared" si="57"/>
        <v>0</v>
      </c>
      <c r="Y140" s="54" t="str">
        <f t="shared" si="58"/>
        <v/>
      </c>
      <c r="Z140" s="135">
        <f t="shared" si="59"/>
        <v>0</v>
      </c>
      <c r="AA140" s="141" t="str">
        <f t="shared" si="42"/>
        <v/>
      </c>
      <c r="AB140" s="186">
        <f t="shared" si="60"/>
        <v>0</v>
      </c>
      <c r="AC140" s="54" t="str">
        <f t="shared" si="61"/>
        <v/>
      </c>
      <c r="AD140" s="102">
        <f t="shared" si="62"/>
        <v>0</v>
      </c>
      <c r="AE140" s="55" t="str">
        <f t="shared" si="63"/>
        <v/>
      </c>
    </row>
    <row r="141" spans="2:31" ht="45.75" customHeight="1">
      <c r="B141" s="526" t="s">
        <v>259</v>
      </c>
      <c r="C141" s="527"/>
      <c r="D141" s="181"/>
      <c r="E141" s="104"/>
      <c r="F141" s="239"/>
      <c r="G141" s="136"/>
      <c r="H141" s="138"/>
      <c r="I141" s="187">
        <f t="shared" si="52"/>
        <v>0</v>
      </c>
      <c r="J141" s="185">
        <f t="shared" si="43"/>
        <v>0</v>
      </c>
      <c r="K141" s="139">
        <f t="shared" si="46"/>
        <v>0</v>
      </c>
      <c r="L141" s="52">
        <f t="shared" si="44"/>
        <v>0</v>
      </c>
      <c r="M141" s="53">
        <f t="shared" si="53"/>
        <v>0</v>
      </c>
      <c r="N141" s="102">
        <f t="shared" si="47"/>
        <v>0</v>
      </c>
      <c r="O141" s="54">
        <f t="shared" si="48"/>
        <v>0</v>
      </c>
      <c r="P141" s="53">
        <f t="shared" si="49"/>
        <v>0</v>
      </c>
      <c r="Q141" s="102">
        <f t="shared" si="50"/>
        <v>0</v>
      </c>
      <c r="R141" s="55">
        <f t="shared" si="51"/>
        <v>0</v>
      </c>
      <c r="S141" s="160">
        <f t="shared" si="54"/>
        <v>0</v>
      </c>
      <c r="T141" s="135">
        <f t="shared" si="55"/>
        <v>0</v>
      </c>
      <c r="U141" s="141" t="str">
        <f t="shared" si="41"/>
        <v/>
      </c>
      <c r="V141" s="186" t="str">
        <f t="shared" si="56"/>
        <v/>
      </c>
      <c r="W141" s="134">
        <f t="shared" si="45"/>
        <v>0</v>
      </c>
      <c r="X141" s="102">
        <f t="shared" si="57"/>
        <v>0</v>
      </c>
      <c r="Y141" s="54" t="str">
        <f t="shared" si="58"/>
        <v/>
      </c>
      <c r="Z141" s="135">
        <f t="shared" si="59"/>
        <v>0</v>
      </c>
      <c r="AA141" s="141" t="str">
        <f t="shared" si="42"/>
        <v/>
      </c>
      <c r="AB141" s="186">
        <f t="shared" si="60"/>
        <v>0</v>
      </c>
      <c r="AC141" s="54" t="str">
        <f t="shared" si="61"/>
        <v/>
      </c>
      <c r="AD141" s="102">
        <f t="shared" si="62"/>
        <v>0</v>
      </c>
      <c r="AE141" s="55" t="str">
        <f t="shared" si="63"/>
        <v/>
      </c>
    </row>
    <row r="142" spans="2:31" ht="69.75" customHeight="1">
      <c r="B142" s="530" t="s">
        <v>262</v>
      </c>
      <c r="C142" s="531"/>
      <c r="D142" s="181">
        <v>8.0000000000000002E-3</v>
      </c>
      <c r="E142" s="104" t="s">
        <v>78</v>
      </c>
      <c r="F142" s="239"/>
      <c r="G142" s="136"/>
      <c r="H142" s="138"/>
      <c r="I142" s="187">
        <f t="shared" si="52"/>
        <v>0</v>
      </c>
      <c r="J142" s="185">
        <f t="shared" si="43"/>
        <v>0</v>
      </c>
      <c r="K142" s="139">
        <f t="shared" si="46"/>
        <v>0</v>
      </c>
      <c r="L142" s="52">
        <f t="shared" si="44"/>
        <v>0</v>
      </c>
      <c r="M142" s="53">
        <f t="shared" si="53"/>
        <v>0</v>
      </c>
      <c r="N142" s="102">
        <f t="shared" si="47"/>
        <v>0</v>
      </c>
      <c r="O142" s="54">
        <f t="shared" si="48"/>
        <v>0</v>
      </c>
      <c r="P142" s="53">
        <f t="shared" si="49"/>
        <v>0</v>
      </c>
      <c r="Q142" s="102">
        <f t="shared" si="50"/>
        <v>0</v>
      </c>
      <c r="R142" s="55">
        <f t="shared" si="51"/>
        <v>0</v>
      </c>
      <c r="S142" s="160">
        <f t="shared" si="54"/>
        <v>0</v>
      </c>
      <c r="T142" s="135">
        <f t="shared" si="55"/>
        <v>0</v>
      </c>
      <c r="U142" s="141" t="str">
        <f t="shared" si="41"/>
        <v/>
      </c>
      <c r="V142" s="186" t="str">
        <f t="shared" si="56"/>
        <v/>
      </c>
      <c r="W142" s="134">
        <f t="shared" si="45"/>
        <v>0</v>
      </c>
      <c r="X142" s="102">
        <f t="shared" si="57"/>
        <v>0</v>
      </c>
      <c r="Y142" s="54" t="str">
        <f t="shared" si="58"/>
        <v/>
      </c>
      <c r="Z142" s="135">
        <f t="shared" si="59"/>
        <v>0</v>
      </c>
      <c r="AA142" s="141" t="str">
        <f t="shared" si="42"/>
        <v/>
      </c>
      <c r="AB142" s="186">
        <f t="shared" si="60"/>
        <v>0</v>
      </c>
      <c r="AC142" s="54" t="str">
        <f t="shared" si="61"/>
        <v/>
      </c>
      <c r="AD142" s="102">
        <f t="shared" si="62"/>
        <v>0</v>
      </c>
      <c r="AE142" s="55" t="str">
        <f t="shared" si="63"/>
        <v/>
      </c>
    </row>
    <row r="143" spans="2:31" ht="20.25">
      <c r="B143" s="528" t="s">
        <v>201</v>
      </c>
      <c r="C143" s="529"/>
      <c r="D143" s="181"/>
      <c r="E143" s="104"/>
      <c r="F143" s="239"/>
      <c r="G143" s="136"/>
      <c r="H143" s="138"/>
      <c r="I143" s="187">
        <f t="shared" si="52"/>
        <v>0</v>
      </c>
      <c r="J143" s="185">
        <f t="shared" si="43"/>
        <v>0</v>
      </c>
      <c r="K143" s="139">
        <f t="shared" si="46"/>
        <v>0</v>
      </c>
      <c r="L143" s="52">
        <f t="shared" si="44"/>
        <v>0</v>
      </c>
      <c r="M143" s="53">
        <f t="shared" si="53"/>
        <v>0</v>
      </c>
      <c r="N143" s="102">
        <f t="shared" si="47"/>
        <v>0</v>
      </c>
      <c r="O143" s="54">
        <f t="shared" si="48"/>
        <v>0</v>
      </c>
      <c r="P143" s="53">
        <f t="shared" si="49"/>
        <v>0</v>
      </c>
      <c r="Q143" s="102">
        <f t="shared" si="50"/>
        <v>0</v>
      </c>
      <c r="R143" s="55">
        <f t="shared" si="51"/>
        <v>0</v>
      </c>
      <c r="S143" s="160">
        <f t="shared" si="54"/>
        <v>0</v>
      </c>
      <c r="T143" s="135">
        <f t="shared" si="55"/>
        <v>0</v>
      </c>
      <c r="U143" s="141" t="str">
        <f t="shared" si="41"/>
        <v/>
      </c>
      <c r="V143" s="186" t="str">
        <f t="shared" si="56"/>
        <v/>
      </c>
      <c r="W143" s="134">
        <f t="shared" si="45"/>
        <v>0</v>
      </c>
      <c r="X143" s="102">
        <f t="shared" si="57"/>
        <v>0</v>
      </c>
      <c r="Y143" s="54" t="str">
        <f t="shared" si="58"/>
        <v/>
      </c>
      <c r="Z143" s="135">
        <f t="shared" si="59"/>
        <v>0</v>
      </c>
      <c r="AA143" s="141" t="str">
        <f t="shared" si="42"/>
        <v/>
      </c>
      <c r="AB143" s="186">
        <f t="shared" si="60"/>
        <v>0</v>
      </c>
      <c r="AC143" s="54" t="str">
        <f t="shared" si="61"/>
        <v/>
      </c>
      <c r="AD143" s="102">
        <f t="shared" si="62"/>
        <v>0</v>
      </c>
      <c r="AE143" s="55" t="str">
        <f t="shared" si="63"/>
        <v/>
      </c>
    </row>
    <row r="144" spans="2:31" ht="26.25" customHeight="1">
      <c r="B144" s="526" t="s">
        <v>200</v>
      </c>
      <c r="C144" s="527"/>
      <c r="D144" s="181">
        <v>3.5000000000000003E-2</v>
      </c>
      <c r="E144" s="104" t="s">
        <v>78</v>
      </c>
      <c r="F144" s="239"/>
      <c r="G144" s="136"/>
      <c r="H144" s="138"/>
      <c r="I144" s="187">
        <f t="shared" si="52"/>
        <v>0</v>
      </c>
      <c r="J144" s="185">
        <f t="shared" si="43"/>
        <v>0</v>
      </c>
      <c r="K144" s="139">
        <f t="shared" si="46"/>
        <v>0</v>
      </c>
      <c r="L144" s="52">
        <f t="shared" si="44"/>
        <v>0</v>
      </c>
      <c r="M144" s="53">
        <f t="shared" si="53"/>
        <v>0</v>
      </c>
      <c r="N144" s="102">
        <f t="shared" si="47"/>
        <v>0</v>
      </c>
      <c r="O144" s="54">
        <f t="shared" si="48"/>
        <v>0</v>
      </c>
      <c r="P144" s="53">
        <f t="shared" si="49"/>
        <v>0</v>
      </c>
      <c r="Q144" s="102">
        <f t="shared" si="50"/>
        <v>0</v>
      </c>
      <c r="R144" s="55">
        <f t="shared" si="51"/>
        <v>0</v>
      </c>
      <c r="S144" s="160">
        <f t="shared" si="54"/>
        <v>0</v>
      </c>
      <c r="T144" s="135">
        <f t="shared" si="55"/>
        <v>0</v>
      </c>
      <c r="U144" s="141" t="str">
        <f t="shared" si="41"/>
        <v/>
      </c>
      <c r="V144" s="186" t="str">
        <f t="shared" si="56"/>
        <v/>
      </c>
      <c r="W144" s="134">
        <f t="shared" si="45"/>
        <v>0</v>
      </c>
      <c r="X144" s="102">
        <f t="shared" si="57"/>
        <v>0</v>
      </c>
      <c r="Y144" s="54" t="str">
        <f t="shared" si="58"/>
        <v/>
      </c>
      <c r="Z144" s="135">
        <f t="shared" si="59"/>
        <v>0</v>
      </c>
      <c r="AA144" s="141" t="str">
        <f t="shared" si="42"/>
        <v/>
      </c>
      <c r="AB144" s="186">
        <f t="shared" si="60"/>
        <v>0</v>
      </c>
      <c r="AC144" s="54" t="str">
        <f t="shared" si="61"/>
        <v/>
      </c>
      <c r="AD144" s="102">
        <f t="shared" si="62"/>
        <v>0</v>
      </c>
      <c r="AE144" s="55" t="str">
        <f t="shared" si="63"/>
        <v/>
      </c>
    </row>
    <row r="145" spans="2:31" ht="24.75" customHeight="1">
      <c r="B145" s="526" t="s">
        <v>202</v>
      </c>
      <c r="C145" s="527"/>
      <c r="D145" s="181">
        <v>0.11</v>
      </c>
      <c r="E145" s="104" t="s">
        <v>78</v>
      </c>
      <c r="F145" s="239"/>
      <c r="G145" s="136"/>
      <c r="H145" s="138"/>
      <c r="I145" s="187">
        <f t="shared" si="52"/>
        <v>0</v>
      </c>
      <c r="J145" s="185">
        <f t="shared" si="43"/>
        <v>0</v>
      </c>
      <c r="K145" s="139">
        <f t="shared" si="46"/>
        <v>0</v>
      </c>
      <c r="L145" s="52">
        <f t="shared" si="44"/>
        <v>0</v>
      </c>
      <c r="M145" s="53">
        <f t="shared" si="53"/>
        <v>0</v>
      </c>
      <c r="N145" s="102">
        <f t="shared" si="47"/>
        <v>0</v>
      </c>
      <c r="O145" s="54">
        <f t="shared" si="48"/>
        <v>0</v>
      </c>
      <c r="P145" s="53">
        <f t="shared" si="49"/>
        <v>0</v>
      </c>
      <c r="Q145" s="102">
        <f t="shared" si="50"/>
        <v>0</v>
      </c>
      <c r="R145" s="55">
        <f t="shared" si="51"/>
        <v>0</v>
      </c>
      <c r="S145" s="160">
        <f t="shared" si="54"/>
        <v>0</v>
      </c>
      <c r="T145" s="135">
        <f t="shared" si="55"/>
        <v>0</v>
      </c>
      <c r="U145" s="141" t="str">
        <f t="shared" si="41"/>
        <v/>
      </c>
      <c r="V145" s="186" t="str">
        <f t="shared" si="56"/>
        <v/>
      </c>
      <c r="W145" s="134">
        <f t="shared" si="45"/>
        <v>0</v>
      </c>
      <c r="X145" s="102">
        <f t="shared" si="57"/>
        <v>0</v>
      </c>
      <c r="Y145" s="54" t="str">
        <f t="shared" si="58"/>
        <v/>
      </c>
      <c r="Z145" s="135">
        <f t="shared" si="59"/>
        <v>0</v>
      </c>
      <c r="AA145" s="141" t="str">
        <f t="shared" si="42"/>
        <v/>
      </c>
      <c r="AB145" s="186">
        <f t="shared" si="60"/>
        <v>0</v>
      </c>
      <c r="AC145" s="54" t="str">
        <f t="shared" si="61"/>
        <v/>
      </c>
      <c r="AD145" s="102">
        <f t="shared" si="62"/>
        <v>0</v>
      </c>
      <c r="AE145" s="55" t="str">
        <f t="shared" si="63"/>
        <v/>
      </c>
    </row>
    <row r="146" spans="2:31" ht="24" customHeight="1">
      <c r="B146" s="526" t="s">
        <v>203</v>
      </c>
      <c r="C146" s="527"/>
      <c r="D146" s="181">
        <v>0.115</v>
      </c>
      <c r="E146" s="104" t="s">
        <v>78</v>
      </c>
      <c r="F146" s="239"/>
      <c r="G146" s="136"/>
      <c r="H146" s="138"/>
      <c r="I146" s="187">
        <f t="shared" si="52"/>
        <v>0</v>
      </c>
      <c r="J146" s="185">
        <f t="shared" si="43"/>
        <v>0</v>
      </c>
      <c r="K146" s="139">
        <f t="shared" si="46"/>
        <v>0</v>
      </c>
      <c r="L146" s="52">
        <f t="shared" si="44"/>
        <v>0</v>
      </c>
      <c r="M146" s="53">
        <f t="shared" si="53"/>
        <v>0</v>
      </c>
      <c r="N146" s="102">
        <f t="shared" si="47"/>
        <v>0</v>
      </c>
      <c r="O146" s="54">
        <f t="shared" si="48"/>
        <v>0</v>
      </c>
      <c r="P146" s="53">
        <f t="shared" si="49"/>
        <v>0</v>
      </c>
      <c r="Q146" s="102">
        <f t="shared" si="50"/>
        <v>0</v>
      </c>
      <c r="R146" s="55">
        <f t="shared" si="51"/>
        <v>0</v>
      </c>
      <c r="S146" s="160">
        <f t="shared" si="54"/>
        <v>0</v>
      </c>
      <c r="T146" s="135">
        <f t="shared" si="55"/>
        <v>0</v>
      </c>
      <c r="U146" s="141" t="str">
        <f t="shared" ref="U146:U174" si="64">IF(T146&gt;0,"de","")</f>
        <v/>
      </c>
      <c r="V146" s="186" t="str">
        <f t="shared" si="56"/>
        <v/>
      </c>
      <c r="W146" s="134">
        <f t="shared" si="45"/>
        <v>0</v>
      </c>
      <c r="X146" s="102">
        <f t="shared" si="57"/>
        <v>0</v>
      </c>
      <c r="Y146" s="54" t="str">
        <f t="shared" si="58"/>
        <v/>
      </c>
      <c r="Z146" s="135">
        <f t="shared" si="59"/>
        <v>0</v>
      </c>
      <c r="AA146" s="141" t="str">
        <f t="shared" ref="AA146:AA174" si="65">IF(Z146&gt;0,"de","")</f>
        <v/>
      </c>
      <c r="AB146" s="186">
        <f t="shared" si="60"/>
        <v>0</v>
      </c>
      <c r="AC146" s="54" t="str">
        <f t="shared" si="61"/>
        <v/>
      </c>
      <c r="AD146" s="102">
        <f t="shared" si="62"/>
        <v>0</v>
      </c>
      <c r="AE146" s="55" t="str">
        <f t="shared" si="63"/>
        <v/>
      </c>
    </row>
    <row r="147" spans="2:31" ht="24" customHeight="1">
      <c r="B147" s="526" t="s">
        <v>204</v>
      </c>
      <c r="C147" s="527"/>
      <c r="D147" s="181">
        <v>0.12</v>
      </c>
      <c r="E147" s="104" t="s">
        <v>78</v>
      </c>
      <c r="F147" s="239"/>
      <c r="G147" s="136"/>
      <c r="H147" s="138"/>
      <c r="I147" s="187">
        <f t="shared" si="52"/>
        <v>0</v>
      </c>
      <c r="J147" s="185">
        <f t="shared" ref="J147:J174" si="66">IF(I147&gt;0,E147,0)</f>
        <v>0</v>
      </c>
      <c r="K147" s="139">
        <f t="shared" si="46"/>
        <v>0</v>
      </c>
      <c r="L147" s="52">
        <f t="shared" ref="L147:L174" si="67">IF(K147&gt;0,E147,0)</f>
        <v>0</v>
      </c>
      <c r="M147" s="53">
        <f t="shared" si="53"/>
        <v>0</v>
      </c>
      <c r="N147" s="102">
        <f t="shared" si="47"/>
        <v>0</v>
      </c>
      <c r="O147" s="54">
        <f t="shared" si="48"/>
        <v>0</v>
      </c>
      <c r="P147" s="53">
        <f t="shared" si="49"/>
        <v>0</v>
      </c>
      <c r="Q147" s="102">
        <f t="shared" si="50"/>
        <v>0</v>
      </c>
      <c r="R147" s="55">
        <f t="shared" si="51"/>
        <v>0</v>
      </c>
      <c r="S147" s="160">
        <f t="shared" si="54"/>
        <v>0</v>
      </c>
      <c r="T147" s="135">
        <f t="shared" si="55"/>
        <v>0</v>
      </c>
      <c r="U147" s="141" t="str">
        <f t="shared" si="64"/>
        <v/>
      </c>
      <c r="V147" s="186" t="str">
        <f t="shared" si="56"/>
        <v/>
      </c>
      <c r="W147" s="134">
        <f t="shared" ref="W147:W175" si="68">IF(T147&gt;0,E147,0)</f>
        <v>0</v>
      </c>
      <c r="X147" s="102">
        <f t="shared" si="57"/>
        <v>0</v>
      </c>
      <c r="Y147" s="54" t="str">
        <f t="shared" si="58"/>
        <v/>
      </c>
      <c r="Z147" s="135">
        <f t="shared" si="59"/>
        <v>0</v>
      </c>
      <c r="AA147" s="141" t="str">
        <f t="shared" si="65"/>
        <v/>
      </c>
      <c r="AB147" s="186">
        <f t="shared" si="60"/>
        <v>0</v>
      </c>
      <c r="AC147" s="54" t="str">
        <f t="shared" si="61"/>
        <v/>
      </c>
      <c r="AD147" s="102">
        <f t="shared" si="62"/>
        <v>0</v>
      </c>
      <c r="AE147" s="55" t="str">
        <f t="shared" si="63"/>
        <v/>
      </c>
    </row>
    <row r="148" spans="2:31" ht="34.5" customHeight="1">
      <c r="B148" s="526" t="s">
        <v>295</v>
      </c>
      <c r="C148" s="527"/>
      <c r="D148" s="181">
        <v>0.125</v>
      </c>
      <c r="E148" s="104" t="s">
        <v>78</v>
      </c>
      <c r="F148" s="239"/>
      <c r="G148" s="136"/>
      <c r="H148" s="138"/>
      <c r="I148" s="187">
        <f t="shared" si="52"/>
        <v>0</v>
      </c>
      <c r="J148" s="185">
        <f t="shared" si="66"/>
        <v>0</v>
      </c>
      <c r="K148" s="139">
        <f t="shared" si="46"/>
        <v>0</v>
      </c>
      <c r="L148" s="52">
        <f t="shared" si="67"/>
        <v>0</v>
      </c>
      <c r="M148" s="53">
        <f t="shared" si="53"/>
        <v>0</v>
      </c>
      <c r="N148" s="102">
        <f t="shared" si="47"/>
        <v>0</v>
      </c>
      <c r="O148" s="54">
        <f t="shared" si="48"/>
        <v>0</v>
      </c>
      <c r="P148" s="53">
        <f t="shared" si="49"/>
        <v>0</v>
      </c>
      <c r="Q148" s="102">
        <f t="shared" si="50"/>
        <v>0</v>
      </c>
      <c r="R148" s="55">
        <f t="shared" si="51"/>
        <v>0</v>
      </c>
      <c r="S148" s="160">
        <f t="shared" si="54"/>
        <v>0</v>
      </c>
      <c r="T148" s="135">
        <f t="shared" si="55"/>
        <v>0</v>
      </c>
      <c r="U148" s="141" t="str">
        <f t="shared" si="64"/>
        <v/>
      </c>
      <c r="V148" s="186" t="str">
        <f t="shared" si="56"/>
        <v/>
      </c>
      <c r="W148" s="134">
        <f t="shared" si="68"/>
        <v>0</v>
      </c>
      <c r="X148" s="102">
        <f t="shared" si="57"/>
        <v>0</v>
      </c>
      <c r="Y148" s="54" t="str">
        <f t="shared" si="58"/>
        <v/>
      </c>
      <c r="Z148" s="135">
        <f t="shared" si="59"/>
        <v>0</v>
      </c>
      <c r="AA148" s="141" t="str">
        <f t="shared" si="65"/>
        <v/>
      </c>
      <c r="AB148" s="186">
        <f t="shared" si="60"/>
        <v>0</v>
      </c>
      <c r="AC148" s="54" t="str">
        <f t="shared" si="61"/>
        <v/>
      </c>
      <c r="AD148" s="102">
        <f t="shared" si="62"/>
        <v>0</v>
      </c>
      <c r="AE148" s="55" t="str">
        <f t="shared" si="63"/>
        <v/>
      </c>
    </row>
    <row r="149" spans="2:31" ht="32.25" customHeight="1">
      <c r="B149" s="526" t="s">
        <v>205</v>
      </c>
      <c r="C149" s="527"/>
      <c r="D149" s="181"/>
      <c r="E149" s="104"/>
      <c r="F149" s="239"/>
      <c r="G149" s="136"/>
      <c r="H149" s="138"/>
      <c r="I149" s="187">
        <f t="shared" si="52"/>
        <v>0</v>
      </c>
      <c r="J149" s="185">
        <f t="shared" si="66"/>
        <v>0</v>
      </c>
      <c r="K149" s="139">
        <f t="shared" si="46"/>
        <v>0</v>
      </c>
      <c r="L149" s="52">
        <f t="shared" si="67"/>
        <v>0</v>
      </c>
      <c r="M149" s="53">
        <f t="shared" si="53"/>
        <v>0</v>
      </c>
      <c r="N149" s="102">
        <f t="shared" si="47"/>
        <v>0</v>
      </c>
      <c r="O149" s="54">
        <f t="shared" si="48"/>
        <v>0</v>
      </c>
      <c r="P149" s="53">
        <f t="shared" si="49"/>
        <v>0</v>
      </c>
      <c r="Q149" s="102">
        <f t="shared" si="50"/>
        <v>0</v>
      </c>
      <c r="R149" s="55">
        <f t="shared" si="51"/>
        <v>0</v>
      </c>
      <c r="S149" s="160">
        <f t="shared" si="54"/>
        <v>0</v>
      </c>
      <c r="T149" s="135">
        <f t="shared" si="55"/>
        <v>0</v>
      </c>
      <c r="U149" s="141" t="str">
        <f t="shared" si="64"/>
        <v/>
      </c>
      <c r="V149" s="186" t="str">
        <f t="shared" si="56"/>
        <v/>
      </c>
      <c r="W149" s="134">
        <f t="shared" si="68"/>
        <v>0</v>
      </c>
      <c r="X149" s="102">
        <f t="shared" si="57"/>
        <v>0</v>
      </c>
      <c r="Y149" s="54" t="str">
        <f t="shared" si="58"/>
        <v/>
      </c>
      <c r="Z149" s="135">
        <f t="shared" si="59"/>
        <v>0</v>
      </c>
      <c r="AA149" s="141" t="str">
        <f t="shared" si="65"/>
        <v/>
      </c>
      <c r="AB149" s="186">
        <f t="shared" si="60"/>
        <v>0</v>
      </c>
      <c r="AC149" s="54" t="str">
        <f t="shared" si="61"/>
        <v/>
      </c>
      <c r="AD149" s="102">
        <f t="shared" si="62"/>
        <v>0</v>
      </c>
      <c r="AE149" s="55" t="str">
        <f t="shared" si="63"/>
        <v/>
      </c>
    </row>
    <row r="150" spans="2:31" ht="20.25">
      <c r="B150" s="528" t="s">
        <v>206</v>
      </c>
      <c r="C150" s="529"/>
      <c r="D150" s="181"/>
      <c r="E150" s="104"/>
      <c r="F150" s="239"/>
      <c r="G150" s="136"/>
      <c r="H150" s="138"/>
      <c r="I150" s="187">
        <f t="shared" si="52"/>
        <v>0</v>
      </c>
      <c r="J150" s="185">
        <f t="shared" si="66"/>
        <v>0</v>
      </c>
      <c r="K150" s="139">
        <f t="shared" si="46"/>
        <v>0</v>
      </c>
      <c r="L150" s="52">
        <f t="shared" si="67"/>
        <v>0</v>
      </c>
      <c r="M150" s="53">
        <f t="shared" si="53"/>
        <v>0</v>
      </c>
      <c r="N150" s="102">
        <f t="shared" si="47"/>
        <v>0</v>
      </c>
      <c r="O150" s="54">
        <f t="shared" si="48"/>
        <v>0</v>
      </c>
      <c r="P150" s="53">
        <f t="shared" si="49"/>
        <v>0</v>
      </c>
      <c r="Q150" s="102">
        <f t="shared" si="50"/>
        <v>0</v>
      </c>
      <c r="R150" s="55">
        <f t="shared" si="51"/>
        <v>0</v>
      </c>
      <c r="S150" s="160">
        <f t="shared" si="54"/>
        <v>0</v>
      </c>
      <c r="T150" s="135">
        <f t="shared" si="55"/>
        <v>0</v>
      </c>
      <c r="U150" s="141" t="str">
        <f t="shared" si="64"/>
        <v/>
      </c>
      <c r="V150" s="186" t="str">
        <f t="shared" si="56"/>
        <v/>
      </c>
      <c r="W150" s="134">
        <f t="shared" si="68"/>
        <v>0</v>
      </c>
      <c r="X150" s="102">
        <f t="shared" si="57"/>
        <v>0</v>
      </c>
      <c r="Y150" s="54" t="str">
        <f t="shared" si="58"/>
        <v/>
      </c>
      <c r="Z150" s="135">
        <f t="shared" si="59"/>
        <v>0</v>
      </c>
      <c r="AA150" s="141" t="str">
        <f t="shared" si="65"/>
        <v/>
      </c>
      <c r="AB150" s="186">
        <f t="shared" si="60"/>
        <v>0</v>
      </c>
      <c r="AC150" s="54" t="str">
        <f t="shared" si="61"/>
        <v/>
      </c>
      <c r="AD150" s="102">
        <f t="shared" si="62"/>
        <v>0</v>
      </c>
      <c r="AE150" s="55" t="str">
        <f t="shared" si="63"/>
        <v/>
      </c>
    </row>
    <row r="151" spans="2:31" ht="27" customHeight="1">
      <c r="B151" s="526" t="s">
        <v>207</v>
      </c>
      <c r="C151" s="527"/>
      <c r="D151" s="181">
        <v>0.1</v>
      </c>
      <c r="E151" s="104" t="s">
        <v>78</v>
      </c>
      <c r="F151" s="239"/>
      <c r="G151" s="136"/>
      <c r="H151" s="138"/>
      <c r="I151" s="187">
        <f t="shared" si="52"/>
        <v>0</v>
      </c>
      <c r="J151" s="185">
        <f t="shared" si="66"/>
        <v>0</v>
      </c>
      <c r="K151" s="139">
        <f t="shared" si="46"/>
        <v>0</v>
      </c>
      <c r="L151" s="52">
        <f t="shared" si="67"/>
        <v>0</v>
      </c>
      <c r="M151" s="53">
        <f t="shared" si="53"/>
        <v>0</v>
      </c>
      <c r="N151" s="102">
        <f t="shared" si="47"/>
        <v>0</v>
      </c>
      <c r="O151" s="54">
        <f t="shared" si="48"/>
        <v>0</v>
      </c>
      <c r="P151" s="53">
        <f t="shared" si="49"/>
        <v>0</v>
      </c>
      <c r="Q151" s="102">
        <f t="shared" si="50"/>
        <v>0</v>
      </c>
      <c r="R151" s="55">
        <f t="shared" si="51"/>
        <v>0</v>
      </c>
      <c r="S151" s="160">
        <f t="shared" si="54"/>
        <v>0</v>
      </c>
      <c r="T151" s="135">
        <f t="shared" si="55"/>
        <v>0</v>
      </c>
      <c r="U151" s="141" t="str">
        <f t="shared" si="64"/>
        <v/>
      </c>
      <c r="V151" s="186" t="str">
        <f t="shared" si="56"/>
        <v/>
      </c>
      <c r="W151" s="134">
        <f t="shared" si="68"/>
        <v>0</v>
      </c>
      <c r="X151" s="102">
        <f t="shared" si="57"/>
        <v>0</v>
      </c>
      <c r="Y151" s="54" t="str">
        <f t="shared" si="58"/>
        <v/>
      </c>
      <c r="Z151" s="135">
        <f t="shared" si="59"/>
        <v>0</v>
      </c>
      <c r="AA151" s="141" t="str">
        <f t="shared" si="65"/>
        <v/>
      </c>
      <c r="AB151" s="186">
        <f t="shared" si="60"/>
        <v>0</v>
      </c>
      <c r="AC151" s="54" t="str">
        <f t="shared" si="61"/>
        <v/>
      </c>
      <c r="AD151" s="102">
        <f t="shared" si="62"/>
        <v>0</v>
      </c>
      <c r="AE151" s="55" t="str">
        <f t="shared" si="63"/>
        <v/>
      </c>
    </row>
    <row r="152" spans="2:31" ht="29.25" customHeight="1">
      <c r="B152" s="526" t="s">
        <v>208</v>
      </c>
      <c r="C152" s="527"/>
      <c r="D152" s="181">
        <v>8.3000000000000004E-2</v>
      </c>
      <c r="E152" s="104" t="s">
        <v>79</v>
      </c>
      <c r="F152" s="239"/>
      <c r="G152" s="136"/>
      <c r="H152" s="138"/>
      <c r="I152" s="187">
        <f t="shared" si="52"/>
        <v>0</v>
      </c>
      <c r="J152" s="185">
        <f t="shared" si="66"/>
        <v>0</v>
      </c>
      <c r="K152" s="139">
        <f t="shared" si="46"/>
        <v>0</v>
      </c>
      <c r="L152" s="52">
        <f t="shared" si="67"/>
        <v>0</v>
      </c>
      <c r="M152" s="53">
        <f t="shared" si="53"/>
        <v>0</v>
      </c>
      <c r="N152" s="102">
        <f t="shared" si="47"/>
        <v>0</v>
      </c>
      <c r="O152" s="54">
        <f t="shared" si="48"/>
        <v>0</v>
      </c>
      <c r="P152" s="53">
        <f t="shared" si="49"/>
        <v>0</v>
      </c>
      <c r="Q152" s="102">
        <f t="shared" si="50"/>
        <v>0</v>
      </c>
      <c r="R152" s="55">
        <f t="shared" si="51"/>
        <v>0</v>
      </c>
      <c r="S152" s="160">
        <f t="shared" si="54"/>
        <v>0</v>
      </c>
      <c r="T152" s="135">
        <f t="shared" si="55"/>
        <v>0</v>
      </c>
      <c r="U152" s="141" t="str">
        <f t="shared" si="64"/>
        <v/>
      </c>
      <c r="V152" s="186" t="str">
        <f t="shared" si="56"/>
        <v/>
      </c>
      <c r="W152" s="134">
        <f t="shared" si="68"/>
        <v>0</v>
      </c>
      <c r="X152" s="102">
        <f t="shared" si="57"/>
        <v>0</v>
      </c>
      <c r="Y152" s="54" t="str">
        <f t="shared" si="58"/>
        <v/>
      </c>
      <c r="Z152" s="135">
        <f t="shared" si="59"/>
        <v>0</v>
      </c>
      <c r="AA152" s="141" t="str">
        <f t="shared" si="65"/>
        <v/>
      </c>
      <c r="AB152" s="186">
        <f t="shared" si="60"/>
        <v>0</v>
      </c>
      <c r="AC152" s="54" t="str">
        <f t="shared" si="61"/>
        <v/>
      </c>
      <c r="AD152" s="102">
        <f t="shared" si="62"/>
        <v>0</v>
      </c>
      <c r="AE152" s="55" t="str">
        <f t="shared" si="63"/>
        <v/>
      </c>
    </row>
    <row r="153" spans="2:31" ht="24.75" customHeight="1">
      <c r="B153" s="526" t="s">
        <v>209</v>
      </c>
      <c r="C153" s="527"/>
      <c r="D153" s="181">
        <v>0.13</v>
      </c>
      <c r="E153" s="104" t="s">
        <v>78</v>
      </c>
      <c r="F153" s="239"/>
      <c r="G153" s="136"/>
      <c r="H153" s="138"/>
      <c r="I153" s="187">
        <f t="shared" si="52"/>
        <v>0</v>
      </c>
      <c r="J153" s="185">
        <f t="shared" si="66"/>
        <v>0</v>
      </c>
      <c r="K153" s="139">
        <f t="shared" si="46"/>
        <v>0</v>
      </c>
      <c r="L153" s="52">
        <f t="shared" si="67"/>
        <v>0</v>
      </c>
      <c r="M153" s="53">
        <f t="shared" si="53"/>
        <v>0</v>
      </c>
      <c r="N153" s="102">
        <f t="shared" si="47"/>
        <v>0</v>
      </c>
      <c r="O153" s="54">
        <f t="shared" si="48"/>
        <v>0</v>
      </c>
      <c r="P153" s="53">
        <f t="shared" si="49"/>
        <v>0</v>
      </c>
      <c r="Q153" s="102">
        <f t="shared" si="50"/>
        <v>0</v>
      </c>
      <c r="R153" s="55">
        <f t="shared" si="51"/>
        <v>0</v>
      </c>
      <c r="S153" s="160">
        <f t="shared" si="54"/>
        <v>0</v>
      </c>
      <c r="T153" s="135">
        <f t="shared" si="55"/>
        <v>0</v>
      </c>
      <c r="U153" s="141" t="str">
        <f t="shared" si="64"/>
        <v/>
      </c>
      <c r="V153" s="186" t="str">
        <f t="shared" si="56"/>
        <v/>
      </c>
      <c r="W153" s="134">
        <f t="shared" si="68"/>
        <v>0</v>
      </c>
      <c r="X153" s="102">
        <f t="shared" si="57"/>
        <v>0</v>
      </c>
      <c r="Y153" s="54" t="str">
        <f t="shared" si="58"/>
        <v/>
      </c>
      <c r="Z153" s="135">
        <f t="shared" si="59"/>
        <v>0</v>
      </c>
      <c r="AA153" s="141" t="str">
        <f t="shared" si="65"/>
        <v/>
      </c>
      <c r="AB153" s="186">
        <f t="shared" si="60"/>
        <v>0</v>
      </c>
      <c r="AC153" s="54" t="str">
        <f t="shared" si="61"/>
        <v/>
      </c>
      <c r="AD153" s="102">
        <f t="shared" si="62"/>
        <v>0</v>
      </c>
      <c r="AE153" s="55" t="str">
        <f t="shared" si="63"/>
        <v/>
      </c>
    </row>
    <row r="154" spans="2:31" ht="27.75" customHeight="1">
      <c r="B154" s="526" t="s">
        <v>210</v>
      </c>
      <c r="C154" s="527"/>
      <c r="D154" s="181">
        <v>0.13</v>
      </c>
      <c r="E154" s="104" t="s">
        <v>78</v>
      </c>
      <c r="F154" s="239"/>
      <c r="G154" s="136"/>
      <c r="H154" s="138"/>
      <c r="I154" s="187">
        <f t="shared" si="52"/>
        <v>0</v>
      </c>
      <c r="J154" s="185">
        <f t="shared" si="66"/>
        <v>0</v>
      </c>
      <c r="K154" s="139">
        <f t="shared" si="46"/>
        <v>0</v>
      </c>
      <c r="L154" s="52">
        <f t="shared" si="67"/>
        <v>0</v>
      </c>
      <c r="M154" s="53">
        <f t="shared" si="53"/>
        <v>0</v>
      </c>
      <c r="N154" s="102">
        <f t="shared" si="47"/>
        <v>0</v>
      </c>
      <c r="O154" s="54">
        <f t="shared" si="48"/>
        <v>0</v>
      </c>
      <c r="P154" s="53">
        <f t="shared" si="49"/>
        <v>0</v>
      </c>
      <c r="Q154" s="102">
        <f t="shared" si="50"/>
        <v>0</v>
      </c>
      <c r="R154" s="55">
        <f t="shared" si="51"/>
        <v>0</v>
      </c>
      <c r="S154" s="160">
        <f t="shared" si="54"/>
        <v>0</v>
      </c>
      <c r="T154" s="135">
        <f t="shared" si="55"/>
        <v>0</v>
      </c>
      <c r="U154" s="141" t="str">
        <f t="shared" si="64"/>
        <v/>
      </c>
      <c r="V154" s="186" t="str">
        <f t="shared" si="56"/>
        <v/>
      </c>
      <c r="W154" s="134">
        <f t="shared" si="68"/>
        <v>0</v>
      </c>
      <c r="X154" s="102">
        <f t="shared" si="57"/>
        <v>0</v>
      </c>
      <c r="Y154" s="54" t="str">
        <f t="shared" si="58"/>
        <v/>
      </c>
      <c r="Z154" s="135">
        <f t="shared" si="59"/>
        <v>0</v>
      </c>
      <c r="AA154" s="141" t="str">
        <f t="shared" si="65"/>
        <v/>
      </c>
      <c r="AB154" s="186">
        <f t="shared" si="60"/>
        <v>0</v>
      </c>
      <c r="AC154" s="54" t="str">
        <f t="shared" si="61"/>
        <v/>
      </c>
      <c r="AD154" s="102">
        <f t="shared" si="62"/>
        <v>0</v>
      </c>
      <c r="AE154" s="55" t="str">
        <f t="shared" si="63"/>
        <v/>
      </c>
    </row>
    <row r="155" spans="2:31" ht="30.75" customHeight="1">
      <c r="B155" s="526" t="s">
        <v>211</v>
      </c>
      <c r="C155" s="527"/>
      <c r="D155" s="181">
        <v>0.06</v>
      </c>
      <c r="E155" s="104" t="s">
        <v>78</v>
      </c>
      <c r="F155" s="239"/>
      <c r="G155" s="136"/>
      <c r="H155" s="138"/>
      <c r="I155" s="187">
        <f t="shared" si="52"/>
        <v>0</v>
      </c>
      <c r="J155" s="185">
        <f t="shared" si="66"/>
        <v>0</v>
      </c>
      <c r="K155" s="139">
        <f t="shared" si="46"/>
        <v>0</v>
      </c>
      <c r="L155" s="52">
        <f t="shared" si="67"/>
        <v>0</v>
      </c>
      <c r="M155" s="53">
        <f t="shared" si="53"/>
        <v>0</v>
      </c>
      <c r="N155" s="102">
        <f t="shared" si="47"/>
        <v>0</v>
      </c>
      <c r="O155" s="54">
        <f t="shared" si="48"/>
        <v>0</v>
      </c>
      <c r="P155" s="53">
        <f t="shared" si="49"/>
        <v>0</v>
      </c>
      <c r="Q155" s="102">
        <f t="shared" si="50"/>
        <v>0</v>
      </c>
      <c r="R155" s="55">
        <f t="shared" si="51"/>
        <v>0</v>
      </c>
      <c r="S155" s="160">
        <f t="shared" si="54"/>
        <v>0</v>
      </c>
      <c r="T155" s="135">
        <f t="shared" si="55"/>
        <v>0</v>
      </c>
      <c r="U155" s="141" t="str">
        <f t="shared" si="64"/>
        <v/>
      </c>
      <c r="V155" s="186" t="str">
        <f t="shared" si="56"/>
        <v/>
      </c>
      <c r="W155" s="134">
        <f t="shared" si="68"/>
        <v>0</v>
      </c>
      <c r="X155" s="102">
        <f t="shared" si="57"/>
        <v>0</v>
      </c>
      <c r="Y155" s="54" t="str">
        <f t="shared" si="58"/>
        <v/>
      </c>
      <c r="Z155" s="135">
        <f t="shared" si="59"/>
        <v>0</v>
      </c>
      <c r="AA155" s="141" t="str">
        <f t="shared" si="65"/>
        <v/>
      </c>
      <c r="AB155" s="186">
        <f t="shared" si="60"/>
        <v>0</v>
      </c>
      <c r="AC155" s="54" t="str">
        <f t="shared" si="61"/>
        <v/>
      </c>
      <c r="AD155" s="102">
        <f t="shared" si="62"/>
        <v>0</v>
      </c>
      <c r="AE155" s="55" t="str">
        <f t="shared" si="63"/>
        <v/>
      </c>
    </row>
    <row r="156" spans="2:31" ht="39" customHeight="1">
      <c r="B156" s="526" t="s">
        <v>212</v>
      </c>
      <c r="C156" s="527"/>
      <c r="D156" s="181">
        <v>0.08</v>
      </c>
      <c r="E156" s="104" t="s">
        <v>78</v>
      </c>
      <c r="F156" s="239"/>
      <c r="G156" s="136"/>
      <c r="H156" s="138"/>
      <c r="I156" s="187">
        <f t="shared" si="52"/>
        <v>0</v>
      </c>
      <c r="J156" s="185">
        <f t="shared" si="66"/>
        <v>0</v>
      </c>
      <c r="K156" s="139">
        <f t="shared" si="46"/>
        <v>0</v>
      </c>
      <c r="L156" s="52">
        <f t="shared" si="67"/>
        <v>0</v>
      </c>
      <c r="M156" s="53">
        <f t="shared" si="53"/>
        <v>0</v>
      </c>
      <c r="N156" s="102">
        <f t="shared" si="47"/>
        <v>0</v>
      </c>
      <c r="O156" s="54">
        <f t="shared" si="48"/>
        <v>0</v>
      </c>
      <c r="P156" s="53">
        <f t="shared" si="49"/>
        <v>0</v>
      </c>
      <c r="Q156" s="102">
        <f t="shared" si="50"/>
        <v>0</v>
      </c>
      <c r="R156" s="55">
        <f t="shared" si="51"/>
        <v>0</v>
      </c>
      <c r="S156" s="160">
        <f t="shared" si="54"/>
        <v>0</v>
      </c>
      <c r="T156" s="135">
        <f t="shared" si="55"/>
        <v>0</v>
      </c>
      <c r="U156" s="141" t="str">
        <f t="shared" si="64"/>
        <v/>
      </c>
      <c r="V156" s="186" t="str">
        <f t="shared" si="56"/>
        <v/>
      </c>
      <c r="W156" s="134">
        <f t="shared" si="68"/>
        <v>0</v>
      </c>
      <c r="X156" s="102">
        <f t="shared" si="57"/>
        <v>0</v>
      </c>
      <c r="Y156" s="54" t="str">
        <f t="shared" si="58"/>
        <v/>
      </c>
      <c r="Z156" s="135">
        <f t="shared" si="59"/>
        <v>0</v>
      </c>
      <c r="AA156" s="141" t="str">
        <f t="shared" si="65"/>
        <v/>
      </c>
      <c r="AB156" s="186">
        <f t="shared" si="60"/>
        <v>0</v>
      </c>
      <c r="AC156" s="54" t="str">
        <f t="shared" si="61"/>
        <v/>
      </c>
      <c r="AD156" s="102">
        <f t="shared" si="62"/>
        <v>0</v>
      </c>
      <c r="AE156" s="55" t="str">
        <f t="shared" si="63"/>
        <v/>
      </c>
    </row>
    <row r="157" spans="2:31" ht="29.25" customHeight="1">
      <c r="B157" s="526" t="s">
        <v>213</v>
      </c>
      <c r="C157" s="527"/>
      <c r="D157" s="181">
        <v>0.05</v>
      </c>
      <c r="E157" s="104" t="s">
        <v>78</v>
      </c>
      <c r="F157" s="239"/>
      <c r="G157" s="136"/>
      <c r="H157" s="138"/>
      <c r="I157" s="187">
        <f t="shared" si="52"/>
        <v>0</v>
      </c>
      <c r="J157" s="185">
        <f t="shared" si="66"/>
        <v>0</v>
      </c>
      <c r="K157" s="139">
        <f t="shared" si="46"/>
        <v>0</v>
      </c>
      <c r="L157" s="52">
        <f t="shared" si="67"/>
        <v>0</v>
      </c>
      <c r="M157" s="53">
        <f t="shared" si="53"/>
        <v>0</v>
      </c>
      <c r="N157" s="102">
        <f t="shared" si="47"/>
        <v>0</v>
      </c>
      <c r="O157" s="54">
        <f t="shared" si="48"/>
        <v>0</v>
      </c>
      <c r="P157" s="53">
        <f t="shared" si="49"/>
        <v>0</v>
      </c>
      <c r="Q157" s="102">
        <f t="shared" si="50"/>
        <v>0</v>
      </c>
      <c r="R157" s="55">
        <f t="shared" si="51"/>
        <v>0</v>
      </c>
      <c r="S157" s="160">
        <f t="shared" si="54"/>
        <v>0</v>
      </c>
      <c r="T157" s="135">
        <f t="shared" si="55"/>
        <v>0</v>
      </c>
      <c r="U157" s="141" t="str">
        <f t="shared" si="64"/>
        <v/>
      </c>
      <c r="V157" s="186" t="str">
        <f t="shared" si="56"/>
        <v/>
      </c>
      <c r="W157" s="134">
        <f t="shared" si="68"/>
        <v>0</v>
      </c>
      <c r="X157" s="102">
        <f t="shared" si="57"/>
        <v>0</v>
      </c>
      <c r="Y157" s="54" t="str">
        <f t="shared" si="58"/>
        <v/>
      </c>
      <c r="Z157" s="135">
        <f t="shared" si="59"/>
        <v>0</v>
      </c>
      <c r="AA157" s="141" t="str">
        <f t="shared" si="65"/>
        <v/>
      </c>
      <c r="AB157" s="186">
        <f t="shared" si="60"/>
        <v>0</v>
      </c>
      <c r="AC157" s="54" t="str">
        <f t="shared" si="61"/>
        <v/>
      </c>
      <c r="AD157" s="102">
        <f t="shared" si="62"/>
        <v>0</v>
      </c>
      <c r="AE157" s="55" t="str">
        <f t="shared" si="63"/>
        <v/>
      </c>
    </row>
    <row r="158" spans="2:31" ht="26.25" customHeight="1">
      <c r="B158" s="526" t="s">
        <v>260</v>
      </c>
      <c r="C158" s="527"/>
      <c r="D158" s="181">
        <v>0.02</v>
      </c>
      <c r="E158" s="104" t="s">
        <v>78</v>
      </c>
      <c r="F158" s="239"/>
      <c r="G158" s="136"/>
      <c r="H158" s="138"/>
      <c r="I158" s="187">
        <f t="shared" si="52"/>
        <v>0</v>
      </c>
      <c r="J158" s="185">
        <f t="shared" si="66"/>
        <v>0</v>
      </c>
      <c r="K158" s="139">
        <f t="shared" si="46"/>
        <v>0</v>
      </c>
      <c r="L158" s="52">
        <f t="shared" si="67"/>
        <v>0</v>
      </c>
      <c r="M158" s="53">
        <f t="shared" si="53"/>
        <v>0</v>
      </c>
      <c r="N158" s="102">
        <f t="shared" si="47"/>
        <v>0</v>
      </c>
      <c r="O158" s="54">
        <f t="shared" si="48"/>
        <v>0</v>
      </c>
      <c r="P158" s="53">
        <f t="shared" si="49"/>
        <v>0</v>
      </c>
      <c r="Q158" s="102">
        <f t="shared" si="50"/>
        <v>0</v>
      </c>
      <c r="R158" s="55">
        <f t="shared" si="51"/>
        <v>0</v>
      </c>
      <c r="S158" s="160">
        <f t="shared" si="54"/>
        <v>0</v>
      </c>
      <c r="T158" s="135">
        <f t="shared" si="55"/>
        <v>0</v>
      </c>
      <c r="U158" s="141" t="str">
        <f t="shared" si="64"/>
        <v/>
      </c>
      <c r="V158" s="186" t="str">
        <f t="shared" si="56"/>
        <v/>
      </c>
      <c r="W158" s="134">
        <f t="shared" si="68"/>
        <v>0</v>
      </c>
      <c r="X158" s="102">
        <f t="shared" si="57"/>
        <v>0</v>
      </c>
      <c r="Y158" s="54" t="str">
        <f t="shared" si="58"/>
        <v/>
      </c>
      <c r="Z158" s="135">
        <f t="shared" si="59"/>
        <v>0</v>
      </c>
      <c r="AA158" s="141" t="str">
        <f t="shared" si="65"/>
        <v/>
      </c>
      <c r="AB158" s="186">
        <f t="shared" si="60"/>
        <v>0</v>
      </c>
      <c r="AC158" s="54" t="str">
        <f t="shared" si="61"/>
        <v/>
      </c>
      <c r="AD158" s="102">
        <f t="shared" si="62"/>
        <v>0</v>
      </c>
      <c r="AE158" s="55" t="str">
        <f t="shared" si="63"/>
        <v/>
      </c>
    </row>
    <row r="159" spans="2:31" ht="29.25" customHeight="1">
      <c r="B159" s="526" t="s">
        <v>214</v>
      </c>
      <c r="C159" s="527"/>
      <c r="D159" s="181"/>
      <c r="E159" s="104"/>
      <c r="F159" s="239"/>
      <c r="G159" s="136"/>
      <c r="H159" s="138"/>
      <c r="I159" s="187">
        <f t="shared" si="52"/>
        <v>0</v>
      </c>
      <c r="J159" s="185">
        <f t="shared" si="66"/>
        <v>0</v>
      </c>
      <c r="K159" s="139">
        <f t="shared" si="46"/>
        <v>0</v>
      </c>
      <c r="L159" s="52">
        <f t="shared" si="67"/>
        <v>0</v>
      </c>
      <c r="M159" s="53">
        <f t="shared" si="53"/>
        <v>0</v>
      </c>
      <c r="N159" s="102">
        <f t="shared" si="47"/>
        <v>0</v>
      </c>
      <c r="O159" s="54">
        <f t="shared" si="48"/>
        <v>0</v>
      </c>
      <c r="P159" s="53">
        <f t="shared" si="49"/>
        <v>0</v>
      </c>
      <c r="Q159" s="102">
        <f t="shared" si="50"/>
        <v>0</v>
      </c>
      <c r="R159" s="55">
        <f t="shared" si="51"/>
        <v>0</v>
      </c>
      <c r="S159" s="160">
        <f t="shared" si="54"/>
        <v>0</v>
      </c>
      <c r="T159" s="135">
        <f t="shared" si="55"/>
        <v>0</v>
      </c>
      <c r="U159" s="141" t="str">
        <f t="shared" si="64"/>
        <v/>
      </c>
      <c r="V159" s="186" t="str">
        <f t="shared" si="56"/>
        <v/>
      </c>
      <c r="W159" s="134">
        <f t="shared" si="68"/>
        <v>0</v>
      </c>
      <c r="X159" s="102">
        <f t="shared" si="57"/>
        <v>0</v>
      </c>
      <c r="Y159" s="54" t="str">
        <f t="shared" si="58"/>
        <v/>
      </c>
      <c r="Z159" s="135">
        <f t="shared" si="59"/>
        <v>0</v>
      </c>
      <c r="AA159" s="141" t="str">
        <f t="shared" si="65"/>
        <v/>
      </c>
      <c r="AB159" s="186">
        <f t="shared" si="60"/>
        <v>0</v>
      </c>
      <c r="AC159" s="54" t="str">
        <f t="shared" si="61"/>
        <v/>
      </c>
      <c r="AD159" s="102">
        <f t="shared" si="62"/>
        <v>0</v>
      </c>
      <c r="AE159" s="55" t="str">
        <f t="shared" si="63"/>
        <v/>
      </c>
    </row>
    <row r="160" spans="2:31" ht="20.25">
      <c r="B160" s="528" t="s">
        <v>215</v>
      </c>
      <c r="C160" s="529"/>
      <c r="D160" s="181"/>
      <c r="E160" s="104"/>
      <c r="F160" s="239"/>
      <c r="G160" s="136"/>
      <c r="H160" s="138"/>
      <c r="I160" s="187">
        <f t="shared" si="52"/>
        <v>0</v>
      </c>
      <c r="J160" s="185">
        <f t="shared" si="66"/>
        <v>0</v>
      </c>
      <c r="K160" s="139">
        <f t="shared" ref="K160:K174" si="69">D160*G160</f>
        <v>0</v>
      </c>
      <c r="L160" s="52">
        <f t="shared" si="67"/>
        <v>0</v>
      </c>
      <c r="M160" s="53">
        <f t="shared" si="53"/>
        <v>0</v>
      </c>
      <c r="N160" s="102">
        <f t="shared" ref="N160:N174" si="70">K160-(M160*F160)</f>
        <v>0</v>
      </c>
      <c r="O160" s="54">
        <f t="shared" ref="O160:O174" si="71">IF(N160=0,0,E160)</f>
        <v>0</v>
      </c>
      <c r="P160" s="53">
        <f t="shared" ref="P160:P174" si="72">IF(N160=0,0,M160+1)</f>
        <v>0</v>
      </c>
      <c r="Q160" s="102">
        <f t="shared" ref="Q160:Q174" si="73">IF(N160=0,0,K160-(P160*F160))</f>
        <v>0</v>
      </c>
      <c r="R160" s="55">
        <f t="shared" ref="R160:R174" si="74">IF(Q160=0,0,E160)</f>
        <v>0</v>
      </c>
      <c r="S160" s="160">
        <f t="shared" si="54"/>
        <v>0</v>
      </c>
      <c r="T160" s="135">
        <f t="shared" si="55"/>
        <v>0</v>
      </c>
      <c r="U160" s="141" t="str">
        <f t="shared" si="64"/>
        <v/>
      </c>
      <c r="V160" s="186" t="str">
        <f t="shared" si="56"/>
        <v/>
      </c>
      <c r="W160" s="134">
        <f t="shared" si="68"/>
        <v>0</v>
      </c>
      <c r="X160" s="102">
        <f t="shared" si="57"/>
        <v>0</v>
      </c>
      <c r="Y160" s="54" t="str">
        <f t="shared" si="58"/>
        <v/>
      </c>
      <c r="Z160" s="135">
        <f t="shared" si="59"/>
        <v>0</v>
      </c>
      <c r="AA160" s="141" t="str">
        <f t="shared" si="65"/>
        <v/>
      </c>
      <c r="AB160" s="186">
        <f t="shared" si="60"/>
        <v>0</v>
      </c>
      <c r="AC160" s="54" t="str">
        <f t="shared" si="61"/>
        <v/>
      </c>
      <c r="AD160" s="102">
        <f t="shared" si="62"/>
        <v>0</v>
      </c>
      <c r="AE160" s="55" t="str">
        <f t="shared" si="63"/>
        <v/>
      </c>
    </row>
    <row r="161" spans="1:31" ht="29.25" customHeight="1">
      <c r="B161" s="526" t="s">
        <v>216</v>
      </c>
      <c r="C161" s="527"/>
      <c r="D161" s="181">
        <v>0.08</v>
      </c>
      <c r="E161" s="104" t="s">
        <v>78</v>
      </c>
      <c r="F161" s="239"/>
      <c r="G161" s="136"/>
      <c r="H161" s="138"/>
      <c r="I161" s="187">
        <f t="shared" si="52"/>
        <v>0</v>
      </c>
      <c r="J161" s="185">
        <f t="shared" si="66"/>
        <v>0</v>
      </c>
      <c r="K161" s="139">
        <f t="shared" si="69"/>
        <v>0</v>
      </c>
      <c r="L161" s="52">
        <f t="shared" si="67"/>
        <v>0</v>
      </c>
      <c r="M161" s="53">
        <f t="shared" si="53"/>
        <v>0</v>
      </c>
      <c r="N161" s="102">
        <f t="shared" si="70"/>
        <v>0</v>
      </c>
      <c r="O161" s="54">
        <f t="shared" si="71"/>
        <v>0</v>
      </c>
      <c r="P161" s="53">
        <f t="shared" si="72"/>
        <v>0</v>
      </c>
      <c r="Q161" s="102">
        <f t="shared" si="73"/>
        <v>0</v>
      </c>
      <c r="R161" s="55">
        <f t="shared" si="74"/>
        <v>0</v>
      </c>
      <c r="S161" s="160">
        <f t="shared" si="54"/>
        <v>0</v>
      </c>
      <c r="T161" s="135">
        <f t="shared" si="55"/>
        <v>0</v>
      </c>
      <c r="U161" s="141" t="str">
        <f t="shared" si="64"/>
        <v/>
      </c>
      <c r="V161" s="186" t="str">
        <f t="shared" si="56"/>
        <v/>
      </c>
      <c r="W161" s="134">
        <f t="shared" si="68"/>
        <v>0</v>
      </c>
      <c r="X161" s="102">
        <f t="shared" si="57"/>
        <v>0</v>
      </c>
      <c r="Y161" s="54" t="str">
        <f t="shared" si="58"/>
        <v/>
      </c>
      <c r="Z161" s="135">
        <f t="shared" si="59"/>
        <v>0</v>
      </c>
      <c r="AA161" s="141" t="str">
        <f t="shared" si="65"/>
        <v/>
      </c>
      <c r="AB161" s="186">
        <f t="shared" si="60"/>
        <v>0</v>
      </c>
      <c r="AC161" s="54" t="str">
        <f t="shared" si="61"/>
        <v/>
      </c>
      <c r="AD161" s="102">
        <f t="shared" si="62"/>
        <v>0</v>
      </c>
      <c r="AE161" s="55" t="str">
        <f t="shared" si="63"/>
        <v/>
      </c>
    </row>
    <row r="162" spans="1:31" ht="30" customHeight="1">
      <c r="B162" s="526" t="s">
        <v>217</v>
      </c>
      <c r="C162" s="527"/>
      <c r="D162" s="181"/>
      <c r="E162" s="104"/>
      <c r="F162" s="239"/>
      <c r="G162" s="136"/>
      <c r="H162" s="138"/>
      <c r="I162" s="187">
        <f t="shared" si="52"/>
        <v>0</v>
      </c>
      <c r="J162" s="185">
        <f t="shared" si="66"/>
        <v>0</v>
      </c>
      <c r="K162" s="139">
        <f t="shared" si="69"/>
        <v>0</v>
      </c>
      <c r="L162" s="52">
        <f t="shared" si="67"/>
        <v>0</v>
      </c>
      <c r="M162" s="53">
        <f t="shared" si="53"/>
        <v>0</v>
      </c>
      <c r="N162" s="102">
        <f t="shared" si="70"/>
        <v>0</v>
      </c>
      <c r="O162" s="54">
        <f t="shared" si="71"/>
        <v>0</v>
      </c>
      <c r="P162" s="53">
        <f t="shared" si="72"/>
        <v>0</v>
      </c>
      <c r="Q162" s="102">
        <f t="shared" si="73"/>
        <v>0</v>
      </c>
      <c r="R162" s="55">
        <f t="shared" si="74"/>
        <v>0</v>
      </c>
      <c r="S162" s="160">
        <f t="shared" si="54"/>
        <v>0</v>
      </c>
      <c r="T162" s="135">
        <f t="shared" si="55"/>
        <v>0</v>
      </c>
      <c r="U162" s="141" t="str">
        <f t="shared" si="64"/>
        <v/>
      </c>
      <c r="V162" s="186" t="str">
        <f t="shared" si="56"/>
        <v/>
      </c>
      <c r="W162" s="134">
        <f t="shared" si="68"/>
        <v>0</v>
      </c>
      <c r="X162" s="102">
        <f t="shared" si="57"/>
        <v>0</v>
      </c>
      <c r="Y162" s="54" t="str">
        <f t="shared" si="58"/>
        <v/>
      </c>
      <c r="Z162" s="135">
        <f t="shared" si="59"/>
        <v>0</v>
      </c>
      <c r="AA162" s="141" t="str">
        <f t="shared" si="65"/>
        <v/>
      </c>
      <c r="AB162" s="186">
        <f t="shared" si="60"/>
        <v>0</v>
      </c>
      <c r="AC162" s="54" t="str">
        <f t="shared" si="61"/>
        <v/>
      </c>
      <c r="AD162" s="102">
        <f t="shared" si="62"/>
        <v>0</v>
      </c>
      <c r="AE162" s="55" t="str">
        <f t="shared" si="63"/>
        <v/>
      </c>
    </row>
    <row r="163" spans="1:31" ht="32.25" customHeight="1">
      <c r="B163" s="526" t="s">
        <v>218</v>
      </c>
      <c r="C163" s="527"/>
      <c r="D163" s="181">
        <v>0.08</v>
      </c>
      <c r="E163" s="104" t="s">
        <v>78</v>
      </c>
      <c r="F163" s="239"/>
      <c r="G163" s="136"/>
      <c r="H163" s="138"/>
      <c r="I163" s="187">
        <f t="shared" si="52"/>
        <v>0</v>
      </c>
      <c r="J163" s="185">
        <f t="shared" si="66"/>
        <v>0</v>
      </c>
      <c r="K163" s="139">
        <f t="shared" si="69"/>
        <v>0</v>
      </c>
      <c r="L163" s="52">
        <f t="shared" si="67"/>
        <v>0</v>
      </c>
      <c r="M163" s="53">
        <f t="shared" si="53"/>
        <v>0</v>
      </c>
      <c r="N163" s="102">
        <f t="shared" si="70"/>
        <v>0</v>
      </c>
      <c r="O163" s="54">
        <f t="shared" si="71"/>
        <v>0</v>
      </c>
      <c r="P163" s="53">
        <f t="shared" si="72"/>
        <v>0</v>
      </c>
      <c r="Q163" s="102">
        <f t="shared" si="73"/>
        <v>0</v>
      </c>
      <c r="R163" s="55">
        <f t="shared" si="74"/>
        <v>0</v>
      </c>
      <c r="S163" s="160">
        <f t="shared" si="54"/>
        <v>0</v>
      </c>
      <c r="T163" s="135">
        <f t="shared" si="55"/>
        <v>0</v>
      </c>
      <c r="U163" s="141" t="str">
        <f t="shared" si="64"/>
        <v/>
      </c>
      <c r="V163" s="186" t="str">
        <f t="shared" si="56"/>
        <v/>
      </c>
      <c r="W163" s="134">
        <f t="shared" si="68"/>
        <v>0</v>
      </c>
      <c r="X163" s="102">
        <f t="shared" si="57"/>
        <v>0</v>
      </c>
      <c r="Y163" s="54" t="str">
        <f t="shared" si="58"/>
        <v/>
      </c>
      <c r="Z163" s="135">
        <f t="shared" si="59"/>
        <v>0</v>
      </c>
      <c r="AA163" s="141" t="str">
        <f t="shared" si="65"/>
        <v/>
      </c>
      <c r="AB163" s="186">
        <f t="shared" si="60"/>
        <v>0</v>
      </c>
      <c r="AC163" s="54" t="str">
        <f t="shared" si="61"/>
        <v/>
      </c>
      <c r="AD163" s="102">
        <f t="shared" si="62"/>
        <v>0</v>
      </c>
      <c r="AE163" s="55" t="str">
        <f t="shared" si="63"/>
        <v/>
      </c>
    </row>
    <row r="164" spans="1:31" ht="27.75" customHeight="1">
      <c r="B164" s="526" t="s">
        <v>219</v>
      </c>
      <c r="C164" s="527"/>
      <c r="D164" s="181">
        <v>0.05</v>
      </c>
      <c r="E164" s="104" t="s">
        <v>78</v>
      </c>
      <c r="F164" s="239"/>
      <c r="G164" s="136"/>
      <c r="H164" s="138"/>
      <c r="I164" s="187">
        <f t="shared" si="52"/>
        <v>0</v>
      </c>
      <c r="J164" s="185">
        <f t="shared" si="66"/>
        <v>0</v>
      </c>
      <c r="K164" s="139">
        <f t="shared" si="69"/>
        <v>0</v>
      </c>
      <c r="L164" s="52">
        <f t="shared" si="67"/>
        <v>0</v>
      </c>
      <c r="M164" s="53">
        <f t="shared" si="53"/>
        <v>0</v>
      </c>
      <c r="N164" s="102">
        <f t="shared" si="70"/>
        <v>0</v>
      </c>
      <c r="O164" s="54">
        <f t="shared" si="71"/>
        <v>0</v>
      </c>
      <c r="P164" s="53">
        <f t="shared" si="72"/>
        <v>0</v>
      </c>
      <c r="Q164" s="102">
        <f t="shared" si="73"/>
        <v>0</v>
      </c>
      <c r="R164" s="55">
        <f t="shared" si="74"/>
        <v>0</v>
      </c>
      <c r="S164" s="160">
        <f t="shared" si="54"/>
        <v>0</v>
      </c>
      <c r="T164" s="135">
        <f t="shared" si="55"/>
        <v>0</v>
      </c>
      <c r="U164" s="141" t="str">
        <f t="shared" si="64"/>
        <v/>
      </c>
      <c r="V164" s="186" t="str">
        <f t="shared" si="56"/>
        <v/>
      </c>
      <c r="W164" s="134">
        <f t="shared" si="68"/>
        <v>0</v>
      </c>
      <c r="X164" s="102">
        <f t="shared" si="57"/>
        <v>0</v>
      </c>
      <c r="Y164" s="54" t="str">
        <f t="shared" si="58"/>
        <v/>
      </c>
      <c r="Z164" s="135">
        <f t="shared" si="59"/>
        <v>0</v>
      </c>
      <c r="AA164" s="141" t="str">
        <f t="shared" si="65"/>
        <v/>
      </c>
      <c r="AB164" s="186">
        <f t="shared" si="60"/>
        <v>0</v>
      </c>
      <c r="AC164" s="54" t="str">
        <f t="shared" si="61"/>
        <v/>
      </c>
      <c r="AD164" s="102">
        <f t="shared" si="62"/>
        <v>0</v>
      </c>
      <c r="AE164" s="55" t="str">
        <f t="shared" si="63"/>
        <v/>
      </c>
    </row>
    <row r="165" spans="1:31" ht="27.75" customHeight="1">
      <c r="B165" s="526" t="s">
        <v>220</v>
      </c>
      <c r="C165" s="527"/>
      <c r="D165" s="181">
        <v>0.03</v>
      </c>
      <c r="E165" s="104" t="s">
        <v>78</v>
      </c>
      <c r="F165" s="239"/>
      <c r="G165" s="136"/>
      <c r="H165" s="138"/>
      <c r="I165" s="187">
        <f t="shared" si="52"/>
        <v>0</v>
      </c>
      <c r="J165" s="185">
        <f t="shared" si="66"/>
        <v>0</v>
      </c>
      <c r="K165" s="139">
        <f t="shared" si="69"/>
        <v>0</v>
      </c>
      <c r="L165" s="52">
        <f t="shared" si="67"/>
        <v>0</v>
      </c>
      <c r="M165" s="53">
        <f t="shared" si="53"/>
        <v>0</v>
      </c>
      <c r="N165" s="102">
        <f t="shared" si="70"/>
        <v>0</v>
      </c>
      <c r="O165" s="54">
        <f t="shared" si="71"/>
        <v>0</v>
      </c>
      <c r="P165" s="53">
        <f t="shared" si="72"/>
        <v>0</v>
      </c>
      <c r="Q165" s="102">
        <f t="shared" si="73"/>
        <v>0</v>
      </c>
      <c r="R165" s="55">
        <f t="shared" si="74"/>
        <v>0</v>
      </c>
      <c r="S165" s="160">
        <f t="shared" si="54"/>
        <v>0</v>
      </c>
      <c r="T165" s="135">
        <f t="shared" si="55"/>
        <v>0</v>
      </c>
      <c r="U165" s="141" t="str">
        <f t="shared" si="64"/>
        <v/>
      </c>
      <c r="V165" s="186" t="str">
        <f t="shared" si="56"/>
        <v/>
      </c>
      <c r="W165" s="134">
        <f t="shared" si="68"/>
        <v>0</v>
      </c>
      <c r="X165" s="102">
        <f t="shared" si="57"/>
        <v>0</v>
      </c>
      <c r="Y165" s="54" t="str">
        <f t="shared" si="58"/>
        <v/>
      </c>
      <c r="Z165" s="135">
        <f t="shared" si="59"/>
        <v>0</v>
      </c>
      <c r="AA165" s="141" t="str">
        <f t="shared" si="65"/>
        <v/>
      </c>
      <c r="AB165" s="186">
        <f t="shared" si="60"/>
        <v>0</v>
      </c>
      <c r="AC165" s="54" t="str">
        <f t="shared" si="61"/>
        <v/>
      </c>
      <c r="AD165" s="102">
        <f t="shared" si="62"/>
        <v>0</v>
      </c>
      <c r="AE165" s="55" t="str">
        <f t="shared" si="63"/>
        <v/>
      </c>
    </row>
    <row r="166" spans="1:31" ht="24.75" customHeight="1">
      <c r="B166" s="526" t="s">
        <v>222</v>
      </c>
      <c r="C166" s="527"/>
      <c r="D166" s="181">
        <v>0.13</v>
      </c>
      <c r="E166" s="104" t="s">
        <v>78</v>
      </c>
      <c r="F166" s="239"/>
      <c r="G166" s="136"/>
      <c r="H166" s="138"/>
      <c r="I166" s="187">
        <f t="shared" si="52"/>
        <v>0</v>
      </c>
      <c r="J166" s="185">
        <f t="shared" si="66"/>
        <v>0</v>
      </c>
      <c r="K166" s="139">
        <f t="shared" si="69"/>
        <v>0</v>
      </c>
      <c r="L166" s="52">
        <f t="shared" si="67"/>
        <v>0</v>
      </c>
      <c r="M166" s="53">
        <f t="shared" si="53"/>
        <v>0</v>
      </c>
      <c r="N166" s="102">
        <f t="shared" si="70"/>
        <v>0</v>
      </c>
      <c r="O166" s="54">
        <f t="shared" si="71"/>
        <v>0</v>
      </c>
      <c r="P166" s="53">
        <f t="shared" si="72"/>
        <v>0</v>
      </c>
      <c r="Q166" s="102">
        <f t="shared" si="73"/>
        <v>0</v>
      </c>
      <c r="R166" s="55">
        <f t="shared" si="74"/>
        <v>0</v>
      </c>
      <c r="S166" s="160">
        <f t="shared" si="54"/>
        <v>0</v>
      </c>
      <c r="T166" s="135">
        <f t="shared" si="55"/>
        <v>0</v>
      </c>
      <c r="U166" s="141" t="str">
        <f t="shared" si="64"/>
        <v/>
      </c>
      <c r="V166" s="186" t="str">
        <f t="shared" si="56"/>
        <v/>
      </c>
      <c r="W166" s="134">
        <f t="shared" si="68"/>
        <v>0</v>
      </c>
      <c r="X166" s="102">
        <f t="shared" si="57"/>
        <v>0</v>
      </c>
      <c r="Y166" s="54" t="str">
        <f t="shared" si="58"/>
        <v/>
      </c>
      <c r="Z166" s="135">
        <f t="shared" si="59"/>
        <v>0</v>
      </c>
      <c r="AA166" s="141" t="str">
        <f t="shared" si="65"/>
        <v/>
      </c>
      <c r="AB166" s="186">
        <f t="shared" si="60"/>
        <v>0</v>
      </c>
      <c r="AC166" s="54" t="str">
        <f t="shared" si="61"/>
        <v/>
      </c>
      <c r="AD166" s="102">
        <f t="shared" si="62"/>
        <v>0</v>
      </c>
      <c r="AE166" s="55" t="str">
        <f t="shared" si="63"/>
        <v/>
      </c>
    </row>
    <row r="167" spans="1:31" ht="27.75" customHeight="1">
      <c r="B167" s="526" t="s">
        <v>223</v>
      </c>
      <c r="C167" s="527"/>
      <c r="D167" s="181">
        <v>0.13</v>
      </c>
      <c r="E167" s="104" t="s">
        <v>78</v>
      </c>
      <c r="F167" s="239"/>
      <c r="G167" s="136"/>
      <c r="H167" s="138"/>
      <c r="I167" s="187">
        <f t="shared" si="52"/>
        <v>0</v>
      </c>
      <c r="J167" s="185">
        <f t="shared" si="66"/>
        <v>0</v>
      </c>
      <c r="K167" s="139">
        <f t="shared" si="69"/>
        <v>0</v>
      </c>
      <c r="L167" s="52">
        <f t="shared" si="67"/>
        <v>0</v>
      </c>
      <c r="M167" s="53">
        <f t="shared" si="53"/>
        <v>0</v>
      </c>
      <c r="N167" s="102">
        <f t="shared" si="70"/>
        <v>0</v>
      </c>
      <c r="O167" s="54">
        <f t="shared" si="71"/>
        <v>0</v>
      </c>
      <c r="P167" s="53">
        <f t="shared" si="72"/>
        <v>0</v>
      </c>
      <c r="Q167" s="102">
        <f t="shared" si="73"/>
        <v>0</v>
      </c>
      <c r="R167" s="55">
        <f t="shared" si="74"/>
        <v>0</v>
      </c>
      <c r="S167" s="160">
        <f t="shared" si="54"/>
        <v>0</v>
      </c>
      <c r="T167" s="135">
        <f t="shared" si="55"/>
        <v>0</v>
      </c>
      <c r="U167" s="141" t="str">
        <f t="shared" si="64"/>
        <v/>
      </c>
      <c r="V167" s="186" t="str">
        <f t="shared" si="56"/>
        <v/>
      </c>
      <c r="W167" s="134">
        <f t="shared" si="68"/>
        <v>0</v>
      </c>
      <c r="X167" s="102">
        <f t="shared" si="57"/>
        <v>0</v>
      </c>
      <c r="Y167" s="54" t="str">
        <f t="shared" si="58"/>
        <v/>
      </c>
      <c r="Z167" s="135">
        <f t="shared" si="59"/>
        <v>0</v>
      </c>
      <c r="AA167" s="141" t="str">
        <f t="shared" si="65"/>
        <v/>
      </c>
      <c r="AB167" s="186">
        <f t="shared" si="60"/>
        <v>0</v>
      </c>
      <c r="AC167" s="54" t="str">
        <f t="shared" si="61"/>
        <v/>
      </c>
      <c r="AD167" s="102">
        <f t="shared" si="62"/>
        <v>0</v>
      </c>
      <c r="AE167" s="55" t="str">
        <f t="shared" si="63"/>
        <v/>
      </c>
    </row>
    <row r="168" spans="1:31" ht="24.75" customHeight="1">
      <c r="B168" s="526" t="s">
        <v>224</v>
      </c>
      <c r="C168" s="527"/>
      <c r="D168" s="181">
        <v>0.25</v>
      </c>
      <c r="E168" s="104" t="s">
        <v>78</v>
      </c>
      <c r="F168" s="239"/>
      <c r="G168" s="136"/>
      <c r="H168" s="138"/>
      <c r="I168" s="187">
        <f t="shared" si="52"/>
        <v>0</v>
      </c>
      <c r="J168" s="185">
        <f t="shared" si="66"/>
        <v>0</v>
      </c>
      <c r="K168" s="139">
        <f t="shared" si="69"/>
        <v>0</v>
      </c>
      <c r="L168" s="52">
        <f t="shared" si="67"/>
        <v>0</v>
      </c>
      <c r="M168" s="53">
        <f t="shared" si="53"/>
        <v>0</v>
      </c>
      <c r="N168" s="102">
        <f t="shared" si="70"/>
        <v>0</v>
      </c>
      <c r="O168" s="54">
        <f t="shared" si="71"/>
        <v>0</v>
      </c>
      <c r="P168" s="53">
        <f t="shared" si="72"/>
        <v>0</v>
      </c>
      <c r="Q168" s="102">
        <f t="shared" si="73"/>
        <v>0</v>
      </c>
      <c r="R168" s="55">
        <f t="shared" si="74"/>
        <v>0</v>
      </c>
      <c r="S168" s="160">
        <f t="shared" si="54"/>
        <v>0</v>
      </c>
      <c r="T168" s="135">
        <f t="shared" si="55"/>
        <v>0</v>
      </c>
      <c r="U168" s="141" t="str">
        <f t="shared" si="64"/>
        <v/>
      </c>
      <c r="V168" s="186" t="str">
        <f t="shared" si="56"/>
        <v/>
      </c>
      <c r="W168" s="134">
        <f t="shared" si="68"/>
        <v>0</v>
      </c>
      <c r="X168" s="102">
        <f t="shared" si="57"/>
        <v>0</v>
      </c>
      <c r="Y168" s="54" t="str">
        <f t="shared" si="58"/>
        <v/>
      </c>
      <c r="Z168" s="135">
        <f t="shared" si="59"/>
        <v>0</v>
      </c>
      <c r="AA168" s="141" t="str">
        <f t="shared" si="65"/>
        <v/>
      </c>
      <c r="AB168" s="186">
        <f t="shared" si="60"/>
        <v>0</v>
      </c>
      <c r="AC168" s="54" t="str">
        <f t="shared" si="61"/>
        <v/>
      </c>
      <c r="AD168" s="102">
        <f t="shared" si="62"/>
        <v>0</v>
      </c>
      <c r="AE168" s="55" t="str">
        <f t="shared" si="63"/>
        <v/>
      </c>
    </row>
    <row r="169" spans="1:31" ht="33" customHeight="1">
      <c r="B169" s="526" t="s">
        <v>225</v>
      </c>
      <c r="C169" s="527"/>
      <c r="D169" s="181"/>
      <c r="E169" s="104"/>
      <c r="F169" s="239"/>
      <c r="G169" s="136"/>
      <c r="H169" s="138"/>
      <c r="I169" s="187">
        <f t="shared" si="52"/>
        <v>0</v>
      </c>
      <c r="J169" s="185">
        <f t="shared" si="66"/>
        <v>0</v>
      </c>
      <c r="K169" s="139">
        <f t="shared" si="69"/>
        <v>0</v>
      </c>
      <c r="L169" s="52">
        <f t="shared" si="67"/>
        <v>0</v>
      </c>
      <c r="M169" s="53">
        <f t="shared" si="53"/>
        <v>0</v>
      </c>
      <c r="N169" s="102">
        <f t="shared" si="70"/>
        <v>0</v>
      </c>
      <c r="O169" s="54">
        <f t="shared" si="71"/>
        <v>0</v>
      </c>
      <c r="P169" s="53">
        <f t="shared" si="72"/>
        <v>0</v>
      </c>
      <c r="Q169" s="102">
        <f t="shared" si="73"/>
        <v>0</v>
      </c>
      <c r="R169" s="55">
        <f t="shared" si="74"/>
        <v>0</v>
      </c>
      <c r="S169" s="160">
        <f t="shared" si="54"/>
        <v>0</v>
      </c>
      <c r="T169" s="135">
        <f t="shared" si="55"/>
        <v>0</v>
      </c>
      <c r="U169" s="141" t="str">
        <f t="shared" si="64"/>
        <v/>
      </c>
      <c r="V169" s="186" t="str">
        <f t="shared" si="56"/>
        <v/>
      </c>
      <c r="W169" s="134">
        <f t="shared" si="68"/>
        <v>0</v>
      </c>
      <c r="X169" s="102">
        <f t="shared" si="57"/>
        <v>0</v>
      </c>
      <c r="Y169" s="54" t="str">
        <f t="shared" si="58"/>
        <v/>
      </c>
      <c r="Z169" s="135">
        <f t="shared" si="59"/>
        <v>0</v>
      </c>
      <c r="AA169" s="141" t="str">
        <f t="shared" si="65"/>
        <v/>
      </c>
      <c r="AB169" s="186">
        <f t="shared" si="60"/>
        <v>0</v>
      </c>
      <c r="AC169" s="54" t="str">
        <f t="shared" si="61"/>
        <v/>
      </c>
      <c r="AD169" s="102">
        <f t="shared" si="62"/>
        <v>0</v>
      </c>
      <c r="AE169" s="55" t="str">
        <f t="shared" si="63"/>
        <v/>
      </c>
    </row>
    <row r="170" spans="1:31" ht="30" customHeight="1">
      <c r="B170" s="526" t="s">
        <v>203</v>
      </c>
      <c r="C170" s="527"/>
      <c r="D170" s="181">
        <v>0.11</v>
      </c>
      <c r="E170" s="104" t="s">
        <v>78</v>
      </c>
      <c r="F170" s="239"/>
      <c r="G170" s="136"/>
      <c r="H170" s="138"/>
      <c r="I170" s="187">
        <f t="shared" si="52"/>
        <v>0</v>
      </c>
      <c r="J170" s="185">
        <f t="shared" si="66"/>
        <v>0</v>
      </c>
      <c r="K170" s="139">
        <f t="shared" si="69"/>
        <v>0</v>
      </c>
      <c r="L170" s="52">
        <f t="shared" si="67"/>
        <v>0</v>
      </c>
      <c r="M170" s="53">
        <f t="shared" si="53"/>
        <v>0</v>
      </c>
      <c r="N170" s="102">
        <f t="shared" si="70"/>
        <v>0</v>
      </c>
      <c r="O170" s="54">
        <f t="shared" si="71"/>
        <v>0</v>
      </c>
      <c r="P170" s="53">
        <f t="shared" si="72"/>
        <v>0</v>
      </c>
      <c r="Q170" s="102">
        <f t="shared" si="73"/>
        <v>0</v>
      </c>
      <c r="R170" s="55">
        <f t="shared" si="74"/>
        <v>0</v>
      </c>
      <c r="S170" s="160">
        <f t="shared" si="54"/>
        <v>0</v>
      </c>
      <c r="T170" s="135">
        <f t="shared" si="55"/>
        <v>0</v>
      </c>
      <c r="U170" s="141" t="str">
        <f t="shared" si="64"/>
        <v/>
      </c>
      <c r="V170" s="186" t="str">
        <f t="shared" si="56"/>
        <v/>
      </c>
      <c r="W170" s="134">
        <f t="shared" si="68"/>
        <v>0</v>
      </c>
      <c r="X170" s="102">
        <f t="shared" si="57"/>
        <v>0</v>
      </c>
      <c r="Y170" s="54" t="str">
        <f t="shared" si="58"/>
        <v/>
      </c>
      <c r="Z170" s="135">
        <f t="shared" si="59"/>
        <v>0</v>
      </c>
      <c r="AA170" s="141" t="str">
        <f t="shared" si="65"/>
        <v/>
      </c>
      <c r="AB170" s="186">
        <f t="shared" si="60"/>
        <v>0</v>
      </c>
      <c r="AC170" s="54" t="str">
        <f t="shared" si="61"/>
        <v/>
      </c>
      <c r="AD170" s="102">
        <f t="shared" si="62"/>
        <v>0</v>
      </c>
      <c r="AE170" s="55" t="str">
        <f t="shared" si="63"/>
        <v/>
      </c>
    </row>
    <row r="171" spans="1:31" ht="26.25" customHeight="1">
      <c r="B171" s="526" t="s">
        <v>226</v>
      </c>
      <c r="C171" s="527"/>
      <c r="D171" s="181">
        <v>0.11</v>
      </c>
      <c r="E171" s="104" t="s">
        <v>78</v>
      </c>
      <c r="F171" s="239"/>
      <c r="G171" s="136"/>
      <c r="H171" s="138"/>
      <c r="I171" s="187">
        <f t="shared" si="52"/>
        <v>0</v>
      </c>
      <c r="J171" s="185">
        <f t="shared" si="66"/>
        <v>0</v>
      </c>
      <c r="K171" s="139">
        <f t="shared" si="69"/>
        <v>0</v>
      </c>
      <c r="L171" s="52">
        <f t="shared" si="67"/>
        <v>0</v>
      </c>
      <c r="M171" s="53">
        <f t="shared" si="53"/>
        <v>0</v>
      </c>
      <c r="N171" s="102">
        <f t="shared" si="70"/>
        <v>0</v>
      </c>
      <c r="O171" s="54">
        <f t="shared" si="71"/>
        <v>0</v>
      </c>
      <c r="P171" s="53">
        <f t="shared" si="72"/>
        <v>0</v>
      </c>
      <c r="Q171" s="102">
        <f t="shared" si="73"/>
        <v>0</v>
      </c>
      <c r="R171" s="55">
        <f t="shared" si="74"/>
        <v>0</v>
      </c>
      <c r="S171" s="160">
        <f t="shared" si="54"/>
        <v>0</v>
      </c>
      <c r="T171" s="135">
        <f t="shared" si="55"/>
        <v>0</v>
      </c>
      <c r="U171" s="141" t="str">
        <f t="shared" si="64"/>
        <v/>
      </c>
      <c r="V171" s="186" t="str">
        <f t="shared" si="56"/>
        <v/>
      </c>
      <c r="W171" s="134">
        <f t="shared" si="68"/>
        <v>0</v>
      </c>
      <c r="X171" s="102">
        <f t="shared" si="57"/>
        <v>0</v>
      </c>
      <c r="Y171" s="54" t="str">
        <f t="shared" si="58"/>
        <v/>
      </c>
      <c r="Z171" s="135">
        <f t="shared" si="59"/>
        <v>0</v>
      </c>
      <c r="AA171" s="141" t="str">
        <f t="shared" si="65"/>
        <v/>
      </c>
      <c r="AB171" s="186">
        <f t="shared" si="60"/>
        <v>0</v>
      </c>
      <c r="AC171" s="54" t="str">
        <f t="shared" si="61"/>
        <v/>
      </c>
      <c r="AD171" s="102">
        <f t="shared" si="62"/>
        <v>0</v>
      </c>
      <c r="AE171" s="55" t="str">
        <f t="shared" si="63"/>
        <v/>
      </c>
    </row>
    <row r="172" spans="1:31" ht="26.25" customHeight="1">
      <c r="B172" s="526" t="s">
        <v>227</v>
      </c>
      <c r="C172" s="527"/>
      <c r="D172" s="181">
        <v>3.5000000000000003E-2</v>
      </c>
      <c r="E172" s="104" t="s">
        <v>78</v>
      </c>
      <c r="F172" s="239"/>
      <c r="G172" s="136"/>
      <c r="H172" s="138"/>
      <c r="I172" s="187">
        <f t="shared" si="52"/>
        <v>0</v>
      </c>
      <c r="J172" s="185">
        <f t="shared" si="66"/>
        <v>0</v>
      </c>
      <c r="K172" s="139">
        <f t="shared" si="69"/>
        <v>0</v>
      </c>
      <c r="L172" s="52">
        <f t="shared" si="67"/>
        <v>0</v>
      </c>
      <c r="M172" s="53">
        <f t="shared" si="53"/>
        <v>0</v>
      </c>
      <c r="N172" s="102">
        <f t="shared" si="70"/>
        <v>0</v>
      </c>
      <c r="O172" s="54">
        <f t="shared" si="71"/>
        <v>0</v>
      </c>
      <c r="P172" s="53">
        <f t="shared" si="72"/>
        <v>0</v>
      </c>
      <c r="Q172" s="102">
        <f t="shared" si="73"/>
        <v>0</v>
      </c>
      <c r="R172" s="55">
        <f t="shared" si="74"/>
        <v>0</v>
      </c>
      <c r="S172" s="160">
        <f t="shared" si="54"/>
        <v>0</v>
      </c>
      <c r="T172" s="135">
        <f t="shared" si="55"/>
        <v>0</v>
      </c>
      <c r="U172" s="141" t="str">
        <f t="shared" si="64"/>
        <v/>
      </c>
      <c r="V172" s="186" t="str">
        <f t="shared" si="56"/>
        <v/>
      </c>
      <c r="W172" s="134">
        <f t="shared" si="68"/>
        <v>0</v>
      </c>
      <c r="X172" s="102">
        <f t="shared" si="57"/>
        <v>0</v>
      </c>
      <c r="Y172" s="54" t="str">
        <f t="shared" si="58"/>
        <v/>
      </c>
      <c r="Z172" s="135">
        <f t="shared" si="59"/>
        <v>0</v>
      </c>
      <c r="AA172" s="141" t="str">
        <f t="shared" si="65"/>
        <v/>
      </c>
      <c r="AB172" s="186">
        <f t="shared" si="60"/>
        <v>0</v>
      </c>
      <c r="AC172" s="54" t="str">
        <f t="shared" si="61"/>
        <v/>
      </c>
      <c r="AD172" s="102">
        <f t="shared" si="62"/>
        <v>0</v>
      </c>
      <c r="AE172" s="55" t="str">
        <f t="shared" si="63"/>
        <v/>
      </c>
    </row>
    <row r="173" spans="1:31" ht="24.75" customHeight="1">
      <c r="B173" s="526" t="s">
        <v>204</v>
      </c>
      <c r="C173" s="527"/>
      <c r="D173" s="181">
        <v>0.12</v>
      </c>
      <c r="E173" s="104" t="s">
        <v>78</v>
      </c>
      <c r="F173" s="239"/>
      <c r="G173" s="136"/>
      <c r="H173" s="138"/>
      <c r="I173" s="187">
        <f t="shared" si="52"/>
        <v>0</v>
      </c>
      <c r="J173" s="185">
        <f t="shared" si="66"/>
        <v>0</v>
      </c>
      <c r="K173" s="139">
        <f t="shared" si="69"/>
        <v>0</v>
      </c>
      <c r="L173" s="52">
        <f t="shared" si="67"/>
        <v>0</v>
      </c>
      <c r="M173" s="53">
        <f t="shared" si="53"/>
        <v>0</v>
      </c>
      <c r="N173" s="102">
        <f t="shared" si="70"/>
        <v>0</v>
      </c>
      <c r="O173" s="54">
        <f t="shared" si="71"/>
        <v>0</v>
      </c>
      <c r="P173" s="53">
        <f t="shared" si="72"/>
        <v>0</v>
      </c>
      <c r="Q173" s="102">
        <f t="shared" si="73"/>
        <v>0</v>
      </c>
      <c r="R173" s="55">
        <f t="shared" si="74"/>
        <v>0</v>
      </c>
      <c r="S173" s="160">
        <f t="shared" si="54"/>
        <v>0</v>
      </c>
      <c r="T173" s="135">
        <f t="shared" si="55"/>
        <v>0</v>
      </c>
      <c r="U173" s="141" t="str">
        <f t="shared" si="64"/>
        <v/>
      </c>
      <c r="V173" s="186" t="str">
        <f t="shared" si="56"/>
        <v/>
      </c>
      <c r="W173" s="134">
        <f t="shared" si="68"/>
        <v>0</v>
      </c>
      <c r="X173" s="102">
        <f t="shared" si="57"/>
        <v>0</v>
      </c>
      <c r="Y173" s="54" t="str">
        <f t="shared" si="58"/>
        <v/>
      </c>
      <c r="Z173" s="135">
        <f t="shared" si="59"/>
        <v>0</v>
      </c>
      <c r="AA173" s="141" t="str">
        <f t="shared" si="65"/>
        <v/>
      </c>
      <c r="AB173" s="186">
        <f t="shared" si="60"/>
        <v>0</v>
      </c>
      <c r="AC173" s="54" t="str">
        <f t="shared" si="61"/>
        <v/>
      </c>
      <c r="AD173" s="102">
        <f t="shared" si="62"/>
        <v>0</v>
      </c>
      <c r="AE173" s="55" t="str">
        <f t="shared" si="63"/>
        <v/>
      </c>
    </row>
    <row r="174" spans="1:31" ht="24.75" customHeight="1">
      <c r="A174" s="280"/>
      <c r="B174" s="524" t="s">
        <v>228</v>
      </c>
      <c r="C174" s="525"/>
      <c r="D174" s="253"/>
      <c r="E174" s="251"/>
      <c r="F174" s="286"/>
      <c r="G174" s="287"/>
      <c r="H174" s="288"/>
      <c r="I174" s="289">
        <f t="shared" si="52"/>
        <v>0</v>
      </c>
      <c r="J174" s="290">
        <f t="shared" si="66"/>
        <v>0</v>
      </c>
      <c r="K174" s="291">
        <f t="shared" si="69"/>
        <v>0</v>
      </c>
      <c r="L174" s="292">
        <f t="shared" si="67"/>
        <v>0</v>
      </c>
      <c r="M174" s="293">
        <f t="shared" si="53"/>
        <v>0</v>
      </c>
      <c r="N174" s="294">
        <f t="shared" si="70"/>
        <v>0</v>
      </c>
      <c r="O174" s="295">
        <f t="shared" si="71"/>
        <v>0</v>
      </c>
      <c r="P174" s="293">
        <f t="shared" si="72"/>
        <v>0</v>
      </c>
      <c r="Q174" s="294">
        <f t="shared" si="73"/>
        <v>0</v>
      </c>
      <c r="R174" s="296">
        <f t="shared" si="74"/>
        <v>0</v>
      </c>
      <c r="S174" s="297">
        <f t="shared" si="54"/>
        <v>0</v>
      </c>
      <c r="T174" s="298">
        <f t="shared" si="55"/>
        <v>0</v>
      </c>
      <c r="U174" s="299" t="str">
        <f t="shared" si="64"/>
        <v/>
      </c>
      <c r="V174" s="300" t="str">
        <f t="shared" si="56"/>
        <v/>
      </c>
      <c r="W174" s="301">
        <f t="shared" si="68"/>
        <v>0</v>
      </c>
      <c r="X174" s="294">
        <f t="shared" si="57"/>
        <v>0</v>
      </c>
      <c r="Y174" s="295" t="str">
        <f t="shared" si="58"/>
        <v/>
      </c>
      <c r="Z174" s="298">
        <f t="shared" si="59"/>
        <v>0</v>
      </c>
      <c r="AA174" s="299" t="str">
        <f t="shared" si="65"/>
        <v/>
      </c>
      <c r="AB174" s="300">
        <f t="shared" si="60"/>
        <v>0</v>
      </c>
      <c r="AC174" s="295" t="str">
        <f t="shared" si="61"/>
        <v/>
      </c>
      <c r="AD174" s="294">
        <f t="shared" si="62"/>
        <v>0</v>
      </c>
      <c r="AE174" s="296" t="str">
        <f t="shared" si="63"/>
        <v/>
      </c>
    </row>
    <row r="175" spans="1:31">
      <c r="W175" s="2">
        <f t="shared" si="68"/>
        <v>0</v>
      </c>
    </row>
    <row r="176" spans="1:31">
      <c r="B176" s="65" t="s">
        <v>69</v>
      </c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7"/>
    </row>
    <row r="177" spans="2:31" ht="20.25">
      <c r="B177" s="68" t="s">
        <v>70</v>
      </c>
      <c r="C177" s="69"/>
      <c r="D177" s="69"/>
      <c r="E177" s="69"/>
      <c r="F177" s="69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2"/>
    </row>
    <row r="178" spans="2:31" ht="18">
      <c r="B178" s="73"/>
      <c r="C178" s="126" t="s">
        <v>32</v>
      </c>
      <c r="D178" s="126"/>
      <c r="E178" s="126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7"/>
    </row>
    <row r="179" spans="2:31" ht="18">
      <c r="B179" s="73"/>
      <c r="C179" s="128" t="s">
        <v>33</v>
      </c>
      <c r="D179" s="128"/>
      <c r="E179" s="128"/>
      <c r="F179" s="128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7"/>
    </row>
    <row r="180" spans="2:31" ht="20.25">
      <c r="B180" s="74"/>
      <c r="C180" s="75" t="s">
        <v>74</v>
      </c>
      <c r="D180" s="75"/>
      <c r="E180" s="75"/>
      <c r="F180" s="75"/>
      <c r="G180" s="76"/>
      <c r="H180" s="76"/>
      <c r="I180" s="76"/>
      <c r="J180" s="76"/>
      <c r="K180" s="75"/>
      <c r="L180" s="76"/>
      <c r="M180" s="76"/>
      <c r="N180" s="76"/>
      <c r="O180" s="76"/>
      <c r="P180" s="76"/>
      <c r="Q180" s="76"/>
      <c r="R180" s="76"/>
      <c r="S180" s="76"/>
      <c r="T180" s="75" t="s">
        <v>75</v>
      </c>
      <c r="U180" s="75"/>
      <c r="V180" s="75"/>
      <c r="W180" s="75"/>
      <c r="X180" s="77"/>
      <c r="Y180" s="77"/>
      <c r="Z180" s="77"/>
      <c r="AA180" s="77"/>
      <c r="AB180" s="77"/>
      <c r="AC180" s="77"/>
      <c r="AD180" s="77"/>
      <c r="AE180" s="78"/>
    </row>
    <row r="181" spans="2:31" ht="15.75" thickBot="1"/>
    <row r="182" spans="2:31" ht="20.25">
      <c r="B182" s="80" t="s">
        <v>82</v>
      </c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2"/>
    </row>
    <row r="183" spans="2:31" ht="20.25">
      <c r="B183" s="121" t="s">
        <v>81</v>
      </c>
      <c r="C183" s="122"/>
      <c r="D183" s="122"/>
      <c r="E183" s="122"/>
      <c r="F183" s="122"/>
      <c r="G183" s="122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  <c r="AB183" s="122"/>
      <c r="AC183" s="122"/>
      <c r="AD183" s="122"/>
      <c r="AE183" s="123"/>
    </row>
    <row r="184" spans="2:31" ht="20.25">
      <c r="B184" s="125" t="s">
        <v>30</v>
      </c>
      <c r="C184" s="122"/>
      <c r="D184" s="122"/>
      <c r="E184" s="122"/>
      <c r="F184" s="122"/>
      <c r="G184" s="122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  <c r="AB184" s="122"/>
      <c r="AC184" s="122"/>
      <c r="AD184" s="122"/>
      <c r="AE184" s="123"/>
    </row>
    <row r="185" spans="2:31" ht="21" thickBot="1">
      <c r="B185" s="124" t="s">
        <v>31</v>
      </c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4"/>
    </row>
  </sheetData>
  <mergeCells count="165">
    <mergeCell ref="B19:C19"/>
    <mergeCell ref="B18:C18"/>
    <mergeCell ref="B20:C20"/>
    <mergeCell ref="B21:C21"/>
    <mergeCell ref="K16:AE16"/>
    <mergeCell ref="C11:G11"/>
    <mergeCell ref="G12:AE12"/>
    <mergeCell ref="S17:AE17"/>
    <mergeCell ref="D16:E16"/>
    <mergeCell ref="B16:C17"/>
    <mergeCell ref="B30:C30"/>
    <mergeCell ref="B31:C31"/>
    <mergeCell ref="B32:C32"/>
    <mergeCell ref="B33:C33"/>
    <mergeCell ref="B26:C26"/>
    <mergeCell ref="B27:C27"/>
    <mergeCell ref="B28:C28"/>
    <mergeCell ref="B29:C29"/>
    <mergeCell ref="B22:C22"/>
    <mergeCell ref="B23:C23"/>
    <mergeCell ref="B24:C24"/>
    <mergeCell ref="B25:C25"/>
    <mergeCell ref="B43:C43"/>
    <mergeCell ref="B44:C44"/>
    <mergeCell ref="B45:C45"/>
    <mergeCell ref="B46:C46"/>
    <mergeCell ref="B39:C39"/>
    <mergeCell ref="B40:C40"/>
    <mergeCell ref="B41:C41"/>
    <mergeCell ref="B42:C42"/>
    <mergeCell ref="B34:C34"/>
    <mergeCell ref="B36:C36"/>
    <mergeCell ref="B37:C37"/>
    <mergeCell ref="B38:C38"/>
    <mergeCell ref="B35:C35"/>
    <mergeCell ref="B58:C58"/>
    <mergeCell ref="B51:C51"/>
    <mergeCell ref="B52:C52"/>
    <mergeCell ref="B53:C53"/>
    <mergeCell ref="B54:C54"/>
    <mergeCell ref="B55:C55"/>
    <mergeCell ref="B56:C56"/>
    <mergeCell ref="B57:C57"/>
    <mergeCell ref="B47:C47"/>
    <mergeCell ref="B48:C48"/>
    <mergeCell ref="B49:C49"/>
    <mergeCell ref="B50:C50"/>
    <mergeCell ref="B65:C65"/>
    <mergeCell ref="B66:C66"/>
    <mergeCell ref="B67:C67"/>
    <mergeCell ref="B68:C68"/>
    <mergeCell ref="B63:C63"/>
    <mergeCell ref="B64:C64"/>
    <mergeCell ref="B59:C59"/>
    <mergeCell ref="B60:C60"/>
    <mergeCell ref="B61:C61"/>
    <mergeCell ref="B62:C62"/>
    <mergeCell ref="B77:C77"/>
    <mergeCell ref="B78:C78"/>
    <mergeCell ref="B79:C79"/>
    <mergeCell ref="B80:C80"/>
    <mergeCell ref="B73:C73"/>
    <mergeCell ref="B74:C74"/>
    <mergeCell ref="B75:C75"/>
    <mergeCell ref="B76:C76"/>
    <mergeCell ref="B69:C69"/>
    <mergeCell ref="B70:C70"/>
    <mergeCell ref="B71:C71"/>
    <mergeCell ref="B72:C72"/>
    <mergeCell ref="B89:C89"/>
    <mergeCell ref="B90:C90"/>
    <mergeCell ref="B91:C91"/>
    <mergeCell ref="B92:C92"/>
    <mergeCell ref="B85:C85"/>
    <mergeCell ref="B86:C86"/>
    <mergeCell ref="B87:C87"/>
    <mergeCell ref="B88:C88"/>
    <mergeCell ref="B81:C81"/>
    <mergeCell ref="B82:C82"/>
    <mergeCell ref="B83:C83"/>
    <mergeCell ref="B84:C84"/>
    <mergeCell ref="B101:C101"/>
    <mergeCell ref="B102:C102"/>
    <mergeCell ref="B103:C103"/>
    <mergeCell ref="B104:C104"/>
    <mergeCell ref="B97:C97"/>
    <mergeCell ref="B98:C98"/>
    <mergeCell ref="B99:C99"/>
    <mergeCell ref="B100:C100"/>
    <mergeCell ref="B93:C93"/>
    <mergeCell ref="B94:C94"/>
    <mergeCell ref="B95:C95"/>
    <mergeCell ref="B96:C96"/>
    <mergeCell ref="B113:C113"/>
    <mergeCell ref="B114:C114"/>
    <mergeCell ref="B115:C115"/>
    <mergeCell ref="B116:C116"/>
    <mergeCell ref="B109:C109"/>
    <mergeCell ref="B110:C110"/>
    <mergeCell ref="B111:C111"/>
    <mergeCell ref="B112:C112"/>
    <mergeCell ref="B105:C105"/>
    <mergeCell ref="B106:C106"/>
    <mergeCell ref="B107:C107"/>
    <mergeCell ref="B108:C108"/>
    <mergeCell ref="B125:C125"/>
    <mergeCell ref="B126:C126"/>
    <mergeCell ref="B127:C127"/>
    <mergeCell ref="B128:C128"/>
    <mergeCell ref="B121:C121"/>
    <mergeCell ref="B122:C122"/>
    <mergeCell ref="B123:C123"/>
    <mergeCell ref="B124:C124"/>
    <mergeCell ref="B117:C117"/>
    <mergeCell ref="B118:C118"/>
    <mergeCell ref="B119:C119"/>
    <mergeCell ref="B120:C120"/>
    <mergeCell ref="B137:C137"/>
    <mergeCell ref="B138:C138"/>
    <mergeCell ref="B139:C139"/>
    <mergeCell ref="B140:C140"/>
    <mergeCell ref="B133:C133"/>
    <mergeCell ref="B134:C134"/>
    <mergeCell ref="B135:C135"/>
    <mergeCell ref="B136:C136"/>
    <mergeCell ref="B129:C129"/>
    <mergeCell ref="B130:C130"/>
    <mergeCell ref="B131:C131"/>
    <mergeCell ref="B132:C132"/>
    <mergeCell ref="B149:C149"/>
    <mergeCell ref="B150:C150"/>
    <mergeCell ref="B151:C151"/>
    <mergeCell ref="B152:C152"/>
    <mergeCell ref="B145:C145"/>
    <mergeCell ref="B146:C146"/>
    <mergeCell ref="B147:C147"/>
    <mergeCell ref="B148:C148"/>
    <mergeCell ref="B141:C141"/>
    <mergeCell ref="B142:C142"/>
    <mergeCell ref="B143:C143"/>
    <mergeCell ref="B144:C144"/>
    <mergeCell ref="B173:C173"/>
    <mergeCell ref="B174:C174"/>
    <mergeCell ref="F16:H16"/>
    <mergeCell ref="I17:J17"/>
    <mergeCell ref="B169:C169"/>
    <mergeCell ref="B170:C170"/>
    <mergeCell ref="B171:C171"/>
    <mergeCell ref="B172:C172"/>
    <mergeCell ref="B165:C165"/>
    <mergeCell ref="B166:C166"/>
    <mergeCell ref="B167:C167"/>
    <mergeCell ref="B168:C168"/>
    <mergeCell ref="B161:C161"/>
    <mergeCell ref="B162:C162"/>
    <mergeCell ref="B163:C163"/>
    <mergeCell ref="B164:C164"/>
    <mergeCell ref="B157:C157"/>
    <mergeCell ref="B158:C158"/>
    <mergeCell ref="B159:C159"/>
    <mergeCell ref="B160:C160"/>
    <mergeCell ref="B153:C153"/>
    <mergeCell ref="B154:C154"/>
    <mergeCell ref="B155:C155"/>
    <mergeCell ref="B156:C156"/>
  </mergeCells>
  <phoneticPr fontId="2" type="noConversion"/>
  <printOptions horizontalCentered="1"/>
  <pageMargins left="0" right="0" top="0.19685039370078741" bottom="0.19685039370078741" header="0" footer="0"/>
  <pageSetup paperSize="9" scale="46" orientation="landscape" horizontalDpi="300" verticalDpi="300" r:id="rId1"/>
  <headerFooter alignWithMargins="0">
    <oddFooter>&amp;R&amp;D-&amp;F-&amp;A-&amp;T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208"/>
  <sheetViews>
    <sheetView zoomScaleNormal="100" workbookViewId="0">
      <selection activeCell="V1" sqref="V1"/>
    </sheetView>
  </sheetViews>
  <sheetFormatPr baseColWidth="10" defaultRowHeight="12.75"/>
  <cols>
    <col min="1" max="1" width="2.42578125" style="188" customWidth="1"/>
    <col min="2" max="2" width="6.28515625" style="188" customWidth="1"/>
    <col min="3" max="3" width="35" style="188" customWidth="1"/>
    <col min="4" max="4" width="10.42578125" style="188" customWidth="1"/>
    <col min="5" max="5" width="12.5703125" style="188" customWidth="1"/>
    <col min="6" max="6" width="2.85546875" style="188" customWidth="1"/>
    <col min="7" max="7" width="10.42578125" style="188" customWidth="1"/>
    <col min="8" max="8" width="12.5703125" style="188" customWidth="1"/>
    <col min="9" max="9" width="8" style="233" customWidth="1"/>
    <col min="10" max="10" width="3.42578125" style="233" customWidth="1"/>
    <col min="11" max="11" width="3" style="188" customWidth="1"/>
    <col min="12" max="12" width="10.42578125" style="188" customWidth="1"/>
    <col min="13" max="13" width="12.5703125" style="188" customWidth="1"/>
    <col min="14" max="14" width="17.5703125" style="233" customWidth="1"/>
    <col min="15" max="15" width="3" style="192" customWidth="1"/>
    <col min="16" max="16" width="3" style="188" customWidth="1"/>
    <col min="17" max="17" width="10.42578125" style="188" customWidth="1"/>
    <col min="18" max="18" width="12.5703125" style="188" customWidth="1"/>
    <col min="19" max="19" width="11.42578125" style="233"/>
    <col min="20" max="20" width="3" style="192" customWidth="1"/>
    <col min="21" max="21" width="3" style="188" customWidth="1"/>
    <col min="22" max="22" width="10.42578125" style="188" customWidth="1"/>
    <col min="23" max="23" width="12.5703125" style="188" customWidth="1"/>
    <col min="24" max="24" width="11.42578125" style="233"/>
    <col min="25" max="25" width="3.28515625" style="192" customWidth="1"/>
    <col min="26" max="26" width="3" style="188" customWidth="1"/>
    <col min="27" max="27" width="10.42578125" style="188" customWidth="1"/>
    <col min="28" max="28" width="12.5703125" style="188" customWidth="1"/>
    <col min="29" max="29" width="11.42578125" style="233"/>
    <col min="30" max="30" width="3.28515625" style="193" customWidth="1"/>
    <col min="31" max="31" width="3" style="188" customWidth="1"/>
    <col min="32" max="32" width="10.42578125" style="188" customWidth="1"/>
    <col min="33" max="33" width="12.5703125" style="188" customWidth="1"/>
    <col min="34" max="34" width="11.42578125" style="233"/>
    <col min="35" max="35" width="3.140625" style="192" customWidth="1"/>
    <col min="36" max="36" width="3" style="188" customWidth="1"/>
    <col min="37" max="37" width="10.42578125" style="188" customWidth="1"/>
    <col min="38" max="38" width="12.5703125" style="188" customWidth="1"/>
    <col min="39" max="39" width="13.140625" style="233" customWidth="1"/>
    <col min="40" max="40" width="2.85546875" style="188" customWidth="1"/>
    <col min="41" max="41" width="2.7109375" style="188" customWidth="1"/>
    <col min="42" max="16384" width="11.42578125" style="188"/>
  </cols>
  <sheetData>
    <row r="1" spans="1:41" s="6" customFormat="1" ht="23.25">
      <c r="A1" s="2"/>
      <c r="B1" s="546" t="s">
        <v>361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6"/>
      <c r="U1" s="176"/>
      <c r="V1" s="546" t="s">
        <v>361</v>
      </c>
      <c r="W1" s="176"/>
      <c r="X1" s="175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7"/>
    </row>
    <row r="2" spans="1:41" s="6" customFormat="1" ht="12" customHeight="1">
      <c r="A2" s="2"/>
      <c r="B2" s="161"/>
      <c r="C2" s="273" t="s">
        <v>0</v>
      </c>
      <c r="D2" s="178" t="str">
        <f ca="1">CELL("nomfichier")</f>
        <v>C:\Users\Joël Leboucher\Desktop\UPRT a faire\[Domergues.HO.Cuidités.xlsx]Ressources documentaires</v>
      </c>
      <c r="E2" s="163"/>
      <c r="F2" s="178"/>
      <c r="G2" s="164"/>
      <c r="H2" s="179"/>
      <c r="I2" s="178"/>
      <c r="J2" s="178"/>
      <c r="K2" s="163"/>
      <c r="L2" s="163"/>
      <c r="M2" s="163"/>
      <c r="N2" s="163"/>
      <c r="O2" s="163"/>
      <c r="P2" s="163"/>
      <c r="Q2" s="272"/>
      <c r="R2" s="163"/>
      <c r="S2" s="163"/>
      <c r="T2" s="163"/>
      <c r="U2" s="166"/>
      <c r="V2" s="166"/>
      <c r="W2" s="165" t="s">
        <v>34</v>
      </c>
      <c r="X2" s="166"/>
      <c r="Y2" s="166"/>
      <c r="Z2" s="166"/>
      <c r="AA2" s="163" t="s">
        <v>288</v>
      </c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7"/>
    </row>
    <row r="3" spans="1:41" s="6" customFormat="1" ht="12" customHeight="1">
      <c r="A3" s="2"/>
      <c r="B3" s="161"/>
      <c r="C3" s="274"/>
      <c r="D3" s="178"/>
      <c r="E3" s="163"/>
      <c r="F3" s="178"/>
      <c r="G3" s="164"/>
      <c r="H3" s="178"/>
      <c r="I3" s="178"/>
      <c r="J3" s="178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6"/>
      <c r="V3" s="166"/>
      <c r="W3" s="165" t="s">
        <v>35</v>
      </c>
      <c r="X3" s="166"/>
      <c r="Y3" s="166"/>
      <c r="Z3" s="166"/>
      <c r="AA3" s="163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7"/>
    </row>
    <row r="4" spans="1:41" s="6" customFormat="1" ht="12" customHeight="1">
      <c r="A4" s="2"/>
      <c r="B4" s="161"/>
      <c r="C4" s="274" t="s">
        <v>1</v>
      </c>
      <c r="D4" s="178" t="s">
        <v>2</v>
      </c>
      <c r="E4" s="163"/>
      <c r="F4" s="168"/>
      <c r="G4" s="168"/>
      <c r="H4" s="168"/>
      <c r="I4" s="168"/>
      <c r="J4" s="168"/>
      <c r="K4" s="163"/>
      <c r="L4" s="163"/>
      <c r="M4" s="174"/>
      <c r="N4" s="163"/>
      <c r="O4" s="163"/>
      <c r="P4" s="163"/>
      <c r="Q4" s="163"/>
      <c r="R4" s="163"/>
      <c r="S4" s="163"/>
      <c r="T4" s="174"/>
      <c r="U4" s="166"/>
      <c r="V4" s="166"/>
      <c r="W4" s="165" t="s">
        <v>3</v>
      </c>
      <c r="X4" s="166"/>
      <c r="Y4" s="166"/>
      <c r="Z4" s="166"/>
      <c r="AA4" s="174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7"/>
    </row>
    <row r="5" spans="1:41" s="6" customFormat="1" ht="12" customHeight="1">
      <c r="A5" s="2"/>
      <c r="B5" s="161"/>
      <c r="C5" s="274"/>
      <c r="D5" s="163"/>
      <c r="E5" s="163"/>
      <c r="F5" s="168"/>
      <c r="G5" s="168"/>
      <c r="H5" s="168"/>
      <c r="I5" s="168"/>
      <c r="J5" s="168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6"/>
      <c r="V5" s="166"/>
      <c r="W5" s="165" t="s">
        <v>5</v>
      </c>
      <c r="X5" s="166"/>
      <c r="Y5" s="166"/>
      <c r="Z5" s="166"/>
      <c r="AA5" s="163" t="s">
        <v>89</v>
      </c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7"/>
    </row>
    <row r="6" spans="1:41" s="6" customFormat="1" ht="12" customHeight="1">
      <c r="A6" s="2"/>
      <c r="B6" s="161"/>
      <c r="C6" s="274" t="s">
        <v>6</v>
      </c>
      <c r="D6" s="163"/>
      <c r="E6" s="163"/>
      <c r="F6" s="168"/>
      <c r="G6" s="168"/>
      <c r="H6" s="168"/>
      <c r="I6" s="168"/>
      <c r="J6" s="168"/>
      <c r="K6" s="163"/>
      <c r="L6" s="163"/>
      <c r="M6" s="174"/>
      <c r="N6" s="163"/>
      <c r="O6" s="163"/>
      <c r="P6" s="163"/>
      <c r="Q6" s="163"/>
      <c r="R6" s="163"/>
      <c r="S6" s="163"/>
      <c r="T6" s="174"/>
      <c r="U6" s="166"/>
      <c r="V6" s="166"/>
      <c r="W6" s="165" t="s">
        <v>7</v>
      </c>
      <c r="X6" s="166"/>
      <c r="Y6" s="166"/>
      <c r="Z6" s="166"/>
      <c r="AA6" s="174" t="s">
        <v>8</v>
      </c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7"/>
    </row>
    <row r="7" spans="1:41" s="6" customFormat="1" ht="12" customHeight="1">
      <c r="A7" s="1"/>
      <c r="B7" s="162"/>
      <c r="C7" s="169"/>
      <c r="D7" s="169"/>
      <c r="E7" s="169"/>
      <c r="F7" s="170"/>
      <c r="G7" s="170"/>
      <c r="H7" s="170"/>
      <c r="I7" s="170"/>
      <c r="J7" s="170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72"/>
      <c r="V7" s="172"/>
      <c r="W7" s="171" t="s">
        <v>36</v>
      </c>
      <c r="X7" s="172"/>
      <c r="Y7" s="172"/>
      <c r="Z7" s="172"/>
      <c r="AA7" s="169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3"/>
    </row>
    <row r="8" spans="1:41" s="7" customFormat="1" ht="36.75" customHeight="1">
      <c r="A8" s="1"/>
      <c r="B8" s="85" t="s">
        <v>287</v>
      </c>
      <c r="C8" s="86"/>
      <c r="D8" s="86"/>
      <c r="E8" s="86"/>
      <c r="F8" s="86"/>
      <c r="G8" s="87"/>
      <c r="H8" s="87"/>
      <c r="I8" s="87"/>
      <c r="J8" s="87"/>
      <c r="K8" s="88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90" t="s">
        <v>286</v>
      </c>
    </row>
    <row r="9" spans="1:41" ht="6" customHeight="1"/>
    <row r="10" spans="1:41" customFormat="1" ht="36" customHeight="1">
      <c r="B10" s="536" t="s">
        <v>231</v>
      </c>
      <c r="C10" s="537"/>
      <c r="D10" s="537"/>
      <c r="E10" s="277"/>
      <c r="F10" s="277"/>
      <c r="G10" s="277"/>
      <c r="H10" s="277"/>
      <c r="I10" s="538" t="s">
        <v>230</v>
      </c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8"/>
      <c r="AJ10" s="538"/>
      <c r="AK10" s="538"/>
      <c r="AL10" s="538"/>
      <c r="AM10" s="538"/>
      <c r="AN10" s="278"/>
      <c r="AO10" s="279"/>
    </row>
    <row r="11" spans="1:41">
      <c r="B11" s="189" t="str">
        <f ca="1">CELL("nomfichier")</f>
        <v>C:\Users\Joël Leboucher\Desktop\UPRT a faire\[Domergues.HO.Cuidités.xlsx]Ressources documentaires</v>
      </c>
      <c r="C11" s="234"/>
      <c r="D11" s="234"/>
      <c r="E11" s="234"/>
      <c r="F11" s="234"/>
      <c r="G11" s="234"/>
      <c r="H11" s="234"/>
      <c r="I11" s="275"/>
      <c r="J11" s="275"/>
      <c r="K11" s="276"/>
      <c r="L11" s="276"/>
      <c r="M11" s="276"/>
      <c r="N11" s="275"/>
      <c r="O11" s="275"/>
      <c r="P11" s="276"/>
      <c r="Q11" s="276"/>
      <c r="R11" s="276"/>
      <c r="S11" s="275"/>
      <c r="T11" s="275"/>
      <c r="U11" s="276"/>
      <c r="V11" s="276"/>
      <c r="W11" s="276"/>
      <c r="X11" s="275"/>
      <c r="Y11" s="275"/>
      <c r="Z11" s="276"/>
      <c r="AA11" s="276"/>
      <c r="AB11" s="276"/>
      <c r="AC11" s="275"/>
      <c r="AD11" s="275"/>
      <c r="AE11" s="276"/>
      <c r="AF11" s="276"/>
      <c r="AG11" s="276"/>
      <c r="AH11" s="275"/>
      <c r="AI11" s="275"/>
      <c r="AJ11" s="276"/>
      <c r="AK11" s="276"/>
      <c r="AL11" s="276"/>
      <c r="AM11" s="188"/>
    </row>
    <row r="12" spans="1:41" ht="40.5" customHeight="1">
      <c r="B12" s="508" t="s">
        <v>289</v>
      </c>
      <c r="C12" s="509"/>
      <c r="D12" s="512" t="s">
        <v>285</v>
      </c>
      <c r="E12" s="513"/>
      <c r="F12" s="235"/>
      <c r="G12" s="434" t="s">
        <v>268</v>
      </c>
      <c r="H12" s="436"/>
      <c r="I12" s="543" t="s">
        <v>284</v>
      </c>
      <c r="J12" s="265"/>
      <c r="K12" s="266"/>
      <c r="L12" s="434" t="s">
        <v>267</v>
      </c>
      <c r="M12" s="436"/>
      <c r="N12" s="539" t="s">
        <v>283</v>
      </c>
      <c r="O12" s="540"/>
      <c r="P12" s="266"/>
      <c r="Q12" s="434" t="s">
        <v>269</v>
      </c>
      <c r="R12" s="436"/>
      <c r="S12" s="539" t="s">
        <v>282</v>
      </c>
      <c r="T12" s="540"/>
      <c r="U12" s="266"/>
      <c r="V12" s="434" t="s">
        <v>270</v>
      </c>
      <c r="W12" s="436"/>
      <c r="X12" s="539" t="s">
        <v>281</v>
      </c>
      <c r="Y12" s="540"/>
      <c r="Z12" s="266"/>
      <c r="AA12" s="434" t="s">
        <v>264</v>
      </c>
      <c r="AB12" s="435"/>
      <c r="AC12" s="539" t="s">
        <v>279</v>
      </c>
      <c r="AD12" s="540"/>
      <c r="AE12" s="266"/>
      <c r="AF12" s="434" t="s">
        <v>265</v>
      </c>
      <c r="AG12" s="436"/>
      <c r="AH12" s="539" t="s">
        <v>280</v>
      </c>
      <c r="AI12" s="540"/>
      <c r="AJ12" s="266"/>
      <c r="AK12" s="434" t="s">
        <v>266</v>
      </c>
      <c r="AL12" s="436"/>
      <c r="AM12" s="539" t="s">
        <v>280</v>
      </c>
      <c r="AN12" s="540"/>
      <c r="AO12" s="266"/>
    </row>
    <row r="13" spans="1:41" ht="60">
      <c r="B13" s="510"/>
      <c r="C13" s="511"/>
      <c r="D13" s="262" t="s">
        <v>12</v>
      </c>
      <c r="E13" s="263" t="s">
        <v>49</v>
      </c>
      <c r="F13" s="238"/>
      <c r="G13" s="262" t="s">
        <v>12</v>
      </c>
      <c r="H13" s="263" t="s">
        <v>49</v>
      </c>
      <c r="I13" s="544"/>
      <c r="J13" s="203" t="s">
        <v>271</v>
      </c>
      <c r="K13" s="267"/>
      <c r="L13" s="262" t="s">
        <v>12</v>
      </c>
      <c r="M13" s="263" t="s">
        <v>49</v>
      </c>
      <c r="N13" s="541"/>
      <c r="O13" s="542"/>
      <c r="P13" s="267"/>
      <c r="Q13" s="262" t="s">
        <v>12</v>
      </c>
      <c r="R13" s="263" t="s">
        <v>49</v>
      </c>
      <c r="S13" s="541"/>
      <c r="T13" s="542"/>
      <c r="U13" s="267"/>
      <c r="V13" s="262" t="s">
        <v>12</v>
      </c>
      <c r="W13" s="263" t="s">
        <v>49</v>
      </c>
      <c r="X13" s="541"/>
      <c r="Y13" s="542"/>
      <c r="Z13" s="267"/>
      <c r="AA13" s="262" t="s">
        <v>12</v>
      </c>
      <c r="AB13" s="264" t="s">
        <v>49</v>
      </c>
      <c r="AC13" s="541"/>
      <c r="AD13" s="542"/>
      <c r="AE13" s="267"/>
      <c r="AF13" s="262" t="s">
        <v>12</v>
      </c>
      <c r="AG13" s="263" t="s">
        <v>49</v>
      </c>
      <c r="AH13" s="541"/>
      <c r="AI13" s="542"/>
      <c r="AJ13" s="267"/>
      <c r="AK13" s="262" t="s">
        <v>12</v>
      </c>
      <c r="AL13" s="263" t="s">
        <v>49</v>
      </c>
      <c r="AM13" s="541"/>
      <c r="AN13" s="542"/>
      <c r="AO13" s="267"/>
    </row>
    <row r="14" spans="1:41" ht="18.75" customHeight="1">
      <c r="B14" s="518" t="s">
        <v>277</v>
      </c>
      <c r="C14" s="519"/>
      <c r="D14" s="99"/>
      <c r="E14" s="104"/>
      <c r="F14" s="236"/>
      <c r="G14" s="181">
        <v>0.02</v>
      </c>
      <c r="H14" s="104" t="s">
        <v>78</v>
      </c>
      <c r="I14" s="194">
        <v>20</v>
      </c>
      <c r="J14" s="242" t="s">
        <v>272</v>
      </c>
      <c r="K14" s="268"/>
      <c r="L14" s="181">
        <v>0.02</v>
      </c>
      <c r="M14" s="104" t="s">
        <v>78</v>
      </c>
      <c r="N14" s="194">
        <v>20</v>
      </c>
      <c r="O14" s="242" t="s">
        <v>272</v>
      </c>
      <c r="P14" s="268"/>
      <c r="Q14" s="181">
        <v>0.04</v>
      </c>
      <c r="R14" s="104" t="s">
        <v>78</v>
      </c>
      <c r="S14" s="194">
        <v>40</v>
      </c>
      <c r="T14" s="242" t="s">
        <v>272</v>
      </c>
      <c r="U14" s="268"/>
      <c r="V14" s="181">
        <v>0.05</v>
      </c>
      <c r="W14" s="104" t="s">
        <v>78</v>
      </c>
      <c r="X14" s="194">
        <v>50</v>
      </c>
      <c r="Y14" s="242" t="s">
        <v>272</v>
      </c>
      <c r="Z14" s="268"/>
      <c r="AA14" s="181">
        <v>0.08</v>
      </c>
      <c r="AB14" s="104" t="s">
        <v>78</v>
      </c>
      <c r="AC14" s="196">
        <v>80</v>
      </c>
      <c r="AD14" s="242" t="s">
        <v>272</v>
      </c>
      <c r="AE14" s="268"/>
      <c r="AF14" s="181">
        <v>0.05</v>
      </c>
      <c r="AG14" s="104" t="s">
        <v>78</v>
      </c>
      <c r="AH14" s="194">
        <v>50</v>
      </c>
      <c r="AI14" s="242" t="s">
        <v>272</v>
      </c>
      <c r="AJ14" s="268"/>
      <c r="AK14" s="181">
        <v>0.05</v>
      </c>
      <c r="AL14" s="104" t="s">
        <v>78</v>
      </c>
      <c r="AM14" s="194">
        <v>50</v>
      </c>
      <c r="AN14" s="242" t="s">
        <v>272</v>
      </c>
      <c r="AO14" s="268"/>
    </row>
    <row r="15" spans="1:41" s="198" customFormat="1" ht="45" customHeight="1">
      <c r="B15" s="534" t="s">
        <v>97</v>
      </c>
      <c r="C15" s="535"/>
      <c r="D15" s="99"/>
      <c r="E15" s="104"/>
      <c r="F15" s="237"/>
      <c r="G15" s="181"/>
      <c r="H15" s="104"/>
      <c r="I15" s="244" t="s">
        <v>278</v>
      </c>
      <c r="J15" s="244"/>
      <c r="K15" s="269"/>
      <c r="L15" s="181"/>
      <c r="M15" s="104"/>
      <c r="N15" s="244" t="s">
        <v>278</v>
      </c>
      <c r="O15" s="244"/>
      <c r="P15" s="269"/>
      <c r="Q15" s="181"/>
      <c r="R15" s="104"/>
      <c r="S15" s="244" t="s">
        <v>278</v>
      </c>
      <c r="T15" s="244"/>
      <c r="U15" s="269"/>
      <c r="V15" s="181"/>
      <c r="W15" s="104"/>
      <c r="X15" s="244" t="s">
        <v>278</v>
      </c>
      <c r="Y15" s="244"/>
      <c r="Z15" s="269"/>
      <c r="AA15" s="181"/>
      <c r="AB15" s="104"/>
      <c r="AC15" s="244" t="s">
        <v>278</v>
      </c>
      <c r="AD15" s="244"/>
      <c r="AE15" s="269"/>
      <c r="AF15" s="181"/>
      <c r="AG15" s="104"/>
      <c r="AH15" s="244" t="s">
        <v>278</v>
      </c>
      <c r="AI15" s="244"/>
      <c r="AJ15" s="269"/>
      <c r="AK15" s="181"/>
      <c r="AL15" s="104"/>
      <c r="AM15" s="244" t="s">
        <v>278</v>
      </c>
      <c r="AN15" s="244"/>
      <c r="AO15" s="269"/>
    </row>
    <row r="16" spans="1:41" ht="19.5" customHeight="1">
      <c r="B16" s="530" t="s">
        <v>248</v>
      </c>
      <c r="C16" s="531"/>
      <c r="D16" s="99"/>
      <c r="E16" s="104"/>
      <c r="F16" s="224"/>
      <c r="G16" s="201"/>
      <c r="H16" s="201"/>
      <c r="I16" s="199" t="s">
        <v>98</v>
      </c>
      <c r="J16" s="200"/>
      <c r="K16" s="270"/>
      <c r="L16" s="201"/>
      <c r="M16" s="201"/>
      <c r="N16" s="199" t="s">
        <v>99</v>
      </c>
      <c r="O16" s="200"/>
      <c r="P16" s="270"/>
      <c r="Q16" s="201"/>
      <c r="R16" s="201"/>
      <c r="S16" s="199" t="s">
        <v>99</v>
      </c>
      <c r="T16" s="200"/>
      <c r="U16" s="270"/>
      <c r="V16" s="201"/>
      <c r="W16" s="201"/>
      <c r="X16" s="199" t="s">
        <v>100</v>
      </c>
      <c r="Y16" s="200"/>
      <c r="Z16" s="270"/>
      <c r="AA16" s="201"/>
      <c r="AB16" s="201"/>
      <c r="AC16" s="199" t="s">
        <v>100</v>
      </c>
      <c r="AD16" s="200"/>
      <c r="AE16" s="270"/>
      <c r="AF16" s="201"/>
      <c r="AG16" s="201"/>
      <c r="AH16" s="199" t="s">
        <v>100</v>
      </c>
      <c r="AI16" s="200"/>
      <c r="AJ16" s="270"/>
      <c r="AK16" s="201"/>
      <c r="AL16" s="201"/>
      <c r="AM16" s="199" t="s">
        <v>100</v>
      </c>
      <c r="AN16" s="200"/>
      <c r="AO16" s="270"/>
    </row>
    <row r="17" spans="2:41" ht="18" customHeight="1">
      <c r="B17" s="526" t="s">
        <v>246</v>
      </c>
      <c r="C17" s="527"/>
      <c r="D17" s="99"/>
      <c r="E17" s="104"/>
      <c r="F17" s="236"/>
      <c r="G17" s="181">
        <v>0.25</v>
      </c>
      <c r="H17" s="104" t="s">
        <v>263</v>
      </c>
      <c r="I17" s="202">
        <v>0.25</v>
      </c>
      <c r="J17" s="203" t="s">
        <v>101</v>
      </c>
      <c r="K17" s="268"/>
      <c r="L17" s="181">
        <v>0.25</v>
      </c>
      <c r="M17" s="104" t="s">
        <v>263</v>
      </c>
      <c r="N17" s="202">
        <v>0.25</v>
      </c>
      <c r="O17" s="242" t="s">
        <v>273</v>
      </c>
      <c r="P17" s="268"/>
      <c r="Q17" s="181">
        <v>0.25</v>
      </c>
      <c r="R17" s="104" t="s">
        <v>263</v>
      </c>
      <c r="S17" s="202">
        <v>0.25</v>
      </c>
      <c r="T17" s="242" t="s">
        <v>273</v>
      </c>
      <c r="U17" s="268"/>
      <c r="V17" s="181">
        <v>0.5</v>
      </c>
      <c r="W17" s="104" t="s">
        <v>263</v>
      </c>
      <c r="X17" s="202">
        <v>0.5</v>
      </c>
      <c r="Y17" s="242" t="s">
        <v>273</v>
      </c>
      <c r="Z17" s="268"/>
      <c r="AA17" s="181">
        <v>0.5</v>
      </c>
      <c r="AB17" s="104" t="s">
        <v>263</v>
      </c>
      <c r="AC17" s="205">
        <v>0.5</v>
      </c>
      <c r="AD17" s="242" t="s">
        <v>273</v>
      </c>
      <c r="AE17" s="268"/>
      <c r="AF17" s="181">
        <v>0.5</v>
      </c>
      <c r="AG17" s="104" t="s">
        <v>263</v>
      </c>
      <c r="AH17" s="205">
        <v>0.5</v>
      </c>
      <c r="AI17" s="242" t="s">
        <v>273</v>
      </c>
      <c r="AJ17" s="268"/>
      <c r="AK17" s="181">
        <v>0.5</v>
      </c>
      <c r="AL17" s="104" t="s">
        <v>263</v>
      </c>
      <c r="AM17" s="205">
        <v>0.5</v>
      </c>
      <c r="AN17" s="242" t="s">
        <v>273</v>
      </c>
      <c r="AO17" s="268"/>
    </row>
    <row r="18" spans="2:41" ht="18" customHeight="1">
      <c r="B18" s="526" t="s">
        <v>102</v>
      </c>
      <c r="C18" s="527"/>
      <c r="D18" s="99"/>
      <c r="E18" s="104"/>
      <c r="F18" s="236"/>
      <c r="G18" s="181">
        <v>0.04</v>
      </c>
      <c r="H18" s="104" t="s">
        <v>78</v>
      </c>
      <c r="I18" s="208">
        <v>40</v>
      </c>
      <c r="J18" s="209" t="s">
        <v>101</v>
      </c>
      <c r="K18" s="268"/>
      <c r="L18" s="181">
        <v>0.04</v>
      </c>
      <c r="M18" s="104" t="s">
        <v>78</v>
      </c>
      <c r="N18" s="194">
        <v>40</v>
      </c>
      <c r="O18" s="242" t="s">
        <v>272</v>
      </c>
      <c r="P18" s="268"/>
      <c r="Q18" s="181">
        <v>0.05</v>
      </c>
      <c r="R18" s="104" t="s">
        <v>78</v>
      </c>
      <c r="S18" s="194">
        <v>50</v>
      </c>
      <c r="T18" s="242" t="s">
        <v>272</v>
      </c>
      <c r="U18" s="268"/>
      <c r="V18" s="181">
        <v>7.0000000000000007E-2</v>
      </c>
      <c r="W18" s="104" t="s">
        <v>78</v>
      </c>
      <c r="X18" s="194">
        <v>70</v>
      </c>
      <c r="Y18" s="242" t="s">
        <v>272</v>
      </c>
      <c r="Z18" s="268"/>
      <c r="AA18" s="181">
        <v>0.1</v>
      </c>
      <c r="AB18" s="104" t="s">
        <v>78</v>
      </c>
      <c r="AC18" s="202">
        <v>100</v>
      </c>
      <c r="AD18" s="242" t="s">
        <v>272</v>
      </c>
      <c r="AE18" s="268"/>
      <c r="AF18" s="181">
        <v>7.0000000000000007E-2</v>
      </c>
      <c r="AG18" s="104" t="s">
        <v>78</v>
      </c>
      <c r="AH18" s="194">
        <v>70</v>
      </c>
      <c r="AI18" s="242" t="s">
        <v>272</v>
      </c>
      <c r="AJ18" s="268"/>
      <c r="AK18" s="181">
        <v>7.0000000000000007E-2</v>
      </c>
      <c r="AL18" s="104" t="s">
        <v>78</v>
      </c>
      <c r="AM18" s="194">
        <v>70</v>
      </c>
      <c r="AN18" s="242" t="s">
        <v>272</v>
      </c>
      <c r="AO18" s="268"/>
    </row>
    <row r="19" spans="2:41" ht="18" customHeight="1">
      <c r="B19" s="526" t="s">
        <v>104</v>
      </c>
      <c r="C19" s="527"/>
      <c r="D19" s="99"/>
      <c r="E19" s="104"/>
      <c r="F19" s="236"/>
      <c r="G19" s="181">
        <v>0.04</v>
      </c>
      <c r="H19" s="104" t="s">
        <v>78</v>
      </c>
      <c r="I19" s="208">
        <v>40</v>
      </c>
      <c r="J19" s="209" t="s">
        <v>101</v>
      </c>
      <c r="K19" s="268"/>
      <c r="L19" s="181">
        <v>0.04</v>
      </c>
      <c r="M19" s="104" t="s">
        <v>78</v>
      </c>
      <c r="N19" s="194">
        <v>40</v>
      </c>
      <c r="O19" s="242" t="s">
        <v>272</v>
      </c>
      <c r="P19" s="268"/>
      <c r="Q19" s="181">
        <v>0.06</v>
      </c>
      <c r="R19" s="104" t="s">
        <v>78</v>
      </c>
      <c r="S19" s="194">
        <v>60</v>
      </c>
      <c r="T19" s="242" t="s">
        <v>272</v>
      </c>
      <c r="U19" s="268"/>
      <c r="V19" s="181">
        <v>0.08</v>
      </c>
      <c r="W19" s="104" t="s">
        <v>78</v>
      </c>
      <c r="X19" s="194">
        <v>80</v>
      </c>
      <c r="Y19" s="242" t="s">
        <v>272</v>
      </c>
      <c r="Z19" s="268"/>
      <c r="AA19" s="181">
        <v>0.1</v>
      </c>
      <c r="AB19" s="104" t="s">
        <v>78</v>
      </c>
      <c r="AC19" s="202">
        <v>100</v>
      </c>
      <c r="AD19" s="242" t="s">
        <v>272</v>
      </c>
      <c r="AE19" s="268"/>
      <c r="AF19" s="181">
        <v>0.09</v>
      </c>
      <c r="AG19" s="104" t="s">
        <v>78</v>
      </c>
      <c r="AH19" s="194">
        <v>90</v>
      </c>
      <c r="AI19" s="242" t="s">
        <v>272</v>
      </c>
      <c r="AJ19" s="268"/>
      <c r="AK19" s="181">
        <v>0.09</v>
      </c>
      <c r="AL19" s="104" t="s">
        <v>78</v>
      </c>
      <c r="AM19" s="194">
        <v>90</v>
      </c>
      <c r="AN19" s="242" t="s">
        <v>272</v>
      </c>
      <c r="AO19" s="268"/>
    </row>
    <row r="20" spans="2:41" ht="18" customHeight="1">
      <c r="B20" s="526" t="s">
        <v>105</v>
      </c>
      <c r="C20" s="527"/>
      <c r="D20" s="99"/>
      <c r="E20" s="104"/>
      <c r="F20" s="236"/>
      <c r="G20" s="181">
        <v>0.02</v>
      </c>
      <c r="H20" s="104" t="s">
        <v>78</v>
      </c>
      <c r="I20" s="208">
        <v>20</v>
      </c>
      <c r="J20" s="209" t="s">
        <v>101</v>
      </c>
      <c r="K20" s="268"/>
      <c r="L20" s="181">
        <v>0.02</v>
      </c>
      <c r="M20" s="104" t="s">
        <v>78</v>
      </c>
      <c r="N20" s="194">
        <v>20</v>
      </c>
      <c r="O20" s="242" t="s">
        <v>272</v>
      </c>
      <c r="P20" s="268"/>
      <c r="Q20" s="181">
        <v>0.02</v>
      </c>
      <c r="R20" s="104" t="s">
        <v>78</v>
      </c>
      <c r="S20" s="194">
        <v>20</v>
      </c>
      <c r="T20" s="242" t="s">
        <v>272</v>
      </c>
      <c r="U20" s="268"/>
      <c r="V20" s="181">
        <v>0.03</v>
      </c>
      <c r="W20" s="104" t="s">
        <v>78</v>
      </c>
      <c r="X20" s="194">
        <v>30</v>
      </c>
      <c r="Y20" s="242" t="s">
        <v>272</v>
      </c>
      <c r="Z20" s="268"/>
      <c r="AA20" s="181">
        <v>0.1</v>
      </c>
      <c r="AB20" s="104" t="s">
        <v>78</v>
      </c>
      <c r="AC20" s="202">
        <v>100</v>
      </c>
      <c r="AD20" s="242" t="s">
        <v>272</v>
      </c>
      <c r="AE20" s="268"/>
      <c r="AF20" s="181">
        <v>0.08</v>
      </c>
      <c r="AG20" s="104" t="s">
        <v>78</v>
      </c>
      <c r="AH20" s="194">
        <v>80</v>
      </c>
      <c r="AI20" s="242" t="s">
        <v>272</v>
      </c>
      <c r="AJ20" s="268"/>
      <c r="AK20" s="181">
        <v>0.08</v>
      </c>
      <c r="AL20" s="104" t="s">
        <v>78</v>
      </c>
      <c r="AM20" s="194">
        <v>80</v>
      </c>
      <c r="AN20" s="242" t="s">
        <v>272</v>
      </c>
      <c r="AO20" s="268"/>
    </row>
    <row r="21" spans="2:41" ht="18" customHeight="1">
      <c r="B21" s="526" t="s">
        <v>106</v>
      </c>
      <c r="C21" s="527"/>
      <c r="D21" s="99"/>
      <c r="E21" s="104"/>
      <c r="F21" s="236"/>
      <c r="G21" s="181">
        <v>0.08</v>
      </c>
      <c r="H21" s="104" t="s">
        <v>78</v>
      </c>
      <c r="I21" s="208">
        <v>80</v>
      </c>
      <c r="J21" s="209" t="s">
        <v>101</v>
      </c>
      <c r="K21" s="268"/>
      <c r="L21" s="181">
        <v>0.08</v>
      </c>
      <c r="M21" s="104" t="s">
        <v>78</v>
      </c>
      <c r="N21" s="194">
        <v>80</v>
      </c>
      <c r="O21" s="242" t="s">
        <v>272</v>
      </c>
      <c r="P21" s="268"/>
      <c r="Q21" s="181">
        <v>0.12</v>
      </c>
      <c r="R21" s="104" t="s">
        <v>78</v>
      </c>
      <c r="S21" s="194">
        <v>120</v>
      </c>
      <c r="T21" s="242" t="s">
        <v>272</v>
      </c>
      <c r="U21" s="268"/>
      <c r="V21" s="181">
        <v>0.15</v>
      </c>
      <c r="W21" s="104" t="s">
        <v>78</v>
      </c>
      <c r="X21" s="194">
        <v>150</v>
      </c>
      <c r="Y21" s="242" t="s">
        <v>272</v>
      </c>
      <c r="Z21" s="268"/>
      <c r="AA21" s="181">
        <v>0.18</v>
      </c>
      <c r="AB21" s="104" t="s">
        <v>78</v>
      </c>
      <c r="AC21" s="202">
        <v>180</v>
      </c>
      <c r="AD21" s="242" t="s">
        <v>272</v>
      </c>
      <c r="AE21" s="268"/>
      <c r="AF21" s="181">
        <v>0.15</v>
      </c>
      <c r="AG21" s="104" t="s">
        <v>78</v>
      </c>
      <c r="AH21" s="194">
        <v>150</v>
      </c>
      <c r="AI21" s="242" t="s">
        <v>272</v>
      </c>
      <c r="AJ21" s="268"/>
      <c r="AK21" s="181">
        <v>0.15</v>
      </c>
      <c r="AL21" s="104" t="s">
        <v>78</v>
      </c>
      <c r="AM21" s="194">
        <v>150</v>
      </c>
      <c r="AN21" s="242" t="s">
        <v>272</v>
      </c>
      <c r="AO21" s="268"/>
    </row>
    <row r="22" spans="2:41" ht="25.5" customHeight="1">
      <c r="B22" s="530" t="s">
        <v>247</v>
      </c>
      <c r="C22" s="531"/>
      <c r="D22" s="99"/>
      <c r="E22" s="104"/>
      <c r="F22" s="224"/>
      <c r="G22" s="181"/>
      <c r="H22" s="104"/>
      <c r="I22" s="199" t="s">
        <v>98</v>
      </c>
      <c r="J22" s="200"/>
      <c r="K22" s="270"/>
      <c r="L22" s="181"/>
      <c r="M22" s="104"/>
      <c r="N22" s="210" t="s">
        <v>99</v>
      </c>
      <c r="O22" s="211"/>
      <c r="P22" s="270"/>
      <c r="Q22" s="181"/>
      <c r="R22" s="104"/>
      <c r="S22" s="210" t="s">
        <v>100</v>
      </c>
      <c r="T22" s="211"/>
      <c r="U22" s="270"/>
      <c r="V22" s="181"/>
      <c r="W22" s="104"/>
      <c r="X22" s="210" t="s">
        <v>100</v>
      </c>
      <c r="Y22" s="211"/>
      <c r="Z22" s="270"/>
      <c r="AA22" s="181"/>
      <c r="AB22" s="104"/>
      <c r="AC22" s="210" t="s">
        <v>100</v>
      </c>
      <c r="AD22" s="211"/>
      <c r="AE22" s="270"/>
      <c r="AF22" s="181"/>
      <c r="AG22" s="104"/>
      <c r="AH22" s="210" t="s">
        <v>100</v>
      </c>
      <c r="AI22" s="211"/>
      <c r="AJ22" s="270"/>
      <c r="AK22" s="181"/>
      <c r="AL22" s="104"/>
      <c r="AM22" s="210" t="s">
        <v>100</v>
      </c>
      <c r="AN22" s="211"/>
      <c r="AO22" s="270"/>
    </row>
    <row r="23" spans="2:41" ht="25.5" customHeight="1">
      <c r="B23" s="526" t="s">
        <v>245</v>
      </c>
      <c r="C23" s="527"/>
      <c r="D23" s="99"/>
      <c r="E23" s="104"/>
      <c r="F23" s="236"/>
      <c r="G23" s="181">
        <v>0.25</v>
      </c>
      <c r="H23" s="104" t="s">
        <v>263</v>
      </c>
      <c r="I23" s="202">
        <v>0.25</v>
      </c>
      <c r="J23" s="203" t="s">
        <v>101</v>
      </c>
      <c r="K23" s="268"/>
      <c r="L23" s="181">
        <v>0.25</v>
      </c>
      <c r="M23" s="104" t="s">
        <v>263</v>
      </c>
      <c r="N23" s="202">
        <v>0.25</v>
      </c>
      <c r="O23" s="242" t="s">
        <v>273</v>
      </c>
      <c r="P23" s="268"/>
      <c r="Q23" s="181">
        <v>0.5</v>
      </c>
      <c r="R23" s="104" t="s">
        <v>263</v>
      </c>
      <c r="S23" s="202">
        <v>0.5</v>
      </c>
      <c r="T23" s="242" t="s">
        <v>273</v>
      </c>
      <c r="U23" s="268"/>
      <c r="V23" s="181">
        <v>0.5</v>
      </c>
      <c r="W23" s="104" t="s">
        <v>263</v>
      </c>
      <c r="X23" s="202">
        <v>0.5</v>
      </c>
      <c r="Y23" s="242" t="s">
        <v>273</v>
      </c>
      <c r="Z23" s="268"/>
      <c r="AA23" s="181">
        <v>0.5</v>
      </c>
      <c r="AB23" s="104" t="s">
        <v>263</v>
      </c>
      <c r="AC23" s="205">
        <v>0.5</v>
      </c>
      <c r="AD23" s="242" t="s">
        <v>273</v>
      </c>
      <c r="AE23" s="268"/>
      <c r="AF23" s="181">
        <v>0.5</v>
      </c>
      <c r="AG23" s="104" t="s">
        <v>263</v>
      </c>
      <c r="AH23" s="205">
        <v>0.5</v>
      </c>
      <c r="AI23" s="242" t="s">
        <v>273</v>
      </c>
      <c r="AJ23" s="268"/>
      <c r="AK23" s="181">
        <v>0.5</v>
      </c>
      <c r="AL23" s="104" t="s">
        <v>263</v>
      </c>
      <c r="AM23" s="205">
        <v>0.5</v>
      </c>
      <c r="AN23" s="242" t="s">
        <v>273</v>
      </c>
      <c r="AO23" s="268"/>
    </row>
    <row r="24" spans="2:41" ht="18" customHeight="1">
      <c r="B24" s="526" t="s">
        <v>107</v>
      </c>
      <c r="C24" s="527"/>
      <c r="D24" s="99"/>
      <c r="E24" s="104"/>
      <c r="F24" s="236"/>
      <c r="G24" s="181">
        <v>0.02</v>
      </c>
      <c r="H24" s="104" t="s">
        <v>78</v>
      </c>
      <c r="I24" s="208">
        <v>20</v>
      </c>
      <c r="J24" s="209" t="s">
        <v>101</v>
      </c>
      <c r="K24" s="268"/>
      <c r="L24" s="181">
        <v>0.02</v>
      </c>
      <c r="M24" s="104" t="s">
        <v>78</v>
      </c>
      <c r="N24" s="194">
        <v>20</v>
      </c>
      <c r="O24" s="242" t="s">
        <v>272</v>
      </c>
      <c r="P24" s="268"/>
      <c r="Q24" s="181">
        <v>0.03</v>
      </c>
      <c r="R24" s="104" t="s">
        <v>78</v>
      </c>
      <c r="S24" s="194">
        <v>30</v>
      </c>
      <c r="T24" s="242" t="s">
        <v>272</v>
      </c>
      <c r="U24" s="268"/>
      <c r="V24" s="181">
        <v>0.05</v>
      </c>
      <c r="W24" s="104" t="s">
        <v>78</v>
      </c>
      <c r="X24" s="194">
        <v>50</v>
      </c>
      <c r="Y24" s="242" t="s">
        <v>272</v>
      </c>
      <c r="Z24" s="268"/>
      <c r="AA24" s="181">
        <v>0.09</v>
      </c>
      <c r="AB24" s="104" t="s">
        <v>78</v>
      </c>
      <c r="AC24" s="202">
        <v>90</v>
      </c>
      <c r="AD24" s="242" t="s">
        <v>272</v>
      </c>
      <c r="AE24" s="268"/>
      <c r="AF24" s="181">
        <v>0.06</v>
      </c>
      <c r="AG24" s="104" t="s">
        <v>78</v>
      </c>
      <c r="AH24" s="194">
        <v>60</v>
      </c>
      <c r="AI24" s="242" t="s">
        <v>272</v>
      </c>
      <c r="AJ24" s="268"/>
      <c r="AK24" s="181">
        <v>0.06</v>
      </c>
      <c r="AL24" s="104" t="s">
        <v>78</v>
      </c>
      <c r="AM24" s="194">
        <v>60</v>
      </c>
      <c r="AN24" s="242" t="s">
        <v>272</v>
      </c>
      <c r="AO24" s="268"/>
    </row>
    <row r="25" spans="2:41" ht="18" customHeight="1">
      <c r="B25" s="526" t="s">
        <v>108</v>
      </c>
      <c r="C25" s="527"/>
      <c r="D25" s="99"/>
      <c r="E25" s="104"/>
      <c r="F25" s="236"/>
      <c r="G25" s="181"/>
      <c r="H25" s="104"/>
      <c r="I25" s="210">
        <v>0</v>
      </c>
      <c r="J25" s="195"/>
      <c r="K25" s="268"/>
      <c r="L25" s="181"/>
      <c r="M25" s="104"/>
      <c r="N25" s="210">
        <v>0</v>
      </c>
      <c r="O25" s="195"/>
      <c r="P25" s="268"/>
      <c r="Q25" s="181">
        <v>2.5000000000000001E-2</v>
      </c>
      <c r="R25" s="104" t="s">
        <v>78</v>
      </c>
      <c r="S25" s="194">
        <v>25</v>
      </c>
      <c r="T25" s="242" t="s">
        <v>272</v>
      </c>
      <c r="U25" s="268"/>
      <c r="V25" s="181">
        <v>0.03</v>
      </c>
      <c r="W25" s="104" t="s">
        <v>78</v>
      </c>
      <c r="X25" s="194">
        <v>30</v>
      </c>
      <c r="Y25" s="242" t="s">
        <v>272</v>
      </c>
      <c r="Z25" s="268"/>
      <c r="AA25" s="181">
        <v>0.05</v>
      </c>
      <c r="AB25" s="104" t="s">
        <v>78</v>
      </c>
      <c r="AC25" s="202">
        <v>50</v>
      </c>
      <c r="AD25" s="242" t="s">
        <v>272</v>
      </c>
      <c r="AE25" s="268"/>
      <c r="AF25" s="181">
        <v>0.03</v>
      </c>
      <c r="AG25" s="104" t="s">
        <v>78</v>
      </c>
      <c r="AH25" s="194">
        <v>30</v>
      </c>
      <c r="AI25" s="242" t="s">
        <v>272</v>
      </c>
      <c r="AJ25" s="268"/>
      <c r="AK25" s="181">
        <v>0.03</v>
      </c>
      <c r="AL25" s="104" t="s">
        <v>78</v>
      </c>
      <c r="AM25" s="194">
        <v>30</v>
      </c>
      <c r="AN25" s="242" t="s">
        <v>272</v>
      </c>
      <c r="AO25" s="268"/>
    </row>
    <row r="26" spans="2:41" ht="18" customHeight="1">
      <c r="B26" s="526" t="s">
        <v>109</v>
      </c>
      <c r="C26" s="527"/>
      <c r="D26" s="99"/>
      <c r="E26" s="104"/>
      <c r="F26" s="236"/>
      <c r="G26" s="181">
        <v>0.04</v>
      </c>
      <c r="H26" s="104" t="s">
        <v>78</v>
      </c>
      <c r="I26" s="208">
        <v>40</v>
      </c>
      <c r="J26" s="209" t="s">
        <v>101</v>
      </c>
      <c r="K26" s="268"/>
      <c r="L26" s="181">
        <v>0.04</v>
      </c>
      <c r="M26" s="104" t="s">
        <v>78</v>
      </c>
      <c r="N26" s="194">
        <v>40</v>
      </c>
      <c r="O26" s="242" t="s">
        <v>272</v>
      </c>
      <c r="P26" s="268"/>
      <c r="Q26" s="181">
        <v>0.06</v>
      </c>
      <c r="R26" s="104" t="s">
        <v>78</v>
      </c>
      <c r="S26" s="194">
        <v>60</v>
      </c>
      <c r="T26" s="242" t="s">
        <v>272</v>
      </c>
      <c r="U26" s="268"/>
      <c r="V26" s="181">
        <v>0.08</v>
      </c>
      <c r="W26" s="104" t="s">
        <v>78</v>
      </c>
      <c r="X26" s="194">
        <v>80</v>
      </c>
      <c r="Y26" s="242" t="s">
        <v>272</v>
      </c>
      <c r="Z26" s="268"/>
      <c r="AA26" s="181">
        <v>0.11</v>
      </c>
      <c r="AB26" s="104" t="s">
        <v>78</v>
      </c>
      <c r="AC26" s="202">
        <v>110</v>
      </c>
      <c r="AD26" s="242" t="s">
        <v>272</v>
      </c>
      <c r="AE26" s="268"/>
      <c r="AF26" s="181">
        <v>0.08</v>
      </c>
      <c r="AG26" s="104" t="s">
        <v>78</v>
      </c>
      <c r="AH26" s="194">
        <v>80</v>
      </c>
      <c r="AI26" s="242" t="s">
        <v>272</v>
      </c>
      <c r="AJ26" s="268"/>
      <c r="AK26" s="181">
        <v>0.08</v>
      </c>
      <c r="AL26" s="104" t="s">
        <v>78</v>
      </c>
      <c r="AM26" s="194">
        <v>80</v>
      </c>
      <c r="AN26" s="242" t="s">
        <v>272</v>
      </c>
      <c r="AO26" s="268"/>
    </row>
    <row r="27" spans="2:41" ht="18" customHeight="1">
      <c r="B27" s="526" t="s">
        <v>110</v>
      </c>
      <c r="C27" s="527"/>
      <c r="D27" s="99"/>
      <c r="E27" s="104"/>
      <c r="F27" s="236"/>
      <c r="G27" s="181">
        <v>0.04</v>
      </c>
      <c r="H27" s="104" t="s">
        <v>78</v>
      </c>
      <c r="I27" s="208">
        <v>40</v>
      </c>
      <c r="J27" s="209" t="s">
        <v>101</v>
      </c>
      <c r="K27" s="268"/>
      <c r="L27" s="181">
        <v>0.04</v>
      </c>
      <c r="M27" s="104" t="s">
        <v>78</v>
      </c>
      <c r="N27" s="194">
        <v>40</v>
      </c>
      <c r="O27" s="242" t="s">
        <v>272</v>
      </c>
      <c r="P27" s="268"/>
      <c r="Q27" s="181">
        <v>0.04</v>
      </c>
      <c r="R27" s="104" t="s">
        <v>78</v>
      </c>
      <c r="S27" s="194">
        <v>40</v>
      </c>
      <c r="T27" s="242" t="s">
        <v>272</v>
      </c>
      <c r="U27" s="268"/>
      <c r="V27" s="181">
        <v>0.06</v>
      </c>
      <c r="W27" s="104" t="s">
        <v>78</v>
      </c>
      <c r="X27" s="194">
        <v>60</v>
      </c>
      <c r="Y27" s="242" t="s">
        <v>272</v>
      </c>
      <c r="Z27" s="268"/>
      <c r="AA27" s="181">
        <v>0.09</v>
      </c>
      <c r="AB27" s="104" t="s">
        <v>78</v>
      </c>
      <c r="AC27" s="202">
        <v>90</v>
      </c>
      <c r="AD27" s="242" t="s">
        <v>272</v>
      </c>
      <c r="AE27" s="268"/>
      <c r="AF27" s="181">
        <v>0.08</v>
      </c>
      <c r="AG27" s="104" t="s">
        <v>78</v>
      </c>
      <c r="AH27" s="194">
        <v>80</v>
      </c>
      <c r="AI27" s="242" t="s">
        <v>272</v>
      </c>
      <c r="AJ27" s="268"/>
      <c r="AK27" s="181">
        <v>0.08</v>
      </c>
      <c r="AL27" s="104" t="s">
        <v>78</v>
      </c>
      <c r="AM27" s="194">
        <v>80</v>
      </c>
      <c r="AN27" s="242" t="s">
        <v>272</v>
      </c>
      <c r="AO27" s="268"/>
    </row>
    <row r="28" spans="2:41" ht="18" customHeight="1">
      <c r="B28" s="526" t="s">
        <v>111</v>
      </c>
      <c r="C28" s="527"/>
      <c r="D28" s="99"/>
      <c r="E28" s="104"/>
      <c r="F28" s="236"/>
      <c r="G28" s="181">
        <v>0.03</v>
      </c>
      <c r="H28" s="104" t="s">
        <v>78</v>
      </c>
      <c r="I28" s="208">
        <v>30</v>
      </c>
      <c r="J28" s="209" t="s">
        <v>101</v>
      </c>
      <c r="K28" s="268"/>
      <c r="L28" s="181">
        <v>0.03</v>
      </c>
      <c r="M28" s="104" t="s">
        <v>78</v>
      </c>
      <c r="N28" s="194">
        <v>30</v>
      </c>
      <c r="O28" s="242" t="s">
        <v>272</v>
      </c>
      <c r="P28" s="268"/>
      <c r="Q28" s="181">
        <v>0.04</v>
      </c>
      <c r="R28" s="104" t="s">
        <v>78</v>
      </c>
      <c r="S28" s="194">
        <v>40</v>
      </c>
      <c r="T28" s="242" t="s">
        <v>272</v>
      </c>
      <c r="U28" s="268"/>
      <c r="V28" s="181">
        <v>0.06</v>
      </c>
      <c r="W28" s="104" t="s">
        <v>78</v>
      </c>
      <c r="X28" s="194">
        <v>60</v>
      </c>
      <c r="Y28" s="242" t="s">
        <v>272</v>
      </c>
      <c r="Z28" s="268"/>
      <c r="AA28" s="181">
        <v>0.09</v>
      </c>
      <c r="AB28" s="104" t="s">
        <v>78</v>
      </c>
      <c r="AC28" s="202">
        <v>90</v>
      </c>
      <c r="AD28" s="242" t="s">
        <v>272</v>
      </c>
      <c r="AE28" s="268"/>
      <c r="AF28" s="181">
        <v>0.08</v>
      </c>
      <c r="AG28" s="104" t="s">
        <v>78</v>
      </c>
      <c r="AH28" s="194">
        <v>80</v>
      </c>
      <c r="AI28" s="242" t="s">
        <v>272</v>
      </c>
      <c r="AJ28" s="268"/>
      <c r="AK28" s="181">
        <v>0.08</v>
      </c>
      <c r="AL28" s="104" t="s">
        <v>78</v>
      </c>
      <c r="AM28" s="194">
        <v>80</v>
      </c>
      <c r="AN28" s="242" t="s">
        <v>272</v>
      </c>
      <c r="AO28" s="268"/>
    </row>
    <row r="29" spans="2:41" ht="18" customHeight="1">
      <c r="B29" s="526" t="s">
        <v>112</v>
      </c>
      <c r="C29" s="527"/>
      <c r="D29" s="99"/>
      <c r="E29" s="104"/>
      <c r="F29" s="236"/>
      <c r="G29" s="181">
        <v>0.03</v>
      </c>
      <c r="H29" s="104" t="s">
        <v>78</v>
      </c>
      <c r="I29" s="208">
        <v>30</v>
      </c>
      <c r="J29" s="209" t="s">
        <v>101</v>
      </c>
      <c r="K29" s="268"/>
      <c r="L29" s="181">
        <v>0.03</v>
      </c>
      <c r="M29" s="104" t="s">
        <v>78</v>
      </c>
      <c r="N29" s="194">
        <v>30</v>
      </c>
      <c r="O29" s="242" t="s">
        <v>272</v>
      </c>
      <c r="P29" s="268"/>
      <c r="Q29" s="181">
        <v>0.04</v>
      </c>
      <c r="R29" s="104" t="s">
        <v>78</v>
      </c>
      <c r="S29" s="194">
        <v>40</v>
      </c>
      <c r="T29" s="242" t="s">
        <v>272</v>
      </c>
      <c r="U29" s="268"/>
      <c r="V29" s="181">
        <v>0.06</v>
      </c>
      <c r="W29" s="104" t="s">
        <v>78</v>
      </c>
      <c r="X29" s="194">
        <v>60</v>
      </c>
      <c r="Y29" s="242" t="s">
        <v>272</v>
      </c>
      <c r="Z29" s="268"/>
      <c r="AA29" s="181">
        <v>0.09</v>
      </c>
      <c r="AB29" s="104" t="s">
        <v>78</v>
      </c>
      <c r="AC29" s="202">
        <v>90</v>
      </c>
      <c r="AD29" s="242" t="s">
        <v>272</v>
      </c>
      <c r="AE29" s="268"/>
      <c r="AF29" s="181">
        <v>0.08</v>
      </c>
      <c r="AG29" s="104" t="s">
        <v>78</v>
      </c>
      <c r="AH29" s="194">
        <v>80</v>
      </c>
      <c r="AI29" s="242" t="s">
        <v>272</v>
      </c>
      <c r="AJ29" s="268"/>
      <c r="AK29" s="181">
        <v>0.08</v>
      </c>
      <c r="AL29" s="104" t="s">
        <v>78</v>
      </c>
      <c r="AM29" s="194">
        <v>80</v>
      </c>
      <c r="AN29" s="242" t="s">
        <v>272</v>
      </c>
      <c r="AO29" s="268"/>
    </row>
    <row r="30" spans="2:41" s="198" customFormat="1" ht="20.25" customHeight="1">
      <c r="B30" s="534" t="s">
        <v>113</v>
      </c>
      <c r="C30" s="535"/>
      <c r="D30" s="99"/>
      <c r="E30" s="104"/>
      <c r="F30" s="237"/>
      <c r="G30" s="181"/>
      <c r="H30" s="104"/>
      <c r="I30" s="244" t="s">
        <v>113</v>
      </c>
      <c r="J30" s="244"/>
      <c r="K30" s="269"/>
      <c r="L30" s="181"/>
      <c r="M30" s="104"/>
      <c r="N30" s="244" t="s">
        <v>113</v>
      </c>
      <c r="O30" s="244"/>
      <c r="P30" s="269"/>
      <c r="Q30" s="181"/>
      <c r="R30" s="104"/>
      <c r="S30" s="244" t="s">
        <v>113</v>
      </c>
      <c r="T30" s="244"/>
      <c r="U30" s="269"/>
      <c r="V30" s="181"/>
      <c r="W30" s="104"/>
      <c r="X30" s="244" t="s">
        <v>113</v>
      </c>
      <c r="Y30" s="244"/>
      <c r="Z30" s="269"/>
      <c r="AA30" s="181"/>
      <c r="AB30" s="104"/>
      <c r="AC30" s="244" t="s">
        <v>113</v>
      </c>
      <c r="AD30" s="244"/>
      <c r="AE30" s="269"/>
      <c r="AF30" s="181"/>
      <c r="AG30" s="104"/>
      <c r="AH30" s="244" t="s">
        <v>113</v>
      </c>
      <c r="AI30" s="244"/>
      <c r="AJ30" s="269"/>
      <c r="AK30" s="181"/>
      <c r="AL30" s="104"/>
      <c r="AM30" s="244" t="s">
        <v>113</v>
      </c>
      <c r="AN30" s="244"/>
      <c r="AO30" s="269"/>
    </row>
    <row r="31" spans="2:41" ht="24" customHeight="1">
      <c r="B31" s="530" t="s">
        <v>114</v>
      </c>
      <c r="C31" s="531"/>
      <c r="D31" s="99"/>
      <c r="E31" s="104"/>
      <c r="F31" s="224"/>
      <c r="G31" s="181"/>
      <c r="H31" s="104"/>
      <c r="I31" s="199" t="s">
        <v>115</v>
      </c>
      <c r="J31" s="200"/>
      <c r="K31" s="270"/>
      <c r="L31" s="181"/>
      <c r="M31" s="104"/>
      <c r="N31" s="210" t="s">
        <v>116</v>
      </c>
      <c r="O31" s="211"/>
      <c r="P31" s="270"/>
      <c r="Q31" s="181"/>
      <c r="R31" s="104"/>
      <c r="S31" s="210" t="s">
        <v>116</v>
      </c>
      <c r="T31" s="211"/>
      <c r="U31" s="270"/>
      <c r="V31" s="181"/>
      <c r="W31" s="104"/>
      <c r="X31" s="210" t="s">
        <v>117</v>
      </c>
      <c r="Y31" s="211"/>
      <c r="Z31" s="270"/>
      <c r="AA31" s="181"/>
      <c r="AB31" s="104"/>
      <c r="AC31" s="210" t="s">
        <v>99</v>
      </c>
      <c r="AD31" s="211"/>
      <c r="AE31" s="270"/>
      <c r="AF31" s="181"/>
      <c r="AG31" s="104"/>
      <c r="AH31" s="210" t="s">
        <v>99</v>
      </c>
      <c r="AI31" s="211"/>
      <c r="AJ31" s="270"/>
      <c r="AK31" s="181"/>
      <c r="AL31" s="104"/>
      <c r="AM31" s="210" t="s">
        <v>99</v>
      </c>
      <c r="AN31" s="211"/>
      <c r="AO31" s="270"/>
    </row>
    <row r="32" spans="2:41" ht="35.25" customHeight="1">
      <c r="B32" s="526" t="s">
        <v>114</v>
      </c>
      <c r="C32" s="527"/>
      <c r="D32" s="99"/>
      <c r="E32" s="104"/>
      <c r="F32" s="236"/>
      <c r="G32" s="181">
        <v>0.125</v>
      </c>
      <c r="H32" s="104" t="s">
        <v>79</v>
      </c>
      <c r="I32" s="202">
        <v>0.125</v>
      </c>
      <c r="J32" s="203" t="s">
        <v>101</v>
      </c>
      <c r="K32" s="268"/>
      <c r="L32" s="181">
        <v>0.125</v>
      </c>
      <c r="M32" s="104" t="s">
        <v>79</v>
      </c>
      <c r="N32" s="202">
        <v>0.125</v>
      </c>
      <c r="O32" s="242" t="s">
        <v>79</v>
      </c>
      <c r="P32" s="268"/>
      <c r="Q32" s="181">
        <v>0.125</v>
      </c>
      <c r="R32" s="104" t="s">
        <v>79</v>
      </c>
      <c r="S32" s="202">
        <v>0.125</v>
      </c>
      <c r="T32" s="242" t="s">
        <v>79</v>
      </c>
      <c r="U32" s="268"/>
      <c r="V32" s="181">
        <v>1.1659999999999999</v>
      </c>
      <c r="W32" s="104" t="s">
        <v>79</v>
      </c>
      <c r="X32" s="202">
        <v>1.1659999999999999</v>
      </c>
      <c r="Y32" s="242" t="s">
        <v>79</v>
      </c>
      <c r="Z32" s="268"/>
      <c r="AA32" s="181">
        <v>0.25</v>
      </c>
      <c r="AB32" s="104" t="s">
        <v>79</v>
      </c>
      <c r="AC32" s="205">
        <v>0.25</v>
      </c>
      <c r="AD32" s="242" t="s">
        <v>79</v>
      </c>
      <c r="AE32" s="268"/>
      <c r="AF32" s="181">
        <v>0.25</v>
      </c>
      <c r="AG32" s="104" t="s">
        <v>79</v>
      </c>
      <c r="AH32" s="205">
        <v>0.25</v>
      </c>
      <c r="AI32" s="242" t="s">
        <v>79</v>
      </c>
      <c r="AJ32" s="268"/>
      <c r="AK32" s="181">
        <v>0.25</v>
      </c>
      <c r="AL32" s="104" t="s">
        <v>79</v>
      </c>
      <c r="AM32" s="205">
        <v>0.25</v>
      </c>
      <c r="AN32" s="242" t="s">
        <v>79</v>
      </c>
      <c r="AO32" s="268"/>
    </row>
    <row r="33" spans="2:41" ht="25.5" customHeight="1">
      <c r="B33" s="530" t="s">
        <v>249</v>
      </c>
      <c r="C33" s="531"/>
      <c r="D33" s="99"/>
      <c r="E33" s="104"/>
      <c r="F33" s="224"/>
      <c r="G33" s="181"/>
      <c r="H33" s="104"/>
      <c r="I33" s="199" t="s">
        <v>118</v>
      </c>
      <c r="J33" s="200"/>
      <c r="K33" s="270"/>
      <c r="L33" s="181"/>
      <c r="M33" s="104"/>
      <c r="N33" s="199" t="s">
        <v>100</v>
      </c>
      <c r="O33" s="200"/>
      <c r="P33" s="270"/>
      <c r="Q33" s="181"/>
      <c r="R33" s="104"/>
      <c r="S33" s="199" t="s">
        <v>100</v>
      </c>
      <c r="T33" s="200"/>
      <c r="U33" s="270"/>
      <c r="V33" s="181"/>
      <c r="W33" s="104"/>
      <c r="X33" s="199" t="s">
        <v>100</v>
      </c>
      <c r="Y33" s="200"/>
      <c r="Z33" s="270"/>
      <c r="AA33" s="181"/>
      <c r="AB33" s="104"/>
      <c r="AC33" s="212">
        <v>1</v>
      </c>
      <c r="AD33" s="200"/>
      <c r="AE33" s="270"/>
      <c r="AF33" s="181"/>
      <c r="AG33" s="104"/>
      <c r="AH33" s="212">
        <v>1</v>
      </c>
      <c r="AI33" s="200"/>
      <c r="AJ33" s="270"/>
      <c r="AK33" s="181"/>
      <c r="AL33" s="104"/>
      <c r="AM33" s="212">
        <v>1</v>
      </c>
      <c r="AN33" s="200"/>
      <c r="AO33" s="270"/>
    </row>
    <row r="34" spans="2:41" ht="24.75" customHeight="1">
      <c r="B34" s="526" t="s">
        <v>243</v>
      </c>
      <c r="C34" s="527"/>
      <c r="D34" s="99"/>
      <c r="E34" s="104"/>
      <c r="F34" s="236"/>
      <c r="G34" s="181">
        <v>0.5</v>
      </c>
      <c r="H34" s="104" t="s">
        <v>263</v>
      </c>
      <c r="I34" s="202">
        <v>0.5</v>
      </c>
      <c r="J34" s="203" t="s">
        <v>101</v>
      </c>
      <c r="K34" s="268"/>
      <c r="L34" s="181">
        <v>0.5</v>
      </c>
      <c r="M34" s="104" t="s">
        <v>263</v>
      </c>
      <c r="N34" s="202">
        <v>0.5</v>
      </c>
      <c r="O34" s="242" t="s">
        <v>273</v>
      </c>
      <c r="P34" s="268"/>
      <c r="Q34" s="181">
        <v>0.5</v>
      </c>
      <c r="R34" s="104" t="s">
        <v>263</v>
      </c>
      <c r="S34" s="202">
        <v>0.5</v>
      </c>
      <c r="T34" s="242" t="s">
        <v>273</v>
      </c>
      <c r="U34" s="268"/>
      <c r="V34" s="181">
        <v>0.5</v>
      </c>
      <c r="W34" s="104" t="s">
        <v>263</v>
      </c>
      <c r="X34" s="202">
        <v>0.5</v>
      </c>
      <c r="Y34" s="242" t="s">
        <v>273</v>
      </c>
      <c r="Z34" s="268"/>
      <c r="AA34" s="181">
        <v>1</v>
      </c>
      <c r="AB34" s="104" t="s">
        <v>263</v>
      </c>
      <c r="AC34" s="202">
        <v>1</v>
      </c>
      <c r="AD34" s="242" t="s">
        <v>273</v>
      </c>
      <c r="AE34" s="268"/>
      <c r="AF34" s="181">
        <v>1</v>
      </c>
      <c r="AG34" s="104" t="s">
        <v>263</v>
      </c>
      <c r="AH34" s="202">
        <v>1</v>
      </c>
      <c r="AI34" s="242" t="s">
        <v>273</v>
      </c>
      <c r="AJ34" s="268"/>
      <c r="AK34" s="181">
        <v>1</v>
      </c>
      <c r="AL34" s="104" t="s">
        <v>263</v>
      </c>
      <c r="AM34" s="202">
        <v>1</v>
      </c>
      <c r="AN34" s="242" t="s">
        <v>273</v>
      </c>
      <c r="AO34" s="268"/>
    </row>
    <row r="35" spans="2:41" ht="18" customHeight="1">
      <c r="B35" s="526" t="s">
        <v>244</v>
      </c>
      <c r="C35" s="527"/>
      <c r="D35" s="99"/>
      <c r="E35" s="104"/>
      <c r="F35" s="236"/>
      <c r="G35" s="181">
        <v>0.03</v>
      </c>
      <c r="H35" s="104" t="s">
        <v>78</v>
      </c>
      <c r="I35" s="208">
        <v>30</v>
      </c>
      <c r="J35" s="209" t="s">
        <v>101</v>
      </c>
      <c r="K35" s="268"/>
      <c r="L35" s="181">
        <v>0.03</v>
      </c>
      <c r="M35" s="104" t="s">
        <v>78</v>
      </c>
      <c r="N35" s="194">
        <v>30</v>
      </c>
      <c r="O35" s="242" t="s">
        <v>272</v>
      </c>
      <c r="P35" s="268"/>
      <c r="Q35" s="181">
        <v>0.05</v>
      </c>
      <c r="R35" s="104" t="s">
        <v>78</v>
      </c>
      <c r="S35" s="194">
        <v>50</v>
      </c>
      <c r="T35" s="242" t="s">
        <v>272</v>
      </c>
      <c r="U35" s="268"/>
      <c r="V35" s="181">
        <v>7.0000000000000007E-2</v>
      </c>
      <c r="W35" s="104" t="s">
        <v>78</v>
      </c>
      <c r="X35" s="194">
        <v>70</v>
      </c>
      <c r="Y35" s="242" t="s">
        <v>272</v>
      </c>
      <c r="Z35" s="268"/>
      <c r="AA35" s="181">
        <v>0.09</v>
      </c>
      <c r="AB35" s="104" t="s">
        <v>78</v>
      </c>
      <c r="AC35" s="202">
        <v>90</v>
      </c>
      <c r="AD35" s="242" t="s">
        <v>272</v>
      </c>
      <c r="AE35" s="268"/>
      <c r="AF35" s="181">
        <v>0.08</v>
      </c>
      <c r="AG35" s="104" t="s">
        <v>78</v>
      </c>
      <c r="AH35" s="194">
        <v>80</v>
      </c>
      <c r="AI35" s="242" t="s">
        <v>272</v>
      </c>
      <c r="AJ35" s="268"/>
      <c r="AK35" s="181">
        <v>0.08</v>
      </c>
      <c r="AL35" s="104" t="s">
        <v>78</v>
      </c>
      <c r="AM35" s="194">
        <v>80</v>
      </c>
      <c r="AN35" s="242" t="s">
        <v>272</v>
      </c>
      <c r="AO35" s="268"/>
    </row>
    <row r="36" spans="2:41" ht="18" customHeight="1">
      <c r="B36" s="526" t="s">
        <v>119</v>
      </c>
      <c r="C36" s="527"/>
      <c r="D36" s="99"/>
      <c r="E36" s="104"/>
      <c r="F36" s="236"/>
      <c r="G36" s="181">
        <v>0.03</v>
      </c>
      <c r="H36" s="104" t="s">
        <v>78</v>
      </c>
      <c r="I36" s="208">
        <v>30</v>
      </c>
      <c r="J36" s="209" t="s">
        <v>101</v>
      </c>
      <c r="K36" s="268"/>
      <c r="L36" s="181">
        <v>0.03</v>
      </c>
      <c r="M36" s="104" t="s">
        <v>78</v>
      </c>
      <c r="N36" s="194">
        <v>30</v>
      </c>
      <c r="O36" s="242" t="s">
        <v>272</v>
      </c>
      <c r="P36" s="268"/>
      <c r="Q36" s="181">
        <v>0.05</v>
      </c>
      <c r="R36" s="104" t="s">
        <v>78</v>
      </c>
      <c r="S36" s="194">
        <v>50</v>
      </c>
      <c r="T36" s="242" t="s">
        <v>272</v>
      </c>
      <c r="U36" s="268"/>
      <c r="V36" s="181">
        <v>7.0000000000000007E-2</v>
      </c>
      <c r="W36" s="104" t="s">
        <v>78</v>
      </c>
      <c r="X36" s="194">
        <v>70</v>
      </c>
      <c r="Y36" s="242" t="s">
        <v>272</v>
      </c>
      <c r="Z36" s="268"/>
      <c r="AA36" s="181">
        <v>0.09</v>
      </c>
      <c r="AB36" s="104" t="s">
        <v>78</v>
      </c>
      <c r="AC36" s="202">
        <v>90</v>
      </c>
      <c r="AD36" s="242" t="s">
        <v>272</v>
      </c>
      <c r="AE36" s="268"/>
      <c r="AF36" s="181">
        <v>0.08</v>
      </c>
      <c r="AG36" s="104" t="s">
        <v>78</v>
      </c>
      <c r="AH36" s="194">
        <v>80</v>
      </c>
      <c r="AI36" s="242" t="s">
        <v>272</v>
      </c>
      <c r="AJ36" s="268"/>
      <c r="AK36" s="181">
        <v>0.08</v>
      </c>
      <c r="AL36" s="104" t="s">
        <v>78</v>
      </c>
      <c r="AM36" s="194">
        <v>80</v>
      </c>
      <c r="AN36" s="242" t="s">
        <v>272</v>
      </c>
      <c r="AO36" s="268"/>
    </row>
    <row r="37" spans="2:41" ht="18" customHeight="1">
      <c r="B37" s="526" t="s">
        <v>120</v>
      </c>
      <c r="C37" s="527"/>
      <c r="D37" s="99"/>
      <c r="E37" s="104"/>
      <c r="F37" s="236"/>
      <c r="G37" s="181">
        <v>0.03</v>
      </c>
      <c r="H37" s="104" t="s">
        <v>78</v>
      </c>
      <c r="I37" s="208">
        <v>30</v>
      </c>
      <c r="J37" s="209" t="s">
        <v>101</v>
      </c>
      <c r="K37" s="268"/>
      <c r="L37" s="181">
        <v>0.03</v>
      </c>
      <c r="M37" s="104" t="s">
        <v>78</v>
      </c>
      <c r="N37" s="194">
        <v>30</v>
      </c>
      <c r="O37" s="242" t="s">
        <v>272</v>
      </c>
      <c r="P37" s="268"/>
      <c r="Q37" s="181">
        <v>0.05</v>
      </c>
      <c r="R37" s="104" t="s">
        <v>78</v>
      </c>
      <c r="S37" s="194">
        <v>50</v>
      </c>
      <c r="T37" s="242" t="s">
        <v>272</v>
      </c>
      <c r="U37" s="268"/>
      <c r="V37" s="181">
        <v>7.0000000000000007E-2</v>
      </c>
      <c r="W37" s="104" t="s">
        <v>78</v>
      </c>
      <c r="X37" s="194">
        <v>70</v>
      </c>
      <c r="Y37" s="242" t="s">
        <v>272</v>
      </c>
      <c r="Z37" s="268"/>
      <c r="AA37" s="181">
        <v>0.1</v>
      </c>
      <c r="AB37" s="104" t="s">
        <v>78</v>
      </c>
      <c r="AC37" s="202">
        <v>100</v>
      </c>
      <c r="AD37" s="242" t="s">
        <v>272</v>
      </c>
      <c r="AE37" s="268"/>
      <c r="AF37" s="181">
        <v>0.08</v>
      </c>
      <c r="AG37" s="104" t="s">
        <v>78</v>
      </c>
      <c r="AH37" s="194">
        <v>80</v>
      </c>
      <c r="AI37" s="242" t="s">
        <v>272</v>
      </c>
      <c r="AJ37" s="268"/>
      <c r="AK37" s="181">
        <v>0.08</v>
      </c>
      <c r="AL37" s="104" t="s">
        <v>78</v>
      </c>
      <c r="AM37" s="194">
        <v>80</v>
      </c>
      <c r="AN37" s="242" t="s">
        <v>272</v>
      </c>
      <c r="AO37" s="268"/>
    </row>
    <row r="38" spans="2:41" ht="18" customHeight="1">
      <c r="B38" s="526" t="s">
        <v>121</v>
      </c>
      <c r="C38" s="527"/>
      <c r="D38" s="99"/>
      <c r="E38" s="104"/>
      <c r="F38" s="236"/>
      <c r="G38" s="181">
        <v>0.03</v>
      </c>
      <c r="H38" s="104" t="s">
        <v>78</v>
      </c>
      <c r="I38" s="208">
        <v>30</v>
      </c>
      <c r="J38" s="209" t="s">
        <v>101</v>
      </c>
      <c r="K38" s="268"/>
      <c r="L38" s="181">
        <v>0.03</v>
      </c>
      <c r="M38" s="104" t="s">
        <v>78</v>
      </c>
      <c r="N38" s="194">
        <v>30</v>
      </c>
      <c r="O38" s="242" t="s">
        <v>272</v>
      </c>
      <c r="P38" s="268"/>
      <c r="Q38" s="181">
        <v>0.05</v>
      </c>
      <c r="R38" s="104" t="s">
        <v>78</v>
      </c>
      <c r="S38" s="194">
        <v>50</v>
      </c>
      <c r="T38" s="242" t="s">
        <v>272</v>
      </c>
      <c r="U38" s="268"/>
      <c r="V38" s="181">
        <v>7.0000000000000007E-2</v>
      </c>
      <c r="W38" s="104" t="s">
        <v>78</v>
      </c>
      <c r="X38" s="194">
        <v>70</v>
      </c>
      <c r="Y38" s="242" t="s">
        <v>272</v>
      </c>
      <c r="Z38" s="268"/>
      <c r="AA38" s="181">
        <v>0.1</v>
      </c>
      <c r="AB38" s="104" t="s">
        <v>78</v>
      </c>
      <c r="AC38" s="202">
        <v>100</v>
      </c>
      <c r="AD38" s="242" t="s">
        <v>272</v>
      </c>
      <c r="AE38" s="268"/>
      <c r="AF38" s="181">
        <v>0.08</v>
      </c>
      <c r="AG38" s="104" t="s">
        <v>78</v>
      </c>
      <c r="AH38" s="194">
        <v>80</v>
      </c>
      <c r="AI38" s="242" t="s">
        <v>272</v>
      </c>
      <c r="AJ38" s="268"/>
      <c r="AK38" s="181">
        <v>0.08</v>
      </c>
      <c r="AL38" s="104" t="s">
        <v>78</v>
      </c>
      <c r="AM38" s="194">
        <v>80</v>
      </c>
      <c r="AN38" s="242" t="s">
        <v>272</v>
      </c>
      <c r="AO38" s="268"/>
    </row>
    <row r="39" spans="2:41" ht="18" customHeight="1">
      <c r="B39" s="526" t="s">
        <v>122</v>
      </c>
      <c r="C39" s="527"/>
      <c r="D39" s="99"/>
      <c r="E39" s="104"/>
      <c r="F39" s="236"/>
      <c r="G39" s="181">
        <v>0.03</v>
      </c>
      <c r="H39" s="104" t="s">
        <v>78</v>
      </c>
      <c r="I39" s="208">
        <v>30</v>
      </c>
      <c r="J39" s="209" t="s">
        <v>101</v>
      </c>
      <c r="K39" s="268"/>
      <c r="L39" s="181">
        <v>0.03</v>
      </c>
      <c r="M39" s="104" t="s">
        <v>78</v>
      </c>
      <c r="N39" s="194">
        <v>30</v>
      </c>
      <c r="O39" s="242" t="s">
        <v>272</v>
      </c>
      <c r="P39" s="268"/>
      <c r="Q39" s="181">
        <v>0.05</v>
      </c>
      <c r="R39" s="104" t="s">
        <v>78</v>
      </c>
      <c r="S39" s="194">
        <v>50</v>
      </c>
      <c r="T39" s="242" t="s">
        <v>272</v>
      </c>
      <c r="U39" s="268"/>
      <c r="V39" s="181">
        <v>7.0000000000000007E-2</v>
      </c>
      <c r="W39" s="104" t="s">
        <v>78</v>
      </c>
      <c r="X39" s="194">
        <v>70</v>
      </c>
      <c r="Y39" s="242" t="s">
        <v>272</v>
      </c>
      <c r="Z39" s="268"/>
      <c r="AA39" s="181">
        <v>0.11</v>
      </c>
      <c r="AB39" s="104" t="s">
        <v>78</v>
      </c>
      <c r="AC39" s="202">
        <v>110</v>
      </c>
      <c r="AD39" s="242" t="s">
        <v>272</v>
      </c>
      <c r="AE39" s="268"/>
      <c r="AF39" s="181">
        <v>0.08</v>
      </c>
      <c r="AG39" s="104" t="s">
        <v>78</v>
      </c>
      <c r="AH39" s="194">
        <v>80</v>
      </c>
      <c r="AI39" s="242" t="s">
        <v>272</v>
      </c>
      <c r="AJ39" s="268"/>
      <c r="AK39" s="181">
        <v>0.08</v>
      </c>
      <c r="AL39" s="104" t="s">
        <v>78</v>
      </c>
      <c r="AM39" s="194">
        <v>80</v>
      </c>
      <c r="AN39" s="242" t="s">
        <v>272</v>
      </c>
      <c r="AO39" s="268"/>
    </row>
    <row r="40" spans="2:41" ht="18" customHeight="1">
      <c r="B40" s="526" t="s">
        <v>123</v>
      </c>
      <c r="C40" s="527"/>
      <c r="D40" s="99"/>
      <c r="E40" s="104"/>
      <c r="F40" s="236"/>
      <c r="G40" s="181">
        <v>0.03</v>
      </c>
      <c r="H40" s="104" t="s">
        <v>78</v>
      </c>
      <c r="I40" s="208">
        <v>30</v>
      </c>
      <c r="J40" s="209" t="s">
        <v>101</v>
      </c>
      <c r="K40" s="268"/>
      <c r="L40" s="181">
        <v>0.03</v>
      </c>
      <c r="M40" s="104" t="s">
        <v>78</v>
      </c>
      <c r="N40" s="194">
        <v>30</v>
      </c>
      <c r="O40" s="242" t="s">
        <v>272</v>
      </c>
      <c r="P40" s="268"/>
      <c r="Q40" s="181">
        <v>0.05</v>
      </c>
      <c r="R40" s="104" t="s">
        <v>78</v>
      </c>
      <c r="S40" s="194">
        <v>50</v>
      </c>
      <c r="T40" s="242" t="s">
        <v>272</v>
      </c>
      <c r="U40" s="268"/>
      <c r="V40" s="181">
        <v>7.0000000000000007E-2</v>
      </c>
      <c r="W40" s="104" t="s">
        <v>78</v>
      </c>
      <c r="X40" s="194">
        <v>70</v>
      </c>
      <c r="Y40" s="242" t="s">
        <v>272</v>
      </c>
      <c r="Z40" s="268"/>
      <c r="AA40" s="181">
        <v>0.1</v>
      </c>
      <c r="AB40" s="104" t="s">
        <v>78</v>
      </c>
      <c r="AC40" s="202">
        <v>100</v>
      </c>
      <c r="AD40" s="242" t="s">
        <v>272</v>
      </c>
      <c r="AE40" s="268"/>
      <c r="AF40" s="181">
        <v>0.08</v>
      </c>
      <c r="AG40" s="104" t="s">
        <v>78</v>
      </c>
      <c r="AH40" s="194">
        <v>80</v>
      </c>
      <c r="AI40" s="242" t="s">
        <v>272</v>
      </c>
      <c r="AJ40" s="268"/>
      <c r="AK40" s="181">
        <v>0.08</v>
      </c>
      <c r="AL40" s="104" t="s">
        <v>78</v>
      </c>
      <c r="AM40" s="194">
        <v>80</v>
      </c>
      <c r="AN40" s="242" t="s">
        <v>272</v>
      </c>
      <c r="AO40" s="268"/>
    </row>
    <row r="41" spans="2:41" ht="18" customHeight="1">
      <c r="B41" s="526" t="s">
        <v>124</v>
      </c>
      <c r="C41" s="527"/>
      <c r="D41" s="99"/>
      <c r="E41" s="104"/>
      <c r="F41" s="236"/>
      <c r="G41" s="181">
        <v>0.03</v>
      </c>
      <c r="H41" s="104" t="s">
        <v>78</v>
      </c>
      <c r="I41" s="208">
        <v>30</v>
      </c>
      <c r="J41" s="209" t="s">
        <v>101</v>
      </c>
      <c r="K41" s="268"/>
      <c r="L41" s="181">
        <v>0.03</v>
      </c>
      <c r="M41" s="104" t="s">
        <v>78</v>
      </c>
      <c r="N41" s="194">
        <v>30</v>
      </c>
      <c r="O41" s="242" t="s">
        <v>272</v>
      </c>
      <c r="P41" s="268"/>
      <c r="Q41" s="181">
        <v>0.04</v>
      </c>
      <c r="R41" s="104" t="s">
        <v>78</v>
      </c>
      <c r="S41" s="194">
        <v>40</v>
      </c>
      <c r="T41" s="242" t="s">
        <v>272</v>
      </c>
      <c r="U41" s="268"/>
      <c r="V41" s="181">
        <v>0.06</v>
      </c>
      <c r="W41" s="104" t="s">
        <v>78</v>
      </c>
      <c r="X41" s="194">
        <v>60</v>
      </c>
      <c r="Y41" s="242" t="s">
        <v>272</v>
      </c>
      <c r="Z41" s="268"/>
      <c r="AA41" s="181">
        <v>0.09</v>
      </c>
      <c r="AB41" s="104" t="s">
        <v>78</v>
      </c>
      <c r="AC41" s="202">
        <v>90</v>
      </c>
      <c r="AD41" s="242" t="s">
        <v>272</v>
      </c>
      <c r="AE41" s="268"/>
      <c r="AF41" s="181">
        <v>7.0000000000000007E-2</v>
      </c>
      <c r="AG41" s="104" t="s">
        <v>78</v>
      </c>
      <c r="AH41" s="194">
        <v>70</v>
      </c>
      <c r="AI41" s="242" t="s">
        <v>272</v>
      </c>
      <c r="AJ41" s="268"/>
      <c r="AK41" s="181">
        <v>7.0000000000000007E-2</v>
      </c>
      <c r="AL41" s="104" t="s">
        <v>78</v>
      </c>
      <c r="AM41" s="194">
        <v>70</v>
      </c>
      <c r="AN41" s="242" t="s">
        <v>272</v>
      </c>
      <c r="AO41" s="268"/>
    </row>
    <row r="42" spans="2:41" ht="18" customHeight="1">
      <c r="B42" s="526" t="s">
        <v>112</v>
      </c>
      <c r="C42" s="527"/>
      <c r="D42" s="99"/>
      <c r="E42" s="104"/>
      <c r="F42" s="236"/>
      <c r="G42" s="181">
        <v>0.03</v>
      </c>
      <c r="H42" s="104" t="s">
        <v>78</v>
      </c>
      <c r="I42" s="208">
        <v>30</v>
      </c>
      <c r="J42" s="209" t="s">
        <v>101</v>
      </c>
      <c r="K42" s="268"/>
      <c r="L42" s="181">
        <v>0.03</v>
      </c>
      <c r="M42" s="104" t="s">
        <v>78</v>
      </c>
      <c r="N42" s="194">
        <v>30</v>
      </c>
      <c r="O42" s="242" t="s">
        <v>272</v>
      </c>
      <c r="P42" s="268"/>
      <c r="Q42" s="181">
        <v>0.04</v>
      </c>
      <c r="R42" s="104" t="s">
        <v>78</v>
      </c>
      <c r="S42" s="194">
        <v>40</v>
      </c>
      <c r="T42" s="242" t="s">
        <v>272</v>
      </c>
      <c r="U42" s="268"/>
      <c r="V42" s="181">
        <v>0.06</v>
      </c>
      <c r="W42" s="104" t="s">
        <v>78</v>
      </c>
      <c r="X42" s="194">
        <v>60</v>
      </c>
      <c r="Y42" s="242" t="s">
        <v>272</v>
      </c>
      <c r="Z42" s="268"/>
      <c r="AA42" s="181">
        <v>0.09</v>
      </c>
      <c r="AB42" s="104" t="s">
        <v>78</v>
      </c>
      <c r="AC42" s="202">
        <v>90</v>
      </c>
      <c r="AD42" s="242" t="s">
        <v>272</v>
      </c>
      <c r="AE42" s="268"/>
      <c r="AF42" s="181">
        <v>7.0000000000000007E-2</v>
      </c>
      <c r="AG42" s="104" t="s">
        <v>78</v>
      </c>
      <c r="AH42" s="194">
        <v>70</v>
      </c>
      <c r="AI42" s="242" t="s">
        <v>272</v>
      </c>
      <c r="AJ42" s="268"/>
      <c r="AK42" s="181">
        <v>7.0000000000000007E-2</v>
      </c>
      <c r="AL42" s="104" t="s">
        <v>78</v>
      </c>
      <c r="AM42" s="194">
        <v>70</v>
      </c>
      <c r="AN42" s="242" t="s">
        <v>272</v>
      </c>
      <c r="AO42" s="268"/>
    </row>
    <row r="43" spans="2:41" ht="18" customHeight="1">
      <c r="B43" s="526" t="s">
        <v>125</v>
      </c>
      <c r="C43" s="527"/>
      <c r="D43" s="99"/>
      <c r="E43" s="104"/>
      <c r="F43" s="236"/>
      <c r="G43" s="181">
        <v>0.03</v>
      </c>
      <c r="H43" s="104" t="s">
        <v>78</v>
      </c>
      <c r="I43" s="208">
        <v>30</v>
      </c>
      <c r="J43" s="209" t="s">
        <v>101</v>
      </c>
      <c r="K43" s="268"/>
      <c r="L43" s="181">
        <v>0.03</v>
      </c>
      <c r="M43" s="104" t="s">
        <v>78</v>
      </c>
      <c r="N43" s="194">
        <v>30</v>
      </c>
      <c r="O43" s="242" t="s">
        <v>272</v>
      </c>
      <c r="P43" s="268"/>
      <c r="Q43" s="181">
        <v>0.05</v>
      </c>
      <c r="R43" s="104" t="s">
        <v>78</v>
      </c>
      <c r="S43" s="194">
        <v>50</v>
      </c>
      <c r="T43" s="242" t="s">
        <v>272</v>
      </c>
      <c r="U43" s="268"/>
      <c r="V43" s="181">
        <v>7.0000000000000007E-2</v>
      </c>
      <c r="W43" s="104" t="s">
        <v>78</v>
      </c>
      <c r="X43" s="194">
        <v>70</v>
      </c>
      <c r="Y43" s="242" t="s">
        <v>272</v>
      </c>
      <c r="Z43" s="268"/>
      <c r="AA43" s="181">
        <v>0.11</v>
      </c>
      <c r="AB43" s="104" t="s">
        <v>78</v>
      </c>
      <c r="AC43" s="202">
        <v>110</v>
      </c>
      <c r="AD43" s="242" t="s">
        <v>272</v>
      </c>
      <c r="AE43" s="268"/>
      <c r="AF43" s="181">
        <v>0.08</v>
      </c>
      <c r="AG43" s="104" t="s">
        <v>78</v>
      </c>
      <c r="AH43" s="194">
        <v>80</v>
      </c>
      <c r="AI43" s="242" t="s">
        <v>272</v>
      </c>
      <c r="AJ43" s="268"/>
      <c r="AK43" s="181">
        <v>0.08</v>
      </c>
      <c r="AL43" s="104" t="s">
        <v>78</v>
      </c>
      <c r="AM43" s="194">
        <v>80</v>
      </c>
      <c r="AN43" s="242" t="s">
        <v>272</v>
      </c>
      <c r="AO43" s="268"/>
    </row>
    <row r="44" spans="2:41" ht="18" customHeight="1">
      <c r="B44" s="526" t="s">
        <v>126</v>
      </c>
      <c r="C44" s="527"/>
      <c r="D44" s="99"/>
      <c r="E44" s="104"/>
      <c r="F44" s="236"/>
      <c r="G44" s="181">
        <v>0.03</v>
      </c>
      <c r="H44" s="104" t="s">
        <v>78</v>
      </c>
      <c r="I44" s="208">
        <v>30</v>
      </c>
      <c r="J44" s="209" t="s">
        <v>101</v>
      </c>
      <c r="K44" s="268"/>
      <c r="L44" s="181">
        <v>0.03</v>
      </c>
      <c r="M44" s="104" t="s">
        <v>78</v>
      </c>
      <c r="N44" s="194">
        <v>30</v>
      </c>
      <c r="O44" s="242" t="s">
        <v>272</v>
      </c>
      <c r="P44" s="268"/>
      <c r="Q44" s="181">
        <v>0.05</v>
      </c>
      <c r="R44" s="104" t="s">
        <v>78</v>
      </c>
      <c r="S44" s="194">
        <v>50</v>
      </c>
      <c r="T44" s="242" t="s">
        <v>272</v>
      </c>
      <c r="U44" s="268"/>
      <c r="V44" s="181">
        <v>7.0000000000000007E-2</v>
      </c>
      <c r="W44" s="104" t="s">
        <v>78</v>
      </c>
      <c r="X44" s="194">
        <v>70</v>
      </c>
      <c r="Y44" s="242" t="s">
        <v>272</v>
      </c>
      <c r="Z44" s="268"/>
      <c r="AA44" s="181">
        <v>0.11</v>
      </c>
      <c r="AB44" s="104" t="s">
        <v>78</v>
      </c>
      <c r="AC44" s="202">
        <v>110</v>
      </c>
      <c r="AD44" s="242" t="s">
        <v>272</v>
      </c>
      <c r="AE44" s="268"/>
      <c r="AF44" s="181">
        <v>0.08</v>
      </c>
      <c r="AG44" s="104" t="s">
        <v>78</v>
      </c>
      <c r="AH44" s="194">
        <v>80</v>
      </c>
      <c r="AI44" s="242" t="s">
        <v>272</v>
      </c>
      <c r="AJ44" s="268"/>
      <c r="AK44" s="181">
        <v>0.08</v>
      </c>
      <c r="AL44" s="104" t="s">
        <v>78</v>
      </c>
      <c r="AM44" s="194">
        <v>80</v>
      </c>
      <c r="AN44" s="242" t="s">
        <v>272</v>
      </c>
      <c r="AO44" s="268"/>
    </row>
    <row r="45" spans="2:41" ht="32.25" customHeight="1">
      <c r="B45" s="526" t="s">
        <v>127</v>
      </c>
      <c r="C45" s="527"/>
      <c r="D45" s="99"/>
      <c r="E45" s="104"/>
      <c r="F45" s="236"/>
      <c r="G45" s="181">
        <v>0.03</v>
      </c>
      <c r="H45" s="104" t="s">
        <v>78</v>
      </c>
      <c r="I45" s="208">
        <v>30</v>
      </c>
      <c r="J45" s="209" t="s">
        <v>101</v>
      </c>
      <c r="K45" s="268"/>
      <c r="L45" s="181">
        <v>0.03</v>
      </c>
      <c r="M45" s="104" t="s">
        <v>78</v>
      </c>
      <c r="N45" s="194">
        <v>30</v>
      </c>
      <c r="O45" s="242" t="s">
        <v>272</v>
      </c>
      <c r="P45" s="268"/>
      <c r="Q45" s="181">
        <v>0.05</v>
      </c>
      <c r="R45" s="104" t="s">
        <v>78</v>
      </c>
      <c r="S45" s="194">
        <v>50</v>
      </c>
      <c r="T45" s="242" t="s">
        <v>272</v>
      </c>
      <c r="U45" s="268"/>
      <c r="V45" s="181">
        <v>7.0000000000000007E-2</v>
      </c>
      <c r="W45" s="104" t="s">
        <v>78</v>
      </c>
      <c r="X45" s="194">
        <v>70</v>
      </c>
      <c r="Y45" s="242" t="s">
        <v>272</v>
      </c>
      <c r="Z45" s="268"/>
      <c r="AA45" s="181">
        <v>0.11</v>
      </c>
      <c r="AB45" s="104" t="s">
        <v>78</v>
      </c>
      <c r="AC45" s="202">
        <v>110</v>
      </c>
      <c r="AD45" s="242" t="s">
        <v>272</v>
      </c>
      <c r="AE45" s="268"/>
      <c r="AF45" s="181">
        <v>0.08</v>
      </c>
      <c r="AG45" s="104" t="s">
        <v>78</v>
      </c>
      <c r="AH45" s="194">
        <v>80</v>
      </c>
      <c r="AI45" s="242" t="s">
        <v>272</v>
      </c>
      <c r="AJ45" s="268"/>
      <c r="AK45" s="181">
        <v>0.08</v>
      </c>
      <c r="AL45" s="104" t="s">
        <v>78</v>
      </c>
      <c r="AM45" s="194">
        <v>80</v>
      </c>
      <c r="AN45" s="242" t="s">
        <v>272</v>
      </c>
      <c r="AO45" s="268"/>
    </row>
    <row r="46" spans="2:41" ht="24" customHeight="1">
      <c r="B46" s="526" t="s">
        <v>128</v>
      </c>
      <c r="C46" s="527"/>
      <c r="D46" s="99"/>
      <c r="E46" s="104"/>
      <c r="F46" s="236"/>
      <c r="G46" s="181">
        <v>0.03</v>
      </c>
      <c r="H46" s="104" t="s">
        <v>78</v>
      </c>
      <c r="I46" s="208">
        <v>30</v>
      </c>
      <c r="J46" s="209" t="s">
        <v>101</v>
      </c>
      <c r="K46" s="268"/>
      <c r="L46" s="181">
        <v>0.03</v>
      </c>
      <c r="M46" s="104" t="s">
        <v>78</v>
      </c>
      <c r="N46" s="194">
        <v>30</v>
      </c>
      <c r="O46" s="242" t="s">
        <v>272</v>
      </c>
      <c r="P46" s="268"/>
      <c r="Q46" s="181">
        <v>0.05</v>
      </c>
      <c r="R46" s="104" t="s">
        <v>78</v>
      </c>
      <c r="S46" s="194">
        <v>50</v>
      </c>
      <c r="T46" s="242" t="s">
        <v>272</v>
      </c>
      <c r="U46" s="268"/>
      <c r="V46" s="181">
        <v>7.0000000000000007E-2</v>
      </c>
      <c r="W46" s="104" t="s">
        <v>78</v>
      </c>
      <c r="X46" s="194">
        <v>70</v>
      </c>
      <c r="Y46" s="242" t="s">
        <v>272</v>
      </c>
      <c r="Z46" s="268"/>
      <c r="AA46" s="181">
        <v>0.11</v>
      </c>
      <c r="AB46" s="104" t="s">
        <v>78</v>
      </c>
      <c r="AC46" s="202">
        <v>110</v>
      </c>
      <c r="AD46" s="242" t="s">
        <v>272</v>
      </c>
      <c r="AE46" s="268"/>
      <c r="AF46" s="181">
        <v>7.0000000000000007E-2</v>
      </c>
      <c r="AG46" s="104" t="s">
        <v>78</v>
      </c>
      <c r="AH46" s="194">
        <v>70</v>
      </c>
      <c r="AI46" s="242" t="s">
        <v>272</v>
      </c>
      <c r="AJ46" s="268"/>
      <c r="AK46" s="181">
        <v>7.0000000000000007E-2</v>
      </c>
      <c r="AL46" s="104" t="s">
        <v>78</v>
      </c>
      <c r="AM46" s="194">
        <v>70</v>
      </c>
      <c r="AN46" s="242" t="s">
        <v>272</v>
      </c>
      <c r="AO46" s="268"/>
    </row>
    <row r="47" spans="2:41" ht="25.5" customHeight="1">
      <c r="B47" s="526" t="s">
        <v>129</v>
      </c>
      <c r="C47" s="527"/>
      <c r="D47" s="99"/>
      <c r="E47" s="104"/>
      <c r="F47" s="236"/>
      <c r="G47" s="181"/>
      <c r="H47" s="104"/>
      <c r="I47" s="210">
        <v>0</v>
      </c>
      <c r="J47" s="195"/>
      <c r="K47" s="268"/>
      <c r="L47" s="181"/>
      <c r="M47" s="104"/>
      <c r="N47" s="210">
        <v>0</v>
      </c>
      <c r="O47" s="195"/>
      <c r="P47" s="268"/>
      <c r="Q47" s="181">
        <v>0.03</v>
      </c>
      <c r="R47" s="104" t="s">
        <v>78</v>
      </c>
      <c r="S47" s="194">
        <v>30</v>
      </c>
      <c r="T47" s="242" t="s">
        <v>272</v>
      </c>
      <c r="U47" s="268"/>
      <c r="V47" s="181">
        <v>0.03</v>
      </c>
      <c r="W47" s="104" t="s">
        <v>78</v>
      </c>
      <c r="X47" s="194">
        <v>30</v>
      </c>
      <c r="Y47" s="242" t="s">
        <v>272</v>
      </c>
      <c r="Z47" s="268"/>
      <c r="AA47" s="181">
        <v>0.04</v>
      </c>
      <c r="AB47" s="104" t="s">
        <v>78</v>
      </c>
      <c r="AC47" s="202">
        <v>40</v>
      </c>
      <c r="AD47" s="242" t="s">
        <v>272</v>
      </c>
      <c r="AE47" s="268"/>
      <c r="AF47" s="181">
        <v>0.03</v>
      </c>
      <c r="AG47" s="104" t="s">
        <v>78</v>
      </c>
      <c r="AH47" s="194">
        <v>30</v>
      </c>
      <c r="AI47" s="242" t="s">
        <v>272</v>
      </c>
      <c r="AJ47" s="268"/>
      <c r="AK47" s="181">
        <v>0.03</v>
      </c>
      <c r="AL47" s="104" t="s">
        <v>78</v>
      </c>
      <c r="AM47" s="194">
        <v>30</v>
      </c>
      <c r="AN47" s="242" t="s">
        <v>272</v>
      </c>
      <c r="AO47" s="268"/>
    </row>
    <row r="48" spans="2:41" ht="52.5" customHeight="1">
      <c r="B48" s="526" t="s">
        <v>235</v>
      </c>
      <c r="C48" s="527"/>
      <c r="D48" s="99"/>
      <c r="E48" s="104"/>
      <c r="F48" s="236"/>
      <c r="G48" s="181">
        <v>0.03</v>
      </c>
      <c r="H48" s="104" t="s">
        <v>78</v>
      </c>
      <c r="I48" s="208">
        <v>30</v>
      </c>
      <c r="J48" s="209" t="s">
        <v>101</v>
      </c>
      <c r="K48" s="268"/>
      <c r="L48" s="181">
        <v>0.03</v>
      </c>
      <c r="M48" s="104" t="s">
        <v>78</v>
      </c>
      <c r="N48" s="194">
        <v>30</v>
      </c>
      <c r="O48" s="242" t="s">
        <v>272</v>
      </c>
      <c r="P48" s="268"/>
      <c r="Q48" s="181">
        <v>0.06</v>
      </c>
      <c r="R48" s="104" t="s">
        <v>78</v>
      </c>
      <c r="S48" s="194">
        <v>60</v>
      </c>
      <c r="T48" s="242" t="s">
        <v>272</v>
      </c>
      <c r="U48" s="268"/>
      <c r="V48" s="181">
        <v>0.08</v>
      </c>
      <c r="W48" s="104" t="s">
        <v>78</v>
      </c>
      <c r="X48" s="194">
        <v>80</v>
      </c>
      <c r="Y48" s="242" t="s">
        <v>272</v>
      </c>
      <c r="Z48" s="268"/>
      <c r="AA48" s="181">
        <v>0.13</v>
      </c>
      <c r="AB48" s="104" t="s">
        <v>78</v>
      </c>
      <c r="AC48" s="202">
        <v>130</v>
      </c>
      <c r="AD48" s="242" t="s">
        <v>272</v>
      </c>
      <c r="AE48" s="268"/>
      <c r="AF48" s="181">
        <v>0.1</v>
      </c>
      <c r="AG48" s="104" t="s">
        <v>78</v>
      </c>
      <c r="AH48" s="194">
        <v>100</v>
      </c>
      <c r="AI48" s="242" t="s">
        <v>272</v>
      </c>
      <c r="AJ48" s="268"/>
      <c r="AK48" s="181">
        <v>0.1</v>
      </c>
      <c r="AL48" s="104" t="s">
        <v>78</v>
      </c>
      <c r="AM48" s="194">
        <v>100</v>
      </c>
      <c r="AN48" s="242" t="s">
        <v>272</v>
      </c>
      <c r="AO48" s="268"/>
    </row>
    <row r="49" spans="2:41" s="198" customFormat="1" ht="31.5" customHeight="1">
      <c r="B49" s="534" t="s">
        <v>130</v>
      </c>
      <c r="C49" s="535"/>
      <c r="D49" s="99"/>
      <c r="E49" s="104"/>
      <c r="F49" s="237"/>
      <c r="G49" s="181"/>
      <c r="H49" s="104"/>
      <c r="I49" s="244" t="s">
        <v>130</v>
      </c>
      <c r="J49" s="244"/>
      <c r="K49" s="269"/>
      <c r="L49" s="181"/>
      <c r="M49" s="104"/>
      <c r="N49" s="244" t="s">
        <v>130</v>
      </c>
      <c r="O49" s="244"/>
      <c r="P49" s="269"/>
      <c r="Q49" s="181"/>
      <c r="R49" s="104"/>
      <c r="S49" s="244" t="s">
        <v>130</v>
      </c>
      <c r="T49" s="244"/>
      <c r="U49" s="269"/>
      <c r="V49" s="181"/>
      <c r="W49" s="104"/>
      <c r="X49" s="244" t="s">
        <v>130</v>
      </c>
      <c r="Y49" s="244"/>
      <c r="Z49" s="269"/>
      <c r="AA49" s="181"/>
      <c r="AB49" s="104"/>
      <c r="AC49" s="244" t="s">
        <v>130</v>
      </c>
      <c r="AD49" s="244"/>
      <c r="AE49" s="269"/>
      <c r="AF49" s="181"/>
      <c r="AG49" s="104"/>
      <c r="AH49" s="244" t="s">
        <v>130</v>
      </c>
      <c r="AI49" s="244"/>
      <c r="AJ49" s="269"/>
      <c r="AK49" s="181"/>
      <c r="AL49" s="104"/>
      <c r="AM49" s="244" t="s">
        <v>130</v>
      </c>
      <c r="AN49" s="244"/>
      <c r="AO49" s="269"/>
    </row>
    <row r="50" spans="2:41" ht="20.25" customHeight="1">
      <c r="B50" s="530" t="s">
        <v>250</v>
      </c>
      <c r="C50" s="531"/>
      <c r="D50" s="99"/>
      <c r="E50" s="104"/>
      <c r="F50" s="224"/>
      <c r="G50" s="181"/>
      <c r="H50" s="104"/>
      <c r="I50" s="212">
        <v>0</v>
      </c>
      <c r="J50" s="213"/>
      <c r="K50" s="270"/>
      <c r="L50" s="181"/>
      <c r="M50" s="104"/>
      <c r="N50" s="199" t="s">
        <v>99</v>
      </c>
      <c r="O50" s="200"/>
      <c r="P50" s="270"/>
      <c r="Q50" s="181"/>
      <c r="R50" s="104"/>
      <c r="S50" s="199" t="s">
        <v>100</v>
      </c>
      <c r="T50" s="200"/>
      <c r="U50" s="270"/>
      <c r="V50" s="181"/>
      <c r="W50" s="104"/>
      <c r="X50" s="212">
        <v>1</v>
      </c>
      <c r="Y50" s="200"/>
      <c r="Z50" s="270"/>
      <c r="AA50" s="181"/>
      <c r="AB50" s="104"/>
      <c r="AC50" s="199" t="s">
        <v>131</v>
      </c>
      <c r="AD50" s="200"/>
      <c r="AE50" s="270"/>
      <c r="AF50" s="181"/>
      <c r="AG50" s="104"/>
      <c r="AH50" s="212">
        <v>1</v>
      </c>
      <c r="AI50" s="200"/>
      <c r="AJ50" s="270"/>
      <c r="AK50" s="181"/>
      <c r="AL50" s="104"/>
      <c r="AM50" s="212">
        <v>1</v>
      </c>
      <c r="AN50" s="200"/>
      <c r="AO50" s="270"/>
    </row>
    <row r="51" spans="2:41" ht="24" customHeight="1">
      <c r="B51" s="526" t="s">
        <v>242</v>
      </c>
      <c r="C51" s="527"/>
      <c r="D51" s="99"/>
      <c r="E51" s="104"/>
      <c r="F51" s="236"/>
      <c r="G51" s="181"/>
      <c r="H51" s="104"/>
      <c r="I51" s="202">
        <v>0</v>
      </c>
      <c r="J51" s="206"/>
      <c r="K51" s="268"/>
      <c r="L51" s="181">
        <v>0.25</v>
      </c>
      <c r="M51" s="104" t="s">
        <v>263</v>
      </c>
      <c r="N51" s="202">
        <v>0.25</v>
      </c>
      <c r="O51" s="242" t="s">
        <v>273</v>
      </c>
      <c r="P51" s="268"/>
      <c r="Q51" s="181">
        <v>0.5</v>
      </c>
      <c r="R51" s="104" t="s">
        <v>263</v>
      </c>
      <c r="S51" s="202">
        <v>0.5</v>
      </c>
      <c r="T51" s="242" t="s">
        <v>273</v>
      </c>
      <c r="U51" s="268"/>
      <c r="V51" s="181">
        <v>1</v>
      </c>
      <c r="W51" s="104" t="s">
        <v>263</v>
      </c>
      <c r="X51" s="202">
        <v>1</v>
      </c>
      <c r="Y51" s="242" t="s">
        <v>273</v>
      </c>
      <c r="Z51" s="268"/>
      <c r="AA51" s="181">
        <v>1.25</v>
      </c>
      <c r="AB51" s="104" t="s">
        <v>263</v>
      </c>
      <c r="AC51" s="202">
        <v>1.25</v>
      </c>
      <c r="AD51" s="242" t="s">
        <v>273</v>
      </c>
      <c r="AE51" s="268"/>
      <c r="AF51" s="181">
        <v>1</v>
      </c>
      <c r="AG51" s="104" t="s">
        <v>263</v>
      </c>
      <c r="AH51" s="202">
        <v>1</v>
      </c>
      <c r="AI51" s="242" t="s">
        <v>273</v>
      </c>
      <c r="AJ51" s="268"/>
      <c r="AK51" s="181">
        <v>1</v>
      </c>
      <c r="AL51" s="104" t="s">
        <v>263</v>
      </c>
      <c r="AM51" s="202">
        <v>1</v>
      </c>
      <c r="AN51" s="242" t="s">
        <v>273</v>
      </c>
      <c r="AO51" s="268"/>
    </row>
    <row r="52" spans="2:41" ht="23.25" customHeight="1">
      <c r="B52" s="526" t="s">
        <v>132</v>
      </c>
      <c r="C52" s="527"/>
      <c r="D52" s="99"/>
      <c r="E52" s="104"/>
      <c r="F52" s="236"/>
      <c r="G52" s="181"/>
      <c r="H52" s="104"/>
      <c r="I52" s="210">
        <v>0</v>
      </c>
      <c r="J52" s="195"/>
      <c r="K52" s="268"/>
      <c r="L52" s="181"/>
      <c r="M52" s="104"/>
      <c r="N52" s="210">
        <v>0</v>
      </c>
      <c r="O52" s="195"/>
      <c r="P52" s="268"/>
      <c r="Q52" s="181"/>
      <c r="R52" s="104"/>
      <c r="S52" s="210">
        <v>0</v>
      </c>
      <c r="T52" s="195"/>
      <c r="U52" s="268"/>
      <c r="V52" s="181">
        <v>0.04</v>
      </c>
      <c r="W52" s="104"/>
      <c r="X52" s="194">
        <v>40</v>
      </c>
      <c r="Y52" s="195"/>
      <c r="Z52" s="268"/>
      <c r="AA52" s="181">
        <v>0.05</v>
      </c>
      <c r="AB52" s="104"/>
      <c r="AC52" s="202">
        <v>50</v>
      </c>
      <c r="AD52" s="195"/>
      <c r="AE52" s="268"/>
      <c r="AF52" s="181">
        <v>0.06</v>
      </c>
      <c r="AG52" s="104" t="s">
        <v>78</v>
      </c>
      <c r="AH52" s="194">
        <v>60</v>
      </c>
      <c r="AI52" s="242" t="s">
        <v>272</v>
      </c>
      <c r="AJ52" s="268"/>
      <c r="AK52" s="181">
        <v>0.06</v>
      </c>
      <c r="AL52" s="104" t="s">
        <v>78</v>
      </c>
      <c r="AM52" s="194">
        <v>60</v>
      </c>
      <c r="AN52" s="242" t="s">
        <v>272</v>
      </c>
      <c r="AO52" s="268"/>
    </row>
    <row r="53" spans="2:41" ht="18" customHeight="1">
      <c r="B53" s="526" t="s">
        <v>133</v>
      </c>
      <c r="C53" s="527"/>
      <c r="D53" s="99"/>
      <c r="E53" s="104"/>
      <c r="F53" s="236"/>
      <c r="G53" s="181"/>
      <c r="H53" s="104"/>
      <c r="I53" s="210">
        <v>0</v>
      </c>
      <c r="J53" s="195"/>
      <c r="K53" s="268"/>
      <c r="L53" s="181">
        <v>1.4999999999999999E-2</v>
      </c>
      <c r="M53" s="104" t="s">
        <v>78</v>
      </c>
      <c r="N53" s="194">
        <v>15</v>
      </c>
      <c r="O53" s="242" t="s">
        <v>272</v>
      </c>
      <c r="P53" s="268"/>
      <c r="Q53" s="181">
        <v>0.03</v>
      </c>
      <c r="R53" s="104" t="s">
        <v>78</v>
      </c>
      <c r="S53" s="194">
        <v>30</v>
      </c>
      <c r="T53" s="242" t="s">
        <v>272</v>
      </c>
      <c r="U53" s="268"/>
      <c r="V53" s="181">
        <v>0.03</v>
      </c>
      <c r="W53" s="104" t="s">
        <v>78</v>
      </c>
      <c r="X53" s="194">
        <v>30</v>
      </c>
      <c r="Y53" s="242" t="s">
        <v>272</v>
      </c>
      <c r="Z53" s="268"/>
      <c r="AA53" s="181">
        <v>4.4999999999999998E-2</v>
      </c>
      <c r="AB53" s="104" t="s">
        <v>78</v>
      </c>
      <c r="AC53" s="202">
        <v>45</v>
      </c>
      <c r="AD53" s="242" t="s">
        <v>272</v>
      </c>
      <c r="AE53" s="268"/>
      <c r="AF53" s="181">
        <v>0.05</v>
      </c>
      <c r="AG53" s="104" t="s">
        <v>78</v>
      </c>
      <c r="AH53" s="194">
        <v>50</v>
      </c>
      <c r="AI53" s="242" t="s">
        <v>272</v>
      </c>
      <c r="AJ53" s="268"/>
      <c r="AK53" s="181">
        <v>0.05</v>
      </c>
      <c r="AL53" s="104" t="s">
        <v>78</v>
      </c>
      <c r="AM53" s="194">
        <v>50</v>
      </c>
      <c r="AN53" s="242" t="s">
        <v>272</v>
      </c>
      <c r="AO53" s="268"/>
    </row>
    <row r="54" spans="2:41" ht="37.5" customHeight="1">
      <c r="B54" s="530" t="s">
        <v>251</v>
      </c>
      <c r="C54" s="531"/>
      <c r="D54" s="99"/>
      <c r="E54" s="104"/>
      <c r="F54" s="224"/>
      <c r="G54" s="181"/>
      <c r="H54" s="104"/>
      <c r="I54" s="212">
        <v>0</v>
      </c>
      <c r="J54" s="213"/>
      <c r="K54" s="270"/>
      <c r="L54" s="181"/>
      <c r="M54" s="104"/>
      <c r="N54" s="199" t="s">
        <v>100</v>
      </c>
      <c r="O54" s="200"/>
      <c r="P54" s="270"/>
      <c r="Q54" s="181"/>
      <c r="R54" s="104"/>
      <c r="S54" s="212">
        <v>1</v>
      </c>
      <c r="T54" s="213"/>
      <c r="U54" s="270"/>
      <c r="V54" s="181"/>
      <c r="W54" s="104"/>
      <c r="X54" s="212">
        <v>1</v>
      </c>
      <c r="Y54" s="213"/>
      <c r="Z54" s="270"/>
      <c r="AA54" s="181"/>
      <c r="AB54" s="104"/>
      <c r="AC54" s="212">
        <v>2</v>
      </c>
      <c r="AD54" s="213"/>
      <c r="AE54" s="270"/>
      <c r="AF54" s="181"/>
      <c r="AG54" s="104"/>
      <c r="AH54" s="212">
        <v>2</v>
      </c>
      <c r="AI54" s="213"/>
      <c r="AJ54" s="270"/>
      <c r="AK54" s="181"/>
      <c r="AL54" s="104"/>
      <c r="AM54" s="212">
        <v>2</v>
      </c>
      <c r="AN54" s="213"/>
      <c r="AO54" s="270"/>
    </row>
    <row r="55" spans="2:41" ht="32.25" customHeight="1">
      <c r="B55" s="526" t="s">
        <v>236</v>
      </c>
      <c r="C55" s="527"/>
      <c r="D55" s="99"/>
      <c r="E55" s="104"/>
      <c r="F55" s="236"/>
      <c r="G55" s="181"/>
      <c r="H55" s="104"/>
      <c r="I55" s="202">
        <v>0</v>
      </c>
      <c r="J55" s="206"/>
      <c r="K55" s="268"/>
      <c r="L55" s="181">
        <v>0.5</v>
      </c>
      <c r="M55" s="104" t="s">
        <v>263</v>
      </c>
      <c r="N55" s="202">
        <v>0.5</v>
      </c>
      <c r="O55" s="242" t="s">
        <v>273</v>
      </c>
      <c r="P55" s="268"/>
      <c r="Q55" s="181">
        <v>1</v>
      </c>
      <c r="R55" s="104" t="s">
        <v>263</v>
      </c>
      <c r="S55" s="202">
        <v>1</v>
      </c>
      <c r="T55" s="242" t="s">
        <v>273</v>
      </c>
      <c r="U55" s="268"/>
      <c r="V55" s="181">
        <v>1</v>
      </c>
      <c r="W55" s="104" t="s">
        <v>263</v>
      </c>
      <c r="X55" s="202">
        <v>1</v>
      </c>
      <c r="Y55" s="242" t="s">
        <v>273</v>
      </c>
      <c r="Z55" s="268"/>
      <c r="AA55" s="181">
        <v>2</v>
      </c>
      <c r="AB55" s="104" t="s">
        <v>263</v>
      </c>
      <c r="AC55" s="202">
        <v>2</v>
      </c>
      <c r="AD55" s="242" t="s">
        <v>273</v>
      </c>
      <c r="AE55" s="268"/>
      <c r="AF55" s="181">
        <v>2</v>
      </c>
      <c r="AG55" s="104" t="s">
        <v>263</v>
      </c>
      <c r="AH55" s="202">
        <v>2</v>
      </c>
      <c r="AI55" s="242" t="s">
        <v>273</v>
      </c>
      <c r="AJ55" s="268"/>
      <c r="AK55" s="181">
        <v>2</v>
      </c>
      <c r="AL55" s="104" t="s">
        <v>263</v>
      </c>
      <c r="AM55" s="202">
        <v>2</v>
      </c>
      <c r="AN55" s="242" t="s">
        <v>273</v>
      </c>
      <c r="AO55" s="268"/>
    </row>
    <row r="56" spans="2:41" ht="18" customHeight="1">
      <c r="B56" s="526" t="s">
        <v>134</v>
      </c>
      <c r="C56" s="527"/>
      <c r="D56" s="99"/>
      <c r="E56" s="104"/>
      <c r="F56" s="236"/>
      <c r="G56" s="181"/>
      <c r="H56" s="104"/>
      <c r="I56" s="210">
        <v>0</v>
      </c>
      <c r="J56" s="195"/>
      <c r="K56" s="268"/>
      <c r="L56" s="181">
        <v>1.4999999999999999E-2</v>
      </c>
      <c r="M56" s="104" t="s">
        <v>78</v>
      </c>
      <c r="N56" s="194">
        <v>15</v>
      </c>
      <c r="O56" s="242" t="s">
        <v>272</v>
      </c>
      <c r="P56" s="268"/>
      <c r="Q56" s="181">
        <v>0.03</v>
      </c>
      <c r="R56" s="104" t="s">
        <v>78</v>
      </c>
      <c r="S56" s="194">
        <v>30</v>
      </c>
      <c r="T56" s="242" t="s">
        <v>272</v>
      </c>
      <c r="U56" s="268"/>
      <c r="V56" s="181">
        <v>0.03</v>
      </c>
      <c r="W56" s="104" t="s">
        <v>78</v>
      </c>
      <c r="X56" s="194">
        <v>30</v>
      </c>
      <c r="Y56" s="242" t="s">
        <v>272</v>
      </c>
      <c r="Z56" s="268"/>
      <c r="AA56" s="181">
        <v>4.4999999999999998E-2</v>
      </c>
      <c r="AB56" s="104" t="s">
        <v>78</v>
      </c>
      <c r="AC56" s="202">
        <v>45</v>
      </c>
      <c r="AD56" s="242" t="s">
        <v>272</v>
      </c>
      <c r="AE56" s="268"/>
      <c r="AF56" s="181">
        <v>0.05</v>
      </c>
      <c r="AG56" s="104" t="s">
        <v>78</v>
      </c>
      <c r="AH56" s="194">
        <v>50</v>
      </c>
      <c r="AI56" s="242" t="s">
        <v>272</v>
      </c>
      <c r="AJ56" s="268"/>
      <c r="AK56" s="181">
        <v>0.05</v>
      </c>
      <c r="AL56" s="104" t="s">
        <v>78</v>
      </c>
      <c r="AM56" s="194">
        <v>50</v>
      </c>
      <c r="AN56" s="242" t="s">
        <v>272</v>
      </c>
      <c r="AO56" s="268"/>
    </row>
    <row r="57" spans="2:41" ht="18" customHeight="1">
      <c r="B57" s="526" t="s">
        <v>135</v>
      </c>
      <c r="C57" s="527"/>
      <c r="D57" s="99"/>
      <c r="E57" s="104"/>
      <c r="F57" s="236"/>
      <c r="G57" s="181"/>
      <c r="H57" s="104"/>
      <c r="I57" s="210">
        <v>0</v>
      </c>
      <c r="J57" s="195"/>
      <c r="K57" s="268"/>
      <c r="L57" s="181"/>
      <c r="M57" s="104"/>
      <c r="N57" s="210">
        <v>0</v>
      </c>
      <c r="O57" s="195"/>
      <c r="P57" s="268"/>
      <c r="Q57" s="181">
        <v>0.02</v>
      </c>
      <c r="R57" s="104" t="s">
        <v>78</v>
      </c>
      <c r="S57" s="194">
        <v>20</v>
      </c>
      <c r="T57" s="242" t="s">
        <v>272</v>
      </c>
      <c r="U57" s="268"/>
      <c r="V57" s="181">
        <v>0.03</v>
      </c>
      <c r="W57" s="104" t="s">
        <v>78</v>
      </c>
      <c r="X57" s="194">
        <v>30</v>
      </c>
      <c r="Y57" s="242" t="s">
        <v>272</v>
      </c>
      <c r="Z57" s="268"/>
      <c r="AA57" s="181">
        <v>4.4999999999999998E-2</v>
      </c>
      <c r="AB57" s="104" t="s">
        <v>78</v>
      </c>
      <c r="AC57" s="202">
        <v>45</v>
      </c>
      <c r="AD57" s="242" t="s">
        <v>272</v>
      </c>
      <c r="AE57" s="268"/>
      <c r="AF57" s="181">
        <v>0.05</v>
      </c>
      <c r="AG57" s="104" t="s">
        <v>78</v>
      </c>
      <c r="AH57" s="194">
        <v>50</v>
      </c>
      <c r="AI57" s="242" t="s">
        <v>272</v>
      </c>
      <c r="AJ57" s="268"/>
      <c r="AK57" s="181">
        <v>0.05</v>
      </c>
      <c r="AL57" s="104" t="s">
        <v>78</v>
      </c>
      <c r="AM57" s="194">
        <v>50</v>
      </c>
      <c r="AN57" s="242" t="s">
        <v>272</v>
      </c>
      <c r="AO57" s="268"/>
    </row>
    <row r="58" spans="2:41" ht="18" customHeight="1">
      <c r="B58" s="526" t="s">
        <v>136</v>
      </c>
      <c r="C58" s="527"/>
      <c r="D58" s="99"/>
      <c r="E58" s="104"/>
      <c r="F58" s="236"/>
      <c r="G58" s="181"/>
      <c r="H58" s="104"/>
      <c r="I58" s="210">
        <v>0</v>
      </c>
      <c r="J58" s="195"/>
      <c r="K58" s="268"/>
      <c r="L58" s="181">
        <v>1.4999999999999999E-2</v>
      </c>
      <c r="M58" s="104" t="s">
        <v>78</v>
      </c>
      <c r="N58" s="194">
        <v>15</v>
      </c>
      <c r="O58" s="242" t="s">
        <v>272</v>
      </c>
      <c r="P58" s="268"/>
      <c r="Q58" s="181">
        <v>0.03</v>
      </c>
      <c r="R58" s="104" t="s">
        <v>78</v>
      </c>
      <c r="S58" s="194">
        <v>30</v>
      </c>
      <c r="T58" s="242" t="s">
        <v>272</v>
      </c>
      <c r="U58" s="268"/>
      <c r="V58" s="181">
        <v>0.04</v>
      </c>
      <c r="W58" s="104" t="s">
        <v>78</v>
      </c>
      <c r="X58" s="194">
        <v>40</v>
      </c>
      <c r="Y58" s="242" t="s">
        <v>272</v>
      </c>
      <c r="Z58" s="268"/>
      <c r="AA58" s="181">
        <v>0.05</v>
      </c>
      <c r="AB58" s="104" t="s">
        <v>78</v>
      </c>
      <c r="AC58" s="194">
        <v>50</v>
      </c>
      <c r="AD58" s="242" t="s">
        <v>272</v>
      </c>
      <c r="AE58" s="268"/>
      <c r="AF58" s="181">
        <v>0.05</v>
      </c>
      <c r="AG58" s="104" t="s">
        <v>78</v>
      </c>
      <c r="AH58" s="194">
        <v>50</v>
      </c>
      <c r="AI58" s="242" t="s">
        <v>272</v>
      </c>
      <c r="AJ58" s="268"/>
      <c r="AK58" s="181">
        <v>0.05</v>
      </c>
      <c r="AL58" s="104" t="s">
        <v>78</v>
      </c>
      <c r="AM58" s="194">
        <v>50</v>
      </c>
      <c r="AN58" s="242" t="s">
        <v>272</v>
      </c>
      <c r="AO58" s="268"/>
    </row>
    <row r="59" spans="2:41" ht="18" customHeight="1">
      <c r="B59" s="526" t="s">
        <v>137</v>
      </c>
      <c r="C59" s="527"/>
      <c r="D59" s="99"/>
      <c r="E59" s="104"/>
      <c r="F59" s="236"/>
      <c r="G59" s="181"/>
      <c r="H59" s="104"/>
      <c r="I59" s="210">
        <v>0</v>
      </c>
      <c r="J59" s="195"/>
      <c r="K59" s="268"/>
      <c r="L59" s="181"/>
      <c r="M59" s="104"/>
      <c r="N59" s="210">
        <v>0</v>
      </c>
      <c r="O59" s="195"/>
      <c r="P59" s="268"/>
      <c r="Q59" s="181">
        <v>0.03</v>
      </c>
      <c r="R59" s="104" t="s">
        <v>78</v>
      </c>
      <c r="S59" s="194">
        <v>30</v>
      </c>
      <c r="T59" s="242" t="s">
        <v>272</v>
      </c>
      <c r="U59" s="268"/>
      <c r="V59" s="181">
        <v>0.03</v>
      </c>
      <c r="W59" s="104" t="s">
        <v>78</v>
      </c>
      <c r="X59" s="194">
        <v>30</v>
      </c>
      <c r="Y59" s="242" t="s">
        <v>272</v>
      </c>
      <c r="Z59" s="268"/>
      <c r="AA59" s="181">
        <v>4.4999999999999998E-2</v>
      </c>
      <c r="AB59" s="104" t="s">
        <v>78</v>
      </c>
      <c r="AC59" s="202">
        <v>45</v>
      </c>
      <c r="AD59" s="242" t="s">
        <v>272</v>
      </c>
      <c r="AE59" s="268"/>
      <c r="AF59" s="181">
        <v>0.05</v>
      </c>
      <c r="AG59" s="104" t="s">
        <v>78</v>
      </c>
      <c r="AH59" s="194">
        <v>50</v>
      </c>
      <c r="AI59" s="242" t="s">
        <v>272</v>
      </c>
      <c r="AJ59" s="268"/>
      <c r="AK59" s="181">
        <v>0.05</v>
      </c>
      <c r="AL59" s="104" t="s">
        <v>78</v>
      </c>
      <c r="AM59" s="194">
        <v>50</v>
      </c>
      <c r="AN59" s="242" t="s">
        <v>272</v>
      </c>
      <c r="AO59" s="268"/>
    </row>
    <row r="60" spans="2:41" ht="18" customHeight="1">
      <c r="B60" s="526" t="s">
        <v>138</v>
      </c>
      <c r="C60" s="527"/>
      <c r="D60" s="99"/>
      <c r="E60" s="104"/>
      <c r="F60" s="236"/>
      <c r="G60" s="181"/>
      <c r="H60" s="104"/>
      <c r="I60" s="210">
        <v>0</v>
      </c>
      <c r="J60" s="195"/>
      <c r="K60" s="268"/>
      <c r="L60" s="181"/>
      <c r="M60" s="104"/>
      <c r="N60" s="210">
        <v>0</v>
      </c>
      <c r="O60" s="195"/>
      <c r="P60" s="268"/>
      <c r="Q60" s="181">
        <v>4.4999999999999998E-2</v>
      </c>
      <c r="R60" s="104" t="s">
        <v>78</v>
      </c>
      <c r="S60" s="194">
        <v>45</v>
      </c>
      <c r="T60" s="242" t="s">
        <v>272</v>
      </c>
      <c r="U60" s="268"/>
      <c r="V60" s="181">
        <v>4.4999999999999998E-2</v>
      </c>
      <c r="W60" s="104" t="s">
        <v>78</v>
      </c>
      <c r="X60" s="194">
        <v>45</v>
      </c>
      <c r="Y60" s="242" t="s">
        <v>272</v>
      </c>
      <c r="Z60" s="268"/>
      <c r="AA60" s="181">
        <v>6.5000000000000002E-2</v>
      </c>
      <c r="AB60" s="104" t="s">
        <v>78</v>
      </c>
      <c r="AC60" s="194">
        <v>65</v>
      </c>
      <c r="AD60" s="242" t="s">
        <v>272</v>
      </c>
      <c r="AE60" s="268"/>
      <c r="AF60" s="181">
        <v>6.5000000000000002E-2</v>
      </c>
      <c r="AG60" s="104" t="s">
        <v>78</v>
      </c>
      <c r="AH60" s="194">
        <v>65</v>
      </c>
      <c r="AI60" s="242" t="s">
        <v>272</v>
      </c>
      <c r="AJ60" s="268"/>
      <c r="AK60" s="181">
        <v>0.65</v>
      </c>
      <c r="AL60" s="104" t="s">
        <v>78</v>
      </c>
      <c r="AM60" s="194">
        <v>65</v>
      </c>
      <c r="AN60" s="242" t="s">
        <v>272</v>
      </c>
      <c r="AO60" s="268"/>
    </row>
    <row r="61" spans="2:41" ht="18" customHeight="1">
      <c r="B61" s="526" t="s">
        <v>139</v>
      </c>
      <c r="C61" s="527"/>
      <c r="D61" s="99"/>
      <c r="E61" s="104"/>
      <c r="F61" s="236"/>
      <c r="G61" s="181"/>
      <c r="H61" s="104"/>
      <c r="I61" s="210">
        <v>0</v>
      </c>
      <c r="J61" s="195"/>
      <c r="K61" s="268"/>
      <c r="L61" s="181"/>
      <c r="M61" s="104"/>
      <c r="N61" s="210">
        <v>0</v>
      </c>
      <c r="O61" s="195"/>
      <c r="P61" s="268"/>
      <c r="Q61" s="181">
        <v>0.03</v>
      </c>
      <c r="R61" s="104" t="s">
        <v>78</v>
      </c>
      <c r="S61" s="194">
        <v>30</v>
      </c>
      <c r="T61" s="242" t="s">
        <v>272</v>
      </c>
      <c r="U61" s="268"/>
      <c r="V61" s="181">
        <v>0.03</v>
      </c>
      <c r="W61" s="104" t="s">
        <v>78</v>
      </c>
      <c r="X61" s="194">
        <v>30</v>
      </c>
      <c r="Y61" s="242" t="s">
        <v>272</v>
      </c>
      <c r="Z61" s="268"/>
      <c r="AA61" s="181">
        <v>4.4999999999999998E-2</v>
      </c>
      <c r="AB61" s="104" t="s">
        <v>78</v>
      </c>
      <c r="AC61" s="202">
        <v>45</v>
      </c>
      <c r="AD61" s="242" t="s">
        <v>272</v>
      </c>
      <c r="AE61" s="268"/>
      <c r="AF61" s="181">
        <v>0.05</v>
      </c>
      <c r="AG61" s="104" t="s">
        <v>78</v>
      </c>
      <c r="AH61" s="194">
        <v>50</v>
      </c>
      <c r="AI61" s="242" t="s">
        <v>272</v>
      </c>
      <c r="AJ61" s="268"/>
      <c r="AK61" s="181">
        <v>0.05</v>
      </c>
      <c r="AL61" s="104" t="s">
        <v>78</v>
      </c>
      <c r="AM61" s="194">
        <v>50</v>
      </c>
      <c r="AN61" s="242" t="s">
        <v>272</v>
      </c>
      <c r="AO61" s="268"/>
    </row>
    <row r="62" spans="2:41" ht="18" customHeight="1">
      <c r="B62" s="526" t="s">
        <v>140</v>
      </c>
      <c r="C62" s="527"/>
      <c r="D62" s="99"/>
      <c r="E62" s="104"/>
      <c r="F62" s="236"/>
      <c r="G62" s="181"/>
      <c r="H62" s="104"/>
      <c r="I62" s="210">
        <v>0</v>
      </c>
      <c r="J62" s="195"/>
      <c r="K62" s="268"/>
      <c r="L62" s="181"/>
      <c r="M62" s="104"/>
      <c r="N62" s="210">
        <v>0</v>
      </c>
      <c r="O62" s="195"/>
      <c r="P62" s="268"/>
      <c r="Q62" s="181">
        <v>0.03</v>
      </c>
      <c r="R62" s="104" t="s">
        <v>78</v>
      </c>
      <c r="S62" s="194">
        <v>30</v>
      </c>
      <c r="T62" s="242" t="s">
        <v>272</v>
      </c>
      <c r="U62" s="268"/>
      <c r="V62" s="181">
        <v>0.03</v>
      </c>
      <c r="W62" s="104" t="s">
        <v>78</v>
      </c>
      <c r="X62" s="194">
        <v>30</v>
      </c>
      <c r="Y62" s="242" t="s">
        <v>272</v>
      </c>
      <c r="Z62" s="268"/>
      <c r="AA62" s="181">
        <v>4.4999999999999998E-2</v>
      </c>
      <c r="AB62" s="104" t="s">
        <v>78</v>
      </c>
      <c r="AC62" s="202">
        <v>45</v>
      </c>
      <c r="AD62" s="242" t="s">
        <v>272</v>
      </c>
      <c r="AE62" s="268"/>
      <c r="AF62" s="181">
        <v>0.05</v>
      </c>
      <c r="AG62" s="104" t="s">
        <v>78</v>
      </c>
      <c r="AH62" s="194">
        <v>50</v>
      </c>
      <c r="AI62" s="242" t="s">
        <v>272</v>
      </c>
      <c r="AJ62" s="268"/>
      <c r="AK62" s="181">
        <v>0.05</v>
      </c>
      <c r="AL62" s="104" t="s">
        <v>78</v>
      </c>
      <c r="AM62" s="194">
        <v>50</v>
      </c>
      <c r="AN62" s="242" t="s">
        <v>272</v>
      </c>
      <c r="AO62" s="268"/>
    </row>
    <row r="63" spans="2:41" s="198" customFormat="1" ht="27" customHeight="1">
      <c r="B63" s="534" t="s">
        <v>141</v>
      </c>
      <c r="C63" s="535"/>
      <c r="D63" s="99"/>
      <c r="E63" s="104"/>
      <c r="F63" s="237"/>
      <c r="G63" s="181"/>
      <c r="H63" s="104"/>
      <c r="I63" s="244" t="s">
        <v>141</v>
      </c>
      <c r="J63" s="244"/>
      <c r="K63" s="269"/>
      <c r="L63" s="181"/>
      <c r="M63" s="104"/>
      <c r="N63" s="244" t="s">
        <v>141</v>
      </c>
      <c r="O63" s="244"/>
      <c r="P63" s="269"/>
      <c r="Q63" s="181"/>
      <c r="R63" s="104"/>
      <c r="S63" s="244" t="s">
        <v>141</v>
      </c>
      <c r="T63" s="244"/>
      <c r="U63" s="269"/>
      <c r="V63" s="181"/>
      <c r="W63" s="104"/>
      <c r="X63" s="244" t="s">
        <v>141</v>
      </c>
      <c r="Y63" s="244"/>
      <c r="Z63" s="269"/>
      <c r="AA63" s="181"/>
      <c r="AB63" s="104"/>
      <c r="AC63" s="244" t="s">
        <v>141</v>
      </c>
      <c r="AD63" s="244"/>
      <c r="AE63" s="269"/>
      <c r="AF63" s="181"/>
      <c r="AG63" s="104"/>
      <c r="AH63" s="244" t="s">
        <v>141</v>
      </c>
      <c r="AI63" s="244"/>
      <c r="AJ63" s="269"/>
      <c r="AK63" s="181"/>
      <c r="AL63" s="104"/>
      <c r="AM63" s="244" t="s">
        <v>141</v>
      </c>
      <c r="AN63" s="244"/>
      <c r="AO63" s="269"/>
    </row>
    <row r="64" spans="2:41" ht="18" customHeight="1">
      <c r="B64" s="526" t="s">
        <v>142</v>
      </c>
      <c r="C64" s="527"/>
      <c r="D64" s="99"/>
      <c r="E64" s="104"/>
      <c r="F64" s="236"/>
      <c r="G64" s="181"/>
      <c r="H64" s="104"/>
      <c r="I64" s="210">
        <v>0</v>
      </c>
      <c r="J64" s="195"/>
      <c r="K64" s="268"/>
      <c r="L64" s="181"/>
      <c r="M64" s="104"/>
      <c r="N64" s="210">
        <v>0</v>
      </c>
      <c r="O64" s="195"/>
      <c r="P64" s="268"/>
      <c r="Q64" s="181">
        <v>0.05</v>
      </c>
      <c r="R64" s="104" t="s">
        <v>78</v>
      </c>
      <c r="S64" s="194">
        <v>50</v>
      </c>
      <c r="T64" s="242" t="s">
        <v>272</v>
      </c>
      <c r="U64" s="268"/>
      <c r="V64" s="181">
        <v>0.05</v>
      </c>
      <c r="W64" s="104" t="s">
        <v>78</v>
      </c>
      <c r="X64" s="194">
        <v>50</v>
      </c>
      <c r="Y64" s="242" t="s">
        <v>272</v>
      </c>
      <c r="Z64" s="268"/>
      <c r="AA64" s="181">
        <v>0.1</v>
      </c>
      <c r="AB64" s="104" t="s">
        <v>78</v>
      </c>
      <c r="AC64" s="194">
        <v>100</v>
      </c>
      <c r="AD64" s="242" t="s">
        <v>272</v>
      </c>
      <c r="AE64" s="268"/>
      <c r="AF64" s="181">
        <v>0.05</v>
      </c>
      <c r="AG64" s="104" t="s">
        <v>78</v>
      </c>
      <c r="AH64" s="194">
        <v>50</v>
      </c>
      <c r="AI64" s="242" t="s">
        <v>272</v>
      </c>
      <c r="AJ64" s="268"/>
      <c r="AK64" s="181">
        <v>0.05</v>
      </c>
      <c r="AL64" s="104" t="s">
        <v>78</v>
      </c>
      <c r="AM64" s="194">
        <v>50</v>
      </c>
      <c r="AN64" s="242" t="s">
        <v>272</v>
      </c>
      <c r="AO64" s="268"/>
    </row>
    <row r="65" spans="2:41" ht="18" customHeight="1">
      <c r="B65" s="526" t="s">
        <v>143</v>
      </c>
      <c r="C65" s="527"/>
      <c r="D65" s="99"/>
      <c r="E65" s="104"/>
      <c r="F65" s="236"/>
      <c r="G65" s="181"/>
      <c r="H65" s="104"/>
      <c r="I65" s="210">
        <v>0</v>
      </c>
      <c r="J65" s="195"/>
      <c r="K65" s="268"/>
      <c r="L65" s="181"/>
      <c r="M65" s="104"/>
      <c r="N65" s="210">
        <v>0</v>
      </c>
      <c r="O65" s="195"/>
      <c r="P65" s="268"/>
      <c r="Q65" s="181">
        <v>0.05</v>
      </c>
      <c r="R65" s="104" t="s">
        <v>78</v>
      </c>
      <c r="S65" s="194">
        <v>50</v>
      </c>
      <c r="T65" s="242" t="s">
        <v>272</v>
      </c>
      <c r="U65" s="268"/>
      <c r="V65" s="181">
        <v>0.05</v>
      </c>
      <c r="W65" s="104" t="s">
        <v>78</v>
      </c>
      <c r="X65" s="194">
        <v>50</v>
      </c>
      <c r="Y65" s="242" t="s">
        <v>272</v>
      </c>
      <c r="Z65" s="268"/>
      <c r="AA65" s="181">
        <v>0.1</v>
      </c>
      <c r="AB65" s="104" t="s">
        <v>78</v>
      </c>
      <c r="AC65" s="208">
        <v>100</v>
      </c>
      <c r="AD65" s="242" t="s">
        <v>272</v>
      </c>
      <c r="AE65" s="268"/>
      <c r="AF65" s="181">
        <v>0.05</v>
      </c>
      <c r="AG65" s="104" t="s">
        <v>78</v>
      </c>
      <c r="AH65" s="194">
        <v>50</v>
      </c>
      <c r="AI65" s="242" t="s">
        <v>272</v>
      </c>
      <c r="AJ65" s="268"/>
      <c r="AK65" s="181">
        <v>0.05</v>
      </c>
      <c r="AL65" s="104" t="s">
        <v>78</v>
      </c>
      <c r="AM65" s="194">
        <v>50</v>
      </c>
      <c r="AN65" s="242" t="s">
        <v>272</v>
      </c>
      <c r="AO65" s="268"/>
    </row>
    <row r="66" spans="2:41" ht="18" customHeight="1">
      <c r="B66" s="526" t="s">
        <v>144</v>
      </c>
      <c r="C66" s="527"/>
      <c r="D66" s="99"/>
      <c r="E66" s="104"/>
      <c r="F66" s="236"/>
      <c r="G66" s="181"/>
      <c r="H66" s="104"/>
      <c r="I66" s="210">
        <v>0</v>
      </c>
      <c r="J66" s="195"/>
      <c r="K66" s="268"/>
      <c r="L66" s="181"/>
      <c r="M66" s="104"/>
      <c r="N66" s="210">
        <v>0</v>
      </c>
      <c r="O66" s="207"/>
      <c r="P66" s="268"/>
      <c r="Q66" s="181">
        <v>6.5000000000000002E-2</v>
      </c>
      <c r="R66" s="104" t="s">
        <v>78</v>
      </c>
      <c r="S66" s="202">
        <v>65</v>
      </c>
      <c r="T66" s="242" t="s">
        <v>272</v>
      </c>
      <c r="U66" s="268"/>
      <c r="V66" s="181">
        <v>6.5000000000000002E-2</v>
      </c>
      <c r="W66" s="104" t="s">
        <v>78</v>
      </c>
      <c r="X66" s="202">
        <v>65</v>
      </c>
      <c r="Y66" s="242" t="s">
        <v>272</v>
      </c>
      <c r="Z66" s="268"/>
      <c r="AA66" s="181">
        <v>0.1</v>
      </c>
      <c r="AB66" s="104" t="s">
        <v>78</v>
      </c>
      <c r="AC66" s="202">
        <v>100</v>
      </c>
      <c r="AD66" s="242" t="s">
        <v>272</v>
      </c>
      <c r="AE66" s="268"/>
      <c r="AF66" s="181">
        <v>7.0000000000000007E-2</v>
      </c>
      <c r="AG66" s="104" t="s">
        <v>78</v>
      </c>
      <c r="AH66" s="194">
        <v>70</v>
      </c>
      <c r="AI66" s="242" t="s">
        <v>272</v>
      </c>
      <c r="AJ66" s="268"/>
      <c r="AK66" s="181">
        <v>7.0000000000000007E-2</v>
      </c>
      <c r="AL66" s="104" t="s">
        <v>78</v>
      </c>
      <c r="AM66" s="194">
        <v>70</v>
      </c>
      <c r="AN66" s="242" t="s">
        <v>272</v>
      </c>
      <c r="AO66" s="268"/>
    </row>
    <row r="67" spans="2:41" ht="18" customHeight="1">
      <c r="B67" s="526" t="s">
        <v>145</v>
      </c>
      <c r="C67" s="527"/>
      <c r="D67" s="99"/>
      <c r="E67" s="104"/>
      <c r="F67" s="236"/>
      <c r="G67" s="181"/>
      <c r="H67" s="104"/>
      <c r="I67" s="210">
        <v>0</v>
      </c>
      <c r="J67" s="195"/>
      <c r="K67" s="268"/>
      <c r="L67" s="181"/>
      <c r="M67" s="104"/>
      <c r="N67" s="210">
        <v>0</v>
      </c>
      <c r="O67" s="195"/>
      <c r="P67" s="268"/>
      <c r="Q67" s="181">
        <v>7.0000000000000007E-2</v>
      </c>
      <c r="R67" s="104" t="s">
        <v>78</v>
      </c>
      <c r="S67" s="194">
        <v>70</v>
      </c>
      <c r="T67" s="242" t="s">
        <v>272</v>
      </c>
      <c r="U67" s="268"/>
      <c r="V67" s="181">
        <v>7.0000000000000007E-2</v>
      </c>
      <c r="W67" s="104" t="s">
        <v>78</v>
      </c>
      <c r="X67" s="194">
        <v>70</v>
      </c>
      <c r="Y67" s="242" t="s">
        <v>272</v>
      </c>
      <c r="Z67" s="268"/>
      <c r="AA67" s="181">
        <v>0.09</v>
      </c>
      <c r="AB67" s="104" t="s">
        <v>78</v>
      </c>
      <c r="AC67" s="194">
        <v>90</v>
      </c>
      <c r="AD67" s="242" t="s">
        <v>272</v>
      </c>
      <c r="AE67" s="268"/>
      <c r="AF67" s="181">
        <v>7.0000000000000007E-2</v>
      </c>
      <c r="AG67" s="104" t="s">
        <v>78</v>
      </c>
      <c r="AH67" s="194">
        <v>70</v>
      </c>
      <c r="AI67" s="242" t="s">
        <v>272</v>
      </c>
      <c r="AJ67" s="268"/>
      <c r="AK67" s="181">
        <v>7.0000000000000007E-2</v>
      </c>
      <c r="AL67" s="104" t="s">
        <v>78</v>
      </c>
      <c r="AM67" s="194">
        <v>70</v>
      </c>
      <c r="AN67" s="242" t="s">
        <v>272</v>
      </c>
      <c r="AO67" s="268"/>
    </row>
    <row r="68" spans="2:41" ht="18" customHeight="1">
      <c r="B68" s="526" t="s">
        <v>146</v>
      </c>
      <c r="C68" s="527"/>
      <c r="D68" s="99"/>
      <c r="E68" s="104"/>
      <c r="F68" s="236"/>
      <c r="G68" s="181"/>
      <c r="H68" s="104"/>
      <c r="I68" s="210">
        <v>0</v>
      </c>
      <c r="J68" s="195"/>
      <c r="K68" s="268"/>
      <c r="L68" s="181"/>
      <c r="M68" s="104"/>
      <c r="N68" s="210">
        <v>0</v>
      </c>
      <c r="O68" s="195"/>
      <c r="P68" s="268"/>
      <c r="Q68" s="181">
        <v>7.0000000000000007E-2</v>
      </c>
      <c r="R68" s="104" t="s">
        <v>78</v>
      </c>
      <c r="S68" s="194">
        <v>70</v>
      </c>
      <c r="T68" s="242" t="s">
        <v>272</v>
      </c>
      <c r="U68" s="268"/>
      <c r="V68" s="181">
        <v>7.0000000000000007E-2</v>
      </c>
      <c r="W68" s="104" t="s">
        <v>78</v>
      </c>
      <c r="X68" s="194">
        <v>70</v>
      </c>
      <c r="Y68" s="242" t="s">
        <v>272</v>
      </c>
      <c r="Z68" s="268"/>
      <c r="AA68" s="181">
        <v>0.09</v>
      </c>
      <c r="AB68" s="104" t="s">
        <v>78</v>
      </c>
      <c r="AC68" s="194">
        <v>90</v>
      </c>
      <c r="AD68" s="242" t="s">
        <v>272</v>
      </c>
      <c r="AE68" s="268"/>
      <c r="AF68" s="181">
        <v>7.0000000000000007E-2</v>
      </c>
      <c r="AG68" s="104" t="s">
        <v>78</v>
      </c>
      <c r="AH68" s="194">
        <v>70</v>
      </c>
      <c r="AI68" s="242" t="s">
        <v>272</v>
      </c>
      <c r="AJ68" s="268"/>
      <c r="AK68" s="181">
        <v>7.0000000000000007E-2</v>
      </c>
      <c r="AL68" s="104" t="s">
        <v>78</v>
      </c>
      <c r="AM68" s="194">
        <v>70</v>
      </c>
      <c r="AN68" s="242" t="s">
        <v>272</v>
      </c>
      <c r="AO68" s="268"/>
    </row>
    <row r="69" spans="2:41" ht="39" customHeight="1">
      <c r="B69" s="526" t="s">
        <v>241</v>
      </c>
      <c r="C69" s="527"/>
      <c r="D69" s="99"/>
      <c r="E69" s="104"/>
      <c r="F69" s="236"/>
      <c r="G69" s="181">
        <v>3.0000000000000001E-3</v>
      </c>
      <c r="H69" s="104" t="s">
        <v>78</v>
      </c>
      <c r="I69" s="208">
        <v>3</v>
      </c>
      <c r="J69" s="209" t="s">
        <v>101</v>
      </c>
      <c r="K69" s="268"/>
      <c r="L69" s="181">
        <v>5.0000000000000001E-3</v>
      </c>
      <c r="M69" s="104" t="s">
        <v>78</v>
      </c>
      <c r="N69" s="194">
        <v>5</v>
      </c>
      <c r="O69" s="242" t="s">
        <v>272</v>
      </c>
      <c r="P69" s="268"/>
      <c r="Q69" s="181">
        <v>5.0000000000000001E-3</v>
      </c>
      <c r="R69" s="104" t="s">
        <v>78</v>
      </c>
      <c r="S69" s="194">
        <v>5</v>
      </c>
      <c r="T69" s="242" t="s">
        <v>272</v>
      </c>
      <c r="U69" s="268"/>
      <c r="V69" s="181">
        <v>7.0000000000000001E-3</v>
      </c>
      <c r="W69" s="104" t="s">
        <v>78</v>
      </c>
      <c r="X69" s="194">
        <v>7</v>
      </c>
      <c r="Y69" s="242" t="s">
        <v>272</v>
      </c>
      <c r="Z69" s="268"/>
      <c r="AA69" s="181">
        <v>8.0000000000000002E-3</v>
      </c>
      <c r="AB69" s="104" t="s">
        <v>78</v>
      </c>
      <c r="AC69" s="194">
        <v>8</v>
      </c>
      <c r="AD69" s="242" t="s">
        <v>272</v>
      </c>
      <c r="AE69" s="268"/>
      <c r="AF69" s="181">
        <v>8.0000000000000002E-3</v>
      </c>
      <c r="AG69" s="104" t="s">
        <v>78</v>
      </c>
      <c r="AH69" s="194">
        <v>8</v>
      </c>
      <c r="AI69" s="242" t="s">
        <v>272</v>
      </c>
      <c r="AJ69" s="268"/>
      <c r="AK69" s="181">
        <v>8.0000000000000002E-3</v>
      </c>
      <c r="AL69" s="104" t="s">
        <v>78</v>
      </c>
      <c r="AM69" s="194">
        <v>8</v>
      </c>
      <c r="AN69" s="242" t="s">
        <v>272</v>
      </c>
      <c r="AO69" s="268"/>
    </row>
    <row r="70" spans="2:41" s="198" customFormat="1" ht="20.25" customHeight="1">
      <c r="B70" s="528" t="s">
        <v>147</v>
      </c>
      <c r="C70" s="529"/>
      <c r="D70" s="99"/>
      <c r="E70" s="104"/>
      <c r="F70" s="237"/>
      <c r="G70" s="181"/>
      <c r="H70" s="104"/>
      <c r="I70" s="243" t="s">
        <v>147</v>
      </c>
      <c r="J70" s="243"/>
      <c r="K70" s="269"/>
      <c r="L70" s="181"/>
      <c r="M70" s="104"/>
      <c r="N70" s="243" t="s">
        <v>147</v>
      </c>
      <c r="O70" s="243"/>
      <c r="P70" s="269"/>
      <c r="Q70" s="181"/>
      <c r="R70" s="104"/>
      <c r="S70" s="243" t="s">
        <v>147</v>
      </c>
      <c r="T70" s="243"/>
      <c r="U70" s="269"/>
      <c r="V70" s="181"/>
      <c r="W70" s="104"/>
      <c r="X70" s="243" t="s">
        <v>147</v>
      </c>
      <c r="Y70" s="243"/>
      <c r="Z70" s="269"/>
      <c r="AA70" s="181"/>
      <c r="AB70" s="104"/>
      <c r="AC70" s="243" t="s">
        <v>147</v>
      </c>
      <c r="AD70" s="243"/>
      <c r="AE70" s="269"/>
      <c r="AF70" s="181"/>
      <c r="AG70" s="104"/>
      <c r="AH70" s="243" t="s">
        <v>147</v>
      </c>
      <c r="AI70" s="243"/>
      <c r="AJ70" s="269"/>
      <c r="AK70" s="181"/>
      <c r="AL70" s="104"/>
      <c r="AM70" s="243" t="s">
        <v>147</v>
      </c>
      <c r="AN70" s="243"/>
      <c r="AO70" s="269"/>
    </row>
    <row r="71" spans="2:41" s="198" customFormat="1" ht="20.25" customHeight="1">
      <c r="B71" s="532" t="s">
        <v>148</v>
      </c>
      <c r="C71" s="533"/>
      <c r="D71" s="99"/>
      <c r="E71" s="104"/>
      <c r="F71" s="237"/>
      <c r="G71" s="181"/>
      <c r="H71" s="104"/>
      <c r="I71" s="245" t="s">
        <v>148</v>
      </c>
      <c r="J71" s="246"/>
      <c r="K71" s="269"/>
      <c r="L71" s="181"/>
      <c r="M71" s="104"/>
      <c r="N71" s="245" t="s">
        <v>148</v>
      </c>
      <c r="O71" s="246"/>
      <c r="P71" s="269"/>
      <c r="Q71" s="181"/>
      <c r="R71" s="104"/>
      <c r="S71" s="245" t="s">
        <v>148</v>
      </c>
      <c r="T71" s="246"/>
      <c r="U71" s="269"/>
      <c r="V71" s="181"/>
      <c r="W71" s="104"/>
      <c r="X71" s="245" t="s">
        <v>148</v>
      </c>
      <c r="Y71" s="246"/>
      <c r="Z71" s="269"/>
      <c r="AA71" s="181"/>
      <c r="AB71" s="104"/>
      <c r="AC71" s="245" t="s">
        <v>148</v>
      </c>
      <c r="AD71" s="246"/>
      <c r="AE71" s="269"/>
      <c r="AF71" s="181"/>
      <c r="AG71" s="104"/>
      <c r="AH71" s="245" t="s">
        <v>148</v>
      </c>
      <c r="AI71" s="246"/>
      <c r="AJ71" s="269"/>
      <c r="AK71" s="181"/>
      <c r="AL71" s="104"/>
      <c r="AM71" s="245" t="s">
        <v>148</v>
      </c>
      <c r="AN71" s="246"/>
      <c r="AO71" s="269"/>
    </row>
    <row r="72" spans="2:41" ht="18" customHeight="1">
      <c r="B72" s="526" t="s">
        <v>149</v>
      </c>
      <c r="C72" s="527"/>
      <c r="D72" s="99"/>
      <c r="E72" s="104"/>
      <c r="F72" s="236"/>
      <c r="G72" s="181">
        <v>1.4999999999999999E-2</v>
      </c>
      <c r="H72" s="104" t="s">
        <v>78</v>
      </c>
      <c r="I72" s="202">
        <v>15</v>
      </c>
      <c r="J72" s="242" t="s">
        <v>272</v>
      </c>
      <c r="K72" s="268"/>
      <c r="L72" s="181">
        <v>0.02</v>
      </c>
      <c r="M72" s="104" t="s">
        <v>78</v>
      </c>
      <c r="N72" s="194">
        <v>20</v>
      </c>
      <c r="O72" s="242" t="s">
        <v>272</v>
      </c>
      <c r="P72" s="268"/>
      <c r="Q72" s="181">
        <v>0.05</v>
      </c>
      <c r="R72" s="104" t="s">
        <v>78</v>
      </c>
      <c r="S72" s="194">
        <v>50</v>
      </c>
      <c r="T72" s="242" t="s">
        <v>272</v>
      </c>
      <c r="U72" s="268"/>
      <c r="V72" s="181">
        <v>7.0000000000000007E-2</v>
      </c>
      <c r="W72" s="104" t="s">
        <v>78</v>
      </c>
      <c r="X72" s="194">
        <v>70</v>
      </c>
      <c r="Y72" s="242" t="s">
        <v>272</v>
      </c>
      <c r="Z72" s="268"/>
      <c r="AA72" s="181">
        <v>0.11</v>
      </c>
      <c r="AB72" s="104" t="s">
        <v>78</v>
      </c>
      <c r="AC72" s="202">
        <v>110</v>
      </c>
      <c r="AD72" s="242" t="s">
        <v>272</v>
      </c>
      <c r="AE72" s="268"/>
      <c r="AF72" s="181">
        <v>0.1</v>
      </c>
      <c r="AG72" s="104" t="s">
        <v>78</v>
      </c>
      <c r="AH72" s="194">
        <v>100</v>
      </c>
      <c r="AI72" s="242" t="s">
        <v>272</v>
      </c>
      <c r="AJ72" s="268"/>
      <c r="AK72" s="181">
        <v>7.0000000000000007E-2</v>
      </c>
      <c r="AL72" s="104" t="s">
        <v>78</v>
      </c>
      <c r="AM72" s="194">
        <v>70</v>
      </c>
      <c r="AN72" s="242" t="s">
        <v>272</v>
      </c>
      <c r="AO72" s="268"/>
    </row>
    <row r="73" spans="2:41" ht="18" customHeight="1">
      <c r="B73" s="526" t="s">
        <v>150</v>
      </c>
      <c r="C73" s="527"/>
      <c r="D73" s="99"/>
      <c r="E73" s="104"/>
      <c r="F73" s="236"/>
      <c r="G73" s="181">
        <v>1.4999999999999999E-2</v>
      </c>
      <c r="H73" s="104" t="s">
        <v>78</v>
      </c>
      <c r="I73" s="202">
        <v>15</v>
      </c>
      <c r="J73" s="242" t="s">
        <v>272</v>
      </c>
      <c r="K73" s="268"/>
      <c r="L73" s="181">
        <v>0.02</v>
      </c>
      <c r="M73" s="104" t="s">
        <v>78</v>
      </c>
      <c r="N73" s="194">
        <v>20</v>
      </c>
      <c r="O73" s="242" t="s">
        <v>272</v>
      </c>
      <c r="P73" s="268"/>
      <c r="Q73" s="181">
        <v>0.04</v>
      </c>
      <c r="R73" s="104" t="s">
        <v>78</v>
      </c>
      <c r="S73" s="194">
        <v>40</v>
      </c>
      <c r="T73" s="242" t="s">
        <v>272</v>
      </c>
      <c r="U73" s="268"/>
      <c r="V73" s="181">
        <v>0.06</v>
      </c>
      <c r="W73" s="104" t="s">
        <v>78</v>
      </c>
      <c r="X73" s="194">
        <v>60</v>
      </c>
      <c r="Y73" s="242" t="s">
        <v>272</v>
      </c>
      <c r="Z73" s="268"/>
      <c r="AA73" s="181">
        <v>0.09</v>
      </c>
      <c r="AB73" s="104" t="s">
        <v>78</v>
      </c>
      <c r="AC73" s="202">
        <v>90</v>
      </c>
      <c r="AD73" s="242" t="s">
        <v>272</v>
      </c>
      <c r="AE73" s="268"/>
      <c r="AF73" s="181">
        <v>0.08</v>
      </c>
      <c r="AG73" s="104" t="s">
        <v>78</v>
      </c>
      <c r="AH73" s="194">
        <v>80</v>
      </c>
      <c r="AI73" s="242" t="s">
        <v>272</v>
      </c>
      <c r="AJ73" s="268"/>
      <c r="AK73" s="181">
        <v>0.06</v>
      </c>
      <c r="AL73" s="104" t="s">
        <v>78</v>
      </c>
      <c r="AM73" s="194">
        <v>60</v>
      </c>
      <c r="AN73" s="242" t="s">
        <v>272</v>
      </c>
      <c r="AO73" s="268"/>
    </row>
    <row r="74" spans="2:41" ht="18" customHeight="1">
      <c r="B74" s="526" t="s">
        <v>151</v>
      </c>
      <c r="C74" s="527"/>
      <c r="D74" s="99"/>
      <c r="E74" s="104"/>
      <c r="F74" s="236"/>
      <c r="G74" s="181">
        <v>1.4999999999999999E-2</v>
      </c>
      <c r="H74" s="104" t="s">
        <v>78</v>
      </c>
      <c r="I74" s="202">
        <v>15</v>
      </c>
      <c r="J74" s="242" t="s">
        <v>272</v>
      </c>
      <c r="K74" s="268"/>
      <c r="L74" s="181">
        <v>0.02</v>
      </c>
      <c r="M74" s="104" t="s">
        <v>78</v>
      </c>
      <c r="N74" s="194">
        <v>20</v>
      </c>
      <c r="O74" s="242" t="s">
        <v>272</v>
      </c>
      <c r="P74" s="268"/>
      <c r="Q74" s="181">
        <v>0.05</v>
      </c>
      <c r="R74" s="104" t="s">
        <v>78</v>
      </c>
      <c r="S74" s="194">
        <v>50</v>
      </c>
      <c r="T74" s="242" t="s">
        <v>272</v>
      </c>
      <c r="U74" s="268"/>
      <c r="V74" s="181">
        <v>7.0000000000000007E-2</v>
      </c>
      <c r="W74" s="104" t="s">
        <v>78</v>
      </c>
      <c r="X74" s="194">
        <v>70</v>
      </c>
      <c r="Y74" s="242" t="s">
        <v>272</v>
      </c>
      <c r="Z74" s="268"/>
      <c r="AA74" s="181">
        <v>0.1</v>
      </c>
      <c r="AB74" s="104" t="s">
        <v>78</v>
      </c>
      <c r="AC74" s="194">
        <v>100</v>
      </c>
      <c r="AD74" s="242" t="s">
        <v>272</v>
      </c>
      <c r="AE74" s="268"/>
      <c r="AF74" s="181">
        <v>0.1</v>
      </c>
      <c r="AG74" s="104" t="s">
        <v>78</v>
      </c>
      <c r="AH74" s="194">
        <v>100</v>
      </c>
      <c r="AI74" s="242" t="s">
        <v>272</v>
      </c>
      <c r="AJ74" s="268"/>
      <c r="AK74" s="181">
        <v>7.0000000000000007E-2</v>
      </c>
      <c r="AL74" s="104" t="s">
        <v>78</v>
      </c>
      <c r="AM74" s="194">
        <v>70</v>
      </c>
      <c r="AN74" s="242" t="s">
        <v>272</v>
      </c>
      <c r="AO74" s="268"/>
    </row>
    <row r="75" spans="2:41" ht="18" customHeight="1">
      <c r="B75" s="526" t="s">
        <v>152</v>
      </c>
      <c r="C75" s="527"/>
      <c r="D75" s="99"/>
      <c r="E75" s="104"/>
      <c r="F75" s="236"/>
      <c r="G75" s="181"/>
      <c r="H75" s="104"/>
      <c r="I75" s="210">
        <v>0</v>
      </c>
      <c r="J75" s="195"/>
      <c r="K75" s="268"/>
      <c r="L75" s="181"/>
      <c r="M75" s="104"/>
      <c r="N75" s="210">
        <v>0</v>
      </c>
      <c r="O75" s="195"/>
      <c r="P75" s="268"/>
      <c r="Q75" s="181">
        <v>0.05</v>
      </c>
      <c r="R75" s="104" t="s">
        <v>78</v>
      </c>
      <c r="S75" s="194">
        <v>50</v>
      </c>
      <c r="T75" s="242" t="s">
        <v>272</v>
      </c>
      <c r="U75" s="268"/>
      <c r="V75" s="181">
        <v>7.0000000000000007E-2</v>
      </c>
      <c r="W75" s="104" t="s">
        <v>78</v>
      </c>
      <c r="X75" s="194">
        <v>70</v>
      </c>
      <c r="Y75" s="242" t="s">
        <v>272</v>
      </c>
      <c r="Z75" s="268"/>
      <c r="AA75" s="181">
        <v>0.1</v>
      </c>
      <c r="AB75" s="104" t="s">
        <v>78</v>
      </c>
      <c r="AC75" s="194">
        <v>100</v>
      </c>
      <c r="AD75" s="242" t="s">
        <v>272</v>
      </c>
      <c r="AE75" s="268"/>
      <c r="AF75" s="181">
        <v>0.1</v>
      </c>
      <c r="AG75" s="104" t="s">
        <v>78</v>
      </c>
      <c r="AH75" s="194">
        <v>100</v>
      </c>
      <c r="AI75" s="242" t="s">
        <v>272</v>
      </c>
      <c r="AJ75" s="268"/>
      <c r="AK75" s="181">
        <v>7.0000000000000007E-2</v>
      </c>
      <c r="AL75" s="104" t="s">
        <v>78</v>
      </c>
      <c r="AM75" s="194">
        <v>70</v>
      </c>
      <c r="AN75" s="242" t="s">
        <v>272</v>
      </c>
      <c r="AO75" s="268"/>
    </row>
    <row r="76" spans="2:41" ht="34.5" customHeight="1">
      <c r="B76" s="526" t="s">
        <v>240</v>
      </c>
      <c r="C76" s="527"/>
      <c r="D76" s="99"/>
      <c r="E76" s="104"/>
      <c r="F76" s="236"/>
      <c r="G76" s="181"/>
      <c r="H76" s="104"/>
      <c r="I76" s="210">
        <v>0</v>
      </c>
      <c r="J76" s="195"/>
      <c r="K76" s="268"/>
      <c r="L76" s="181"/>
      <c r="M76" s="104"/>
      <c r="N76" s="210">
        <v>0</v>
      </c>
      <c r="O76" s="195"/>
      <c r="P76" s="268"/>
      <c r="Q76" s="181">
        <v>2</v>
      </c>
      <c r="R76" s="104" t="s">
        <v>263</v>
      </c>
      <c r="S76" s="194">
        <v>2</v>
      </c>
      <c r="T76" s="242" t="s">
        <v>273</v>
      </c>
      <c r="U76" s="268"/>
      <c r="V76" s="181">
        <v>3</v>
      </c>
      <c r="W76" s="104" t="s">
        <v>263</v>
      </c>
      <c r="X76" s="194">
        <v>3</v>
      </c>
      <c r="Y76" s="242" t="s">
        <v>273</v>
      </c>
      <c r="Z76" s="268"/>
      <c r="AA76" s="181">
        <v>4.5</v>
      </c>
      <c r="AB76" s="104" t="s">
        <v>263</v>
      </c>
      <c r="AC76" s="202">
        <v>4.5</v>
      </c>
      <c r="AD76" s="242" t="s">
        <v>273</v>
      </c>
      <c r="AE76" s="268"/>
      <c r="AF76" s="181">
        <v>4</v>
      </c>
      <c r="AG76" s="104" t="s">
        <v>263</v>
      </c>
      <c r="AH76" s="194">
        <v>4</v>
      </c>
      <c r="AI76" s="242" t="s">
        <v>273</v>
      </c>
      <c r="AJ76" s="268"/>
      <c r="AK76" s="181">
        <v>3</v>
      </c>
      <c r="AL76" s="104" t="s">
        <v>263</v>
      </c>
      <c r="AM76" s="194">
        <v>3</v>
      </c>
      <c r="AN76" s="242" t="s">
        <v>273</v>
      </c>
      <c r="AO76" s="268"/>
    </row>
    <row r="77" spans="2:41" ht="18" customHeight="1">
      <c r="B77" s="526" t="s">
        <v>153</v>
      </c>
      <c r="C77" s="527"/>
      <c r="D77" s="99"/>
      <c r="E77" s="104"/>
      <c r="F77" s="236"/>
      <c r="G77" s="181">
        <v>1.4999999999999999E-2</v>
      </c>
      <c r="H77" s="104" t="s">
        <v>78</v>
      </c>
      <c r="I77" s="202">
        <v>15</v>
      </c>
      <c r="J77" s="242" t="s">
        <v>272</v>
      </c>
      <c r="K77" s="268"/>
      <c r="L77" s="181">
        <v>0.02</v>
      </c>
      <c r="M77" s="104" t="s">
        <v>78</v>
      </c>
      <c r="N77" s="194">
        <v>20</v>
      </c>
      <c r="O77" s="242" t="s">
        <v>272</v>
      </c>
      <c r="P77" s="268"/>
      <c r="Q77" s="181">
        <v>0.05</v>
      </c>
      <c r="R77" s="104" t="s">
        <v>78</v>
      </c>
      <c r="S77" s="194">
        <v>50</v>
      </c>
      <c r="T77" s="242" t="s">
        <v>272</v>
      </c>
      <c r="U77" s="268"/>
      <c r="V77" s="181">
        <v>7.0000000000000007E-2</v>
      </c>
      <c r="W77" s="104" t="s">
        <v>78</v>
      </c>
      <c r="X77" s="194">
        <v>70</v>
      </c>
      <c r="Y77" s="242" t="s">
        <v>272</v>
      </c>
      <c r="Z77" s="268"/>
      <c r="AA77" s="181">
        <v>0.09</v>
      </c>
      <c r="AB77" s="104" t="s">
        <v>78</v>
      </c>
      <c r="AC77" s="202">
        <v>90</v>
      </c>
      <c r="AD77" s="242" t="s">
        <v>272</v>
      </c>
      <c r="AE77" s="268"/>
      <c r="AF77" s="181">
        <v>0.1</v>
      </c>
      <c r="AG77" s="104" t="s">
        <v>78</v>
      </c>
      <c r="AH77" s="194">
        <v>100</v>
      </c>
      <c r="AI77" s="242" t="s">
        <v>272</v>
      </c>
      <c r="AJ77" s="268"/>
      <c r="AK77" s="181">
        <v>7.0000000000000007E-2</v>
      </c>
      <c r="AL77" s="104" t="s">
        <v>78</v>
      </c>
      <c r="AM77" s="194">
        <v>70</v>
      </c>
      <c r="AN77" s="242" t="s">
        <v>272</v>
      </c>
      <c r="AO77" s="268"/>
    </row>
    <row r="78" spans="2:41" s="198" customFormat="1" ht="20.25" customHeight="1">
      <c r="B78" s="532" t="s">
        <v>154</v>
      </c>
      <c r="C78" s="533"/>
      <c r="D78" s="99"/>
      <c r="E78" s="104"/>
      <c r="F78" s="237"/>
      <c r="G78" s="181"/>
      <c r="H78" s="104"/>
      <c r="I78" s="245" t="s">
        <v>154</v>
      </c>
      <c r="J78" s="246"/>
      <c r="K78" s="269"/>
      <c r="L78" s="181"/>
      <c r="M78" s="104"/>
      <c r="N78" s="245" t="s">
        <v>154</v>
      </c>
      <c r="O78" s="246"/>
      <c r="P78" s="269"/>
      <c r="Q78" s="181"/>
      <c r="R78" s="104"/>
      <c r="S78" s="245" t="s">
        <v>154</v>
      </c>
      <c r="T78" s="246"/>
      <c r="U78" s="269"/>
      <c r="V78" s="181"/>
      <c r="W78" s="104"/>
      <c r="X78" s="245" t="s">
        <v>154</v>
      </c>
      <c r="Y78" s="246"/>
      <c r="Z78" s="269"/>
      <c r="AA78" s="181"/>
      <c r="AB78" s="104"/>
      <c r="AC78" s="245" t="s">
        <v>154</v>
      </c>
      <c r="AD78" s="246"/>
      <c r="AE78" s="269"/>
      <c r="AF78" s="181"/>
      <c r="AG78" s="104"/>
      <c r="AH78" s="245" t="s">
        <v>154</v>
      </c>
      <c r="AI78" s="246"/>
      <c r="AJ78" s="269"/>
      <c r="AK78" s="181"/>
      <c r="AL78" s="104"/>
      <c r="AM78" s="245" t="s">
        <v>154</v>
      </c>
      <c r="AN78" s="246"/>
      <c r="AO78" s="269"/>
    </row>
    <row r="79" spans="2:41" ht="18" customHeight="1">
      <c r="B79" s="526" t="s">
        <v>155</v>
      </c>
      <c r="C79" s="527"/>
      <c r="D79" s="99"/>
      <c r="E79" s="104"/>
      <c r="F79" s="236"/>
      <c r="G79" s="181">
        <v>1.4999999999999999E-2</v>
      </c>
      <c r="H79" s="104" t="s">
        <v>78</v>
      </c>
      <c r="I79" s="202">
        <v>15</v>
      </c>
      <c r="J79" s="242" t="s">
        <v>272</v>
      </c>
      <c r="K79" s="268"/>
      <c r="L79" s="181">
        <v>0.02</v>
      </c>
      <c r="M79" s="104" t="s">
        <v>78</v>
      </c>
      <c r="N79" s="194">
        <v>20</v>
      </c>
      <c r="O79" s="242" t="s">
        <v>272</v>
      </c>
      <c r="P79" s="268"/>
      <c r="Q79" s="181">
        <v>0.05</v>
      </c>
      <c r="R79" s="104" t="s">
        <v>78</v>
      </c>
      <c r="S79" s="194">
        <v>50</v>
      </c>
      <c r="T79" s="242" t="s">
        <v>272</v>
      </c>
      <c r="U79" s="268"/>
      <c r="V79" s="181">
        <v>7.0000000000000007E-2</v>
      </c>
      <c r="W79" s="104" t="s">
        <v>78</v>
      </c>
      <c r="X79" s="194">
        <v>70</v>
      </c>
      <c r="Y79" s="242" t="s">
        <v>272</v>
      </c>
      <c r="Z79" s="268"/>
      <c r="AA79" s="181">
        <v>0.11</v>
      </c>
      <c r="AB79" s="104" t="s">
        <v>78</v>
      </c>
      <c r="AC79" s="202">
        <v>110</v>
      </c>
      <c r="AD79" s="242" t="s">
        <v>272</v>
      </c>
      <c r="AE79" s="268"/>
      <c r="AF79" s="181">
        <v>0.1</v>
      </c>
      <c r="AG79" s="104" t="s">
        <v>78</v>
      </c>
      <c r="AH79" s="194">
        <v>100</v>
      </c>
      <c r="AI79" s="242" t="s">
        <v>272</v>
      </c>
      <c r="AJ79" s="268"/>
      <c r="AK79" s="181">
        <v>7.0000000000000007E-2</v>
      </c>
      <c r="AL79" s="104" t="s">
        <v>78</v>
      </c>
      <c r="AM79" s="194">
        <v>70</v>
      </c>
      <c r="AN79" s="242" t="s">
        <v>272</v>
      </c>
      <c r="AO79" s="268"/>
    </row>
    <row r="80" spans="2:41" ht="18" customHeight="1">
      <c r="B80" s="526" t="s">
        <v>156</v>
      </c>
      <c r="C80" s="527"/>
      <c r="D80" s="99"/>
      <c r="E80" s="104"/>
      <c r="F80" s="236"/>
      <c r="G80" s="181">
        <v>1.4999999999999999E-2</v>
      </c>
      <c r="H80" s="104" t="s">
        <v>78</v>
      </c>
      <c r="I80" s="202">
        <v>15</v>
      </c>
      <c r="J80" s="242" t="s">
        <v>272</v>
      </c>
      <c r="K80" s="268"/>
      <c r="L80" s="181">
        <v>0.02</v>
      </c>
      <c r="M80" s="104" t="s">
        <v>78</v>
      </c>
      <c r="N80" s="194">
        <v>20</v>
      </c>
      <c r="O80" s="242" t="s">
        <v>272</v>
      </c>
      <c r="P80" s="268"/>
      <c r="Q80" s="181">
        <v>0.04</v>
      </c>
      <c r="R80" s="104" t="s">
        <v>78</v>
      </c>
      <c r="S80" s="194">
        <v>40</v>
      </c>
      <c r="T80" s="242" t="s">
        <v>272</v>
      </c>
      <c r="U80" s="268"/>
      <c r="V80" s="181">
        <v>0.06</v>
      </c>
      <c r="W80" s="104" t="s">
        <v>78</v>
      </c>
      <c r="X80" s="194">
        <v>60</v>
      </c>
      <c r="Y80" s="242" t="s">
        <v>272</v>
      </c>
      <c r="Z80" s="268"/>
      <c r="AA80" s="181">
        <v>0.09</v>
      </c>
      <c r="AB80" s="104" t="s">
        <v>78</v>
      </c>
      <c r="AC80" s="202">
        <v>90</v>
      </c>
      <c r="AD80" s="242" t="s">
        <v>272</v>
      </c>
      <c r="AE80" s="268"/>
      <c r="AF80" s="181">
        <v>0.1</v>
      </c>
      <c r="AG80" s="104" t="s">
        <v>78</v>
      </c>
      <c r="AH80" s="194">
        <v>100</v>
      </c>
      <c r="AI80" s="242" t="s">
        <v>272</v>
      </c>
      <c r="AJ80" s="268"/>
      <c r="AK80" s="181">
        <v>7.0000000000000007E-2</v>
      </c>
      <c r="AL80" s="104" t="s">
        <v>78</v>
      </c>
      <c r="AM80" s="194">
        <v>70</v>
      </c>
      <c r="AN80" s="242" t="s">
        <v>272</v>
      </c>
      <c r="AO80" s="268"/>
    </row>
    <row r="81" spans="2:41" ht="18" customHeight="1">
      <c r="B81" s="526" t="s">
        <v>157</v>
      </c>
      <c r="C81" s="527"/>
      <c r="D81" s="99"/>
      <c r="E81" s="104"/>
      <c r="F81" s="236"/>
      <c r="G81" s="181">
        <v>1.4999999999999999E-2</v>
      </c>
      <c r="H81" s="104" t="s">
        <v>78</v>
      </c>
      <c r="I81" s="202">
        <v>15</v>
      </c>
      <c r="J81" s="242" t="s">
        <v>272</v>
      </c>
      <c r="K81" s="268"/>
      <c r="L81" s="181">
        <v>0.02</v>
      </c>
      <c r="M81" s="104" t="s">
        <v>78</v>
      </c>
      <c r="N81" s="194">
        <v>20</v>
      </c>
      <c r="O81" s="242" t="s">
        <v>272</v>
      </c>
      <c r="P81" s="268"/>
      <c r="Q81" s="181">
        <v>0.05</v>
      </c>
      <c r="R81" s="104" t="s">
        <v>78</v>
      </c>
      <c r="S81" s="194">
        <v>50</v>
      </c>
      <c r="T81" s="242" t="s">
        <v>272</v>
      </c>
      <c r="U81" s="268"/>
      <c r="V81" s="181">
        <v>7.0000000000000007E-2</v>
      </c>
      <c r="W81" s="104" t="s">
        <v>78</v>
      </c>
      <c r="X81" s="194">
        <v>70</v>
      </c>
      <c r="Y81" s="242" t="s">
        <v>272</v>
      </c>
      <c r="Z81" s="268"/>
      <c r="AA81" s="181">
        <v>0.09</v>
      </c>
      <c r="AB81" s="104" t="s">
        <v>78</v>
      </c>
      <c r="AC81" s="202">
        <v>90</v>
      </c>
      <c r="AD81" s="242" t="s">
        <v>272</v>
      </c>
      <c r="AE81" s="268"/>
      <c r="AF81" s="181">
        <v>0.1</v>
      </c>
      <c r="AG81" s="104" t="s">
        <v>78</v>
      </c>
      <c r="AH81" s="194">
        <v>100</v>
      </c>
      <c r="AI81" s="242" t="s">
        <v>272</v>
      </c>
      <c r="AJ81" s="268"/>
      <c r="AK81" s="181">
        <v>7.0000000000000007E-2</v>
      </c>
      <c r="AL81" s="104" t="s">
        <v>78</v>
      </c>
      <c r="AM81" s="194">
        <v>70</v>
      </c>
      <c r="AN81" s="242" t="s">
        <v>272</v>
      </c>
      <c r="AO81" s="268"/>
    </row>
    <row r="82" spans="2:41" ht="18" customHeight="1">
      <c r="B82" s="526" t="s">
        <v>158</v>
      </c>
      <c r="C82" s="527"/>
      <c r="D82" s="99"/>
      <c r="E82" s="104"/>
      <c r="F82" s="236"/>
      <c r="G82" s="181"/>
      <c r="H82" s="104"/>
      <c r="I82" s="210">
        <v>0</v>
      </c>
      <c r="J82" s="195"/>
      <c r="K82" s="268"/>
      <c r="L82" s="181"/>
      <c r="M82" s="104"/>
      <c r="N82" s="210">
        <v>0</v>
      </c>
      <c r="O82" s="195"/>
      <c r="P82" s="268"/>
      <c r="Q82" s="181">
        <v>0.05</v>
      </c>
      <c r="R82" s="104" t="s">
        <v>78</v>
      </c>
      <c r="S82" s="194">
        <v>50</v>
      </c>
      <c r="T82" s="242" t="s">
        <v>272</v>
      </c>
      <c r="U82" s="268"/>
      <c r="V82" s="181">
        <v>7.0000000000000007E-2</v>
      </c>
      <c r="W82" s="104" t="s">
        <v>78</v>
      </c>
      <c r="X82" s="194">
        <v>70</v>
      </c>
      <c r="Y82" s="242" t="s">
        <v>272</v>
      </c>
      <c r="Z82" s="268"/>
      <c r="AA82" s="181">
        <v>0.09</v>
      </c>
      <c r="AB82" s="104" t="s">
        <v>78</v>
      </c>
      <c r="AC82" s="202">
        <v>90</v>
      </c>
      <c r="AD82" s="242" t="s">
        <v>272</v>
      </c>
      <c r="AE82" s="268"/>
      <c r="AF82" s="181">
        <v>0.08</v>
      </c>
      <c r="AG82" s="104" t="s">
        <v>78</v>
      </c>
      <c r="AH82" s="194">
        <v>80</v>
      </c>
      <c r="AI82" s="242" t="s">
        <v>272</v>
      </c>
      <c r="AJ82" s="268"/>
      <c r="AK82" s="181">
        <v>0.06</v>
      </c>
      <c r="AL82" s="104" t="s">
        <v>78</v>
      </c>
      <c r="AM82" s="194">
        <v>60</v>
      </c>
      <c r="AN82" s="242" t="s">
        <v>272</v>
      </c>
      <c r="AO82" s="268"/>
    </row>
    <row r="83" spans="2:41" ht="18" customHeight="1">
      <c r="B83" s="526" t="s">
        <v>159</v>
      </c>
      <c r="C83" s="527"/>
      <c r="D83" s="99"/>
      <c r="E83" s="104"/>
      <c r="F83" s="236"/>
      <c r="G83" s="181"/>
      <c r="H83" s="104"/>
      <c r="I83" s="210">
        <v>0</v>
      </c>
      <c r="J83" s="195"/>
      <c r="K83" s="268"/>
      <c r="L83" s="181"/>
      <c r="M83" s="104"/>
      <c r="N83" s="210">
        <v>0</v>
      </c>
      <c r="O83" s="195"/>
      <c r="P83" s="268"/>
      <c r="Q83" s="181">
        <v>0.05</v>
      </c>
      <c r="R83" s="104" t="s">
        <v>78</v>
      </c>
      <c r="S83" s="194">
        <v>50</v>
      </c>
      <c r="T83" s="242" t="s">
        <v>272</v>
      </c>
      <c r="U83" s="268"/>
      <c r="V83" s="181">
        <v>7.0000000000000007E-2</v>
      </c>
      <c r="W83" s="104" t="s">
        <v>78</v>
      </c>
      <c r="X83" s="194">
        <v>70</v>
      </c>
      <c r="Y83" s="242" t="s">
        <v>272</v>
      </c>
      <c r="Z83" s="268"/>
      <c r="AA83" s="181">
        <v>0.11</v>
      </c>
      <c r="AB83" s="104" t="s">
        <v>78</v>
      </c>
      <c r="AC83" s="202">
        <v>110</v>
      </c>
      <c r="AD83" s="242" t="s">
        <v>272</v>
      </c>
      <c r="AE83" s="268"/>
      <c r="AF83" s="181">
        <v>0.1</v>
      </c>
      <c r="AG83" s="104" t="s">
        <v>78</v>
      </c>
      <c r="AH83" s="194">
        <v>100</v>
      </c>
      <c r="AI83" s="242" t="s">
        <v>272</v>
      </c>
      <c r="AJ83" s="268"/>
      <c r="AK83" s="181">
        <v>7.0000000000000007E-2</v>
      </c>
      <c r="AL83" s="104" t="s">
        <v>78</v>
      </c>
      <c r="AM83" s="194">
        <v>70</v>
      </c>
      <c r="AN83" s="242" t="s">
        <v>272</v>
      </c>
      <c r="AO83" s="268"/>
    </row>
    <row r="84" spans="2:41" s="198" customFormat="1" ht="20.25" customHeight="1">
      <c r="B84" s="532" t="s">
        <v>160</v>
      </c>
      <c r="C84" s="533"/>
      <c r="D84" s="99"/>
      <c r="E84" s="104"/>
      <c r="F84" s="237"/>
      <c r="G84" s="181"/>
      <c r="H84" s="104"/>
      <c r="I84" s="247" t="s">
        <v>160</v>
      </c>
      <c r="J84" s="247"/>
      <c r="K84" s="269"/>
      <c r="L84" s="181"/>
      <c r="M84" s="104"/>
      <c r="N84" s="247" t="s">
        <v>160</v>
      </c>
      <c r="O84" s="247"/>
      <c r="P84" s="269"/>
      <c r="Q84" s="181"/>
      <c r="R84" s="104"/>
      <c r="S84" s="247" t="s">
        <v>160</v>
      </c>
      <c r="T84" s="247"/>
      <c r="U84" s="269"/>
      <c r="V84" s="181"/>
      <c r="W84" s="104"/>
      <c r="X84" s="247" t="s">
        <v>160</v>
      </c>
      <c r="Y84" s="247"/>
      <c r="Z84" s="269"/>
      <c r="AA84" s="181"/>
      <c r="AB84" s="104"/>
      <c r="AC84" s="247" t="s">
        <v>160</v>
      </c>
      <c r="AD84" s="247"/>
      <c r="AE84" s="269"/>
      <c r="AF84" s="181"/>
      <c r="AG84" s="104"/>
      <c r="AH84" s="247" t="s">
        <v>160</v>
      </c>
      <c r="AI84" s="247"/>
      <c r="AJ84" s="269"/>
      <c r="AK84" s="181"/>
      <c r="AL84" s="104"/>
      <c r="AM84" s="247" t="s">
        <v>160</v>
      </c>
      <c r="AN84" s="247"/>
      <c r="AO84" s="269"/>
    </row>
    <row r="85" spans="2:41" ht="18" customHeight="1">
      <c r="B85" s="526" t="s">
        <v>161</v>
      </c>
      <c r="C85" s="527"/>
      <c r="D85" s="99"/>
      <c r="E85" s="104"/>
      <c r="F85" s="236"/>
      <c r="G85" s="181">
        <v>1.4999999999999999E-2</v>
      </c>
      <c r="H85" s="104" t="s">
        <v>78</v>
      </c>
      <c r="I85" s="202">
        <v>15</v>
      </c>
      <c r="J85" s="242" t="s">
        <v>272</v>
      </c>
      <c r="K85" s="268"/>
      <c r="L85" s="181">
        <v>0.02</v>
      </c>
      <c r="M85" s="104" t="s">
        <v>78</v>
      </c>
      <c r="N85" s="194">
        <v>20</v>
      </c>
      <c r="O85" s="242" t="s">
        <v>272</v>
      </c>
      <c r="P85" s="268"/>
      <c r="Q85" s="181">
        <v>0.04</v>
      </c>
      <c r="R85" s="104" t="s">
        <v>78</v>
      </c>
      <c r="S85" s="194">
        <v>40</v>
      </c>
      <c r="T85" s="242" t="s">
        <v>272</v>
      </c>
      <c r="U85" s="268"/>
      <c r="V85" s="181">
        <v>0.06</v>
      </c>
      <c r="W85" s="104" t="s">
        <v>78</v>
      </c>
      <c r="X85" s="194">
        <v>60</v>
      </c>
      <c r="Y85" s="242" t="s">
        <v>272</v>
      </c>
      <c r="Z85" s="268"/>
      <c r="AA85" s="181">
        <v>0.09</v>
      </c>
      <c r="AB85" s="104" t="s">
        <v>78</v>
      </c>
      <c r="AC85" s="202">
        <v>90</v>
      </c>
      <c r="AD85" s="242" t="s">
        <v>272</v>
      </c>
      <c r="AE85" s="268"/>
      <c r="AF85" s="181">
        <v>0.08</v>
      </c>
      <c r="AG85" s="104" t="s">
        <v>78</v>
      </c>
      <c r="AH85" s="194">
        <v>80</v>
      </c>
      <c r="AI85" s="242" t="s">
        <v>272</v>
      </c>
      <c r="AJ85" s="268"/>
      <c r="AK85" s="181">
        <v>0.06</v>
      </c>
      <c r="AL85" s="104" t="s">
        <v>78</v>
      </c>
      <c r="AM85" s="194">
        <v>60</v>
      </c>
      <c r="AN85" s="242" t="s">
        <v>272</v>
      </c>
      <c r="AO85" s="268"/>
    </row>
    <row r="86" spans="2:41" ht="18" customHeight="1">
      <c r="B86" s="526" t="s">
        <v>162</v>
      </c>
      <c r="C86" s="527"/>
      <c r="D86" s="99"/>
      <c r="E86" s="104"/>
      <c r="F86" s="236"/>
      <c r="G86" s="181">
        <v>1.4999999999999999E-2</v>
      </c>
      <c r="H86" s="104" t="s">
        <v>78</v>
      </c>
      <c r="I86" s="202">
        <v>15</v>
      </c>
      <c r="J86" s="242" t="s">
        <v>272</v>
      </c>
      <c r="K86" s="268"/>
      <c r="L86" s="181">
        <v>0.02</v>
      </c>
      <c r="M86" s="104" t="s">
        <v>78</v>
      </c>
      <c r="N86" s="194">
        <v>20</v>
      </c>
      <c r="O86" s="242" t="s">
        <v>272</v>
      </c>
      <c r="P86" s="268"/>
      <c r="Q86" s="181">
        <v>0.05</v>
      </c>
      <c r="R86" s="104" t="s">
        <v>78</v>
      </c>
      <c r="S86" s="194">
        <v>50</v>
      </c>
      <c r="T86" s="242" t="s">
        <v>272</v>
      </c>
      <c r="U86" s="268"/>
      <c r="V86" s="181">
        <v>7.0000000000000007E-2</v>
      </c>
      <c r="W86" s="104" t="s">
        <v>78</v>
      </c>
      <c r="X86" s="194">
        <v>70</v>
      </c>
      <c r="Y86" s="242" t="s">
        <v>272</v>
      </c>
      <c r="Z86" s="268"/>
      <c r="AA86" s="181">
        <v>0.11</v>
      </c>
      <c r="AB86" s="104" t="s">
        <v>78</v>
      </c>
      <c r="AC86" s="202">
        <v>110</v>
      </c>
      <c r="AD86" s="242" t="s">
        <v>272</v>
      </c>
      <c r="AE86" s="268"/>
      <c r="AF86" s="181">
        <v>0.1</v>
      </c>
      <c r="AG86" s="104" t="s">
        <v>78</v>
      </c>
      <c r="AH86" s="194">
        <v>100</v>
      </c>
      <c r="AI86" s="242" t="s">
        <v>272</v>
      </c>
      <c r="AJ86" s="268"/>
      <c r="AK86" s="181">
        <v>7.0000000000000007E-2</v>
      </c>
      <c r="AL86" s="104" t="s">
        <v>78</v>
      </c>
      <c r="AM86" s="194">
        <v>70</v>
      </c>
      <c r="AN86" s="242" t="s">
        <v>272</v>
      </c>
      <c r="AO86" s="268"/>
    </row>
    <row r="87" spans="2:41" ht="18" customHeight="1">
      <c r="B87" s="526" t="s">
        <v>238</v>
      </c>
      <c r="C87" s="527"/>
      <c r="D87" s="99"/>
      <c r="E87" s="104"/>
      <c r="F87" s="236"/>
      <c r="G87" s="181"/>
      <c r="H87" s="104"/>
      <c r="I87" s="210">
        <v>0</v>
      </c>
      <c r="J87" s="195"/>
      <c r="K87" s="268"/>
      <c r="L87" s="181"/>
      <c r="M87" s="104"/>
      <c r="N87" s="210">
        <v>0</v>
      </c>
      <c r="O87" s="195"/>
      <c r="P87" s="268"/>
      <c r="Q87" s="181"/>
      <c r="R87" s="104"/>
      <c r="S87" s="210">
        <v>0</v>
      </c>
      <c r="T87" s="195"/>
      <c r="U87" s="268"/>
      <c r="V87" s="181">
        <v>0.08</v>
      </c>
      <c r="W87" s="104"/>
      <c r="X87" s="194">
        <v>80</v>
      </c>
      <c r="Y87" s="195"/>
      <c r="Z87" s="268"/>
      <c r="AA87" s="181">
        <v>0.11</v>
      </c>
      <c r="AB87" s="104"/>
      <c r="AC87" s="202">
        <v>110</v>
      </c>
      <c r="AD87" s="195"/>
      <c r="AE87" s="268"/>
      <c r="AF87" s="181">
        <v>0.1</v>
      </c>
      <c r="AG87" s="104" t="s">
        <v>78</v>
      </c>
      <c r="AH87" s="194">
        <v>100</v>
      </c>
      <c r="AI87" s="242" t="s">
        <v>272</v>
      </c>
      <c r="AJ87" s="268"/>
      <c r="AK87" s="181">
        <v>7.0000000000000007E-2</v>
      </c>
      <c r="AL87" s="104" t="s">
        <v>78</v>
      </c>
      <c r="AM87" s="194">
        <v>70</v>
      </c>
      <c r="AN87" s="242" t="s">
        <v>272</v>
      </c>
      <c r="AO87" s="268"/>
    </row>
    <row r="88" spans="2:41" ht="18" customHeight="1">
      <c r="B88" s="526" t="s">
        <v>237</v>
      </c>
      <c r="C88" s="527"/>
      <c r="D88" s="99"/>
      <c r="E88" s="104"/>
      <c r="F88" s="236"/>
      <c r="G88" s="181"/>
      <c r="H88" s="104"/>
      <c r="I88" s="210">
        <v>0</v>
      </c>
      <c r="J88" s="195"/>
      <c r="K88" s="268"/>
      <c r="L88" s="181"/>
      <c r="M88" s="104"/>
      <c r="N88" s="210">
        <v>0</v>
      </c>
      <c r="O88" s="195"/>
      <c r="P88" s="268"/>
      <c r="Q88" s="181">
        <v>2</v>
      </c>
      <c r="R88" s="104" t="s">
        <v>263</v>
      </c>
      <c r="S88" s="194">
        <v>2</v>
      </c>
      <c r="T88" s="242" t="s">
        <v>273</v>
      </c>
      <c r="U88" s="268"/>
      <c r="V88" s="181">
        <v>3</v>
      </c>
      <c r="W88" s="104" t="s">
        <v>263</v>
      </c>
      <c r="X88" s="194">
        <v>3</v>
      </c>
      <c r="Y88" s="242" t="s">
        <v>273</v>
      </c>
      <c r="Z88" s="268"/>
      <c r="AA88" s="181">
        <v>4.5</v>
      </c>
      <c r="AB88" s="104" t="s">
        <v>263</v>
      </c>
      <c r="AC88" s="202">
        <v>4.5</v>
      </c>
      <c r="AD88" s="242" t="s">
        <v>273</v>
      </c>
      <c r="AE88" s="268"/>
      <c r="AF88" s="181">
        <v>3</v>
      </c>
      <c r="AG88" s="104" t="s">
        <v>263</v>
      </c>
      <c r="AH88" s="194">
        <v>3</v>
      </c>
      <c r="AI88" s="242" t="s">
        <v>273</v>
      </c>
      <c r="AJ88" s="268"/>
      <c r="AK88" s="181">
        <v>2</v>
      </c>
      <c r="AL88" s="104" t="s">
        <v>263</v>
      </c>
      <c r="AM88" s="194">
        <v>2</v>
      </c>
      <c r="AN88" s="242" t="s">
        <v>273</v>
      </c>
      <c r="AO88" s="268"/>
    </row>
    <row r="89" spans="2:41" ht="21.75" customHeight="1">
      <c r="B89" s="526" t="s">
        <v>239</v>
      </c>
      <c r="C89" s="527"/>
      <c r="D89" s="99"/>
      <c r="E89" s="104"/>
      <c r="F89" s="236"/>
      <c r="G89" s="181"/>
      <c r="H89" s="104"/>
      <c r="I89" s="210">
        <v>0</v>
      </c>
      <c r="J89" s="195"/>
      <c r="K89" s="268"/>
      <c r="L89" s="181"/>
      <c r="M89" s="104"/>
      <c r="N89" s="210">
        <v>0</v>
      </c>
      <c r="O89" s="195"/>
      <c r="P89" s="268"/>
      <c r="Q89" s="181">
        <v>1</v>
      </c>
      <c r="R89" s="104" t="s">
        <v>263</v>
      </c>
      <c r="S89" s="194">
        <v>1</v>
      </c>
      <c r="T89" s="242" t="s">
        <v>273</v>
      </c>
      <c r="U89" s="268"/>
      <c r="V89" s="181">
        <v>2</v>
      </c>
      <c r="W89" s="104" t="s">
        <v>263</v>
      </c>
      <c r="X89" s="194">
        <v>2</v>
      </c>
      <c r="Y89" s="242" t="s">
        <v>273</v>
      </c>
      <c r="Z89" s="268"/>
      <c r="AA89" s="181">
        <v>2.5</v>
      </c>
      <c r="AB89" s="104" t="s">
        <v>263</v>
      </c>
      <c r="AC89" s="202">
        <v>2.5</v>
      </c>
      <c r="AD89" s="242" t="s">
        <v>273</v>
      </c>
      <c r="AE89" s="268"/>
      <c r="AF89" s="181">
        <v>2</v>
      </c>
      <c r="AG89" s="104" t="s">
        <v>263</v>
      </c>
      <c r="AH89" s="194">
        <v>2</v>
      </c>
      <c r="AI89" s="242" t="s">
        <v>273</v>
      </c>
      <c r="AJ89" s="268"/>
      <c r="AK89" s="181">
        <v>1.5</v>
      </c>
      <c r="AL89" s="104" t="s">
        <v>263</v>
      </c>
      <c r="AM89" s="257">
        <v>1.5</v>
      </c>
      <c r="AN89" s="242" t="s">
        <v>273</v>
      </c>
      <c r="AO89" s="268"/>
    </row>
    <row r="90" spans="2:41" s="198" customFormat="1" ht="20.25" customHeight="1">
      <c r="B90" s="532" t="s">
        <v>163</v>
      </c>
      <c r="C90" s="533"/>
      <c r="D90" s="99"/>
      <c r="E90" s="104"/>
      <c r="F90" s="237"/>
      <c r="G90" s="181"/>
      <c r="H90" s="104"/>
      <c r="I90" s="248" t="s">
        <v>163</v>
      </c>
      <c r="J90" s="247"/>
      <c r="K90" s="269"/>
      <c r="L90" s="181"/>
      <c r="M90" s="104"/>
      <c r="N90" s="248" t="s">
        <v>163</v>
      </c>
      <c r="O90" s="247"/>
      <c r="P90" s="269"/>
      <c r="Q90" s="181"/>
      <c r="R90" s="104"/>
      <c r="S90" s="248" t="s">
        <v>163</v>
      </c>
      <c r="T90" s="247"/>
      <c r="U90" s="269"/>
      <c r="V90" s="181"/>
      <c r="W90" s="104"/>
      <c r="X90" s="248" t="s">
        <v>163</v>
      </c>
      <c r="Y90" s="247"/>
      <c r="Z90" s="269"/>
      <c r="AA90" s="181"/>
      <c r="AB90" s="104"/>
      <c r="AC90" s="248" t="s">
        <v>163</v>
      </c>
      <c r="AD90" s="247"/>
      <c r="AE90" s="269"/>
      <c r="AF90" s="181"/>
      <c r="AG90" s="104"/>
      <c r="AH90" s="248" t="s">
        <v>163</v>
      </c>
      <c r="AI90" s="247"/>
      <c r="AJ90" s="269"/>
      <c r="AK90" s="181"/>
      <c r="AL90" s="104"/>
      <c r="AM90" s="248" t="s">
        <v>163</v>
      </c>
      <c r="AN90" s="247"/>
      <c r="AO90" s="269"/>
    </row>
    <row r="91" spans="2:41" ht="18" customHeight="1">
      <c r="B91" s="526" t="s">
        <v>164</v>
      </c>
      <c r="C91" s="527"/>
      <c r="D91" s="99"/>
      <c r="E91" s="104"/>
      <c r="F91" s="236"/>
      <c r="G91" s="181">
        <v>1.4999999999999999E-2</v>
      </c>
      <c r="H91" s="104" t="s">
        <v>78</v>
      </c>
      <c r="I91" s="202">
        <v>15</v>
      </c>
      <c r="J91" s="242" t="s">
        <v>272</v>
      </c>
      <c r="K91" s="268"/>
      <c r="L91" s="181">
        <v>0.02</v>
      </c>
      <c r="M91" s="104" t="s">
        <v>78</v>
      </c>
      <c r="N91" s="216">
        <v>20</v>
      </c>
      <c r="O91" s="242" t="s">
        <v>272</v>
      </c>
      <c r="P91" s="268"/>
      <c r="Q91" s="181">
        <v>0.04</v>
      </c>
      <c r="R91" s="104" t="s">
        <v>78</v>
      </c>
      <c r="S91" s="216">
        <v>40</v>
      </c>
      <c r="T91" s="242" t="s">
        <v>272</v>
      </c>
      <c r="U91" s="268"/>
      <c r="V91" s="181">
        <v>0.06</v>
      </c>
      <c r="W91" s="104" t="s">
        <v>78</v>
      </c>
      <c r="X91" s="216">
        <v>60</v>
      </c>
      <c r="Y91" s="242" t="s">
        <v>272</v>
      </c>
      <c r="Z91" s="268"/>
      <c r="AA91" s="181">
        <v>0.09</v>
      </c>
      <c r="AB91" s="104" t="s">
        <v>78</v>
      </c>
      <c r="AC91" s="202">
        <v>90</v>
      </c>
      <c r="AD91" s="242" t="s">
        <v>272</v>
      </c>
      <c r="AE91" s="268"/>
      <c r="AF91" s="181">
        <v>0.1</v>
      </c>
      <c r="AG91" s="104" t="s">
        <v>78</v>
      </c>
      <c r="AH91" s="216">
        <v>100</v>
      </c>
      <c r="AI91" s="242" t="s">
        <v>272</v>
      </c>
      <c r="AJ91" s="268"/>
      <c r="AK91" s="181">
        <v>7.0000000000000007E-2</v>
      </c>
      <c r="AL91" s="104" t="s">
        <v>78</v>
      </c>
      <c r="AM91" s="216">
        <v>70</v>
      </c>
      <c r="AN91" s="242" t="s">
        <v>272</v>
      </c>
      <c r="AO91" s="268"/>
    </row>
    <row r="92" spans="2:41" ht="18" customHeight="1">
      <c r="B92" s="526" t="s">
        <v>162</v>
      </c>
      <c r="C92" s="527"/>
      <c r="D92" s="99"/>
      <c r="E92" s="104"/>
      <c r="F92" s="236"/>
      <c r="G92" s="181">
        <v>1.4999999999999999E-2</v>
      </c>
      <c r="H92" s="104" t="s">
        <v>78</v>
      </c>
      <c r="I92" s="202">
        <v>15</v>
      </c>
      <c r="J92" s="242" t="s">
        <v>272</v>
      </c>
      <c r="K92" s="268"/>
      <c r="L92" s="181">
        <v>0.02</v>
      </c>
      <c r="M92" s="104" t="s">
        <v>78</v>
      </c>
      <c r="N92" s="194">
        <v>20</v>
      </c>
      <c r="O92" s="242" t="s">
        <v>272</v>
      </c>
      <c r="P92" s="268"/>
      <c r="Q92" s="181">
        <v>0.05</v>
      </c>
      <c r="R92" s="104" t="s">
        <v>78</v>
      </c>
      <c r="S92" s="194">
        <v>50</v>
      </c>
      <c r="T92" s="242" t="s">
        <v>272</v>
      </c>
      <c r="U92" s="268"/>
      <c r="V92" s="181">
        <v>7.0000000000000007E-2</v>
      </c>
      <c r="W92" s="104" t="s">
        <v>78</v>
      </c>
      <c r="X92" s="194">
        <v>70</v>
      </c>
      <c r="Y92" s="242" t="s">
        <v>272</v>
      </c>
      <c r="Z92" s="268"/>
      <c r="AA92" s="181">
        <v>0.11</v>
      </c>
      <c r="AB92" s="104" t="s">
        <v>78</v>
      </c>
      <c r="AC92" s="202">
        <v>110</v>
      </c>
      <c r="AD92" s="242" t="s">
        <v>272</v>
      </c>
      <c r="AE92" s="268"/>
      <c r="AF92" s="181">
        <v>0.1</v>
      </c>
      <c r="AG92" s="104" t="s">
        <v>78</v>
      </c>
      <c r="AH92" s="194">
        <v>100</v>
      </c>
      <c r="AI92" s="242" t="s">
        <v>272</v>
      </c>
      <c r="AJ92" s="268"/>
      <c r="AK92" s="181">
        <v>7.0000000000000007E-2</v>
      </c>
      <c r="AL92" s="104" t="s">
        <v>78</v>
      </c>
      <c r="AM92" s="194">
        <v>70</v>
      </c>
      <c r="AN92" s="242" t="s">
        <v>272</v>
      </c>
      <c r="AO92" s="268"/>
    </row>
    <row r="93" spans="2:41" ht="18" customHeight="1">
      <c r="B93" s="526" t="s">
        <v>165</v>
      </c>
      <c r="C93" s="527"/>
      <c r="D93" s="99"/>
      <c r="E93" s="104"/>
      <c r="F93" s="236"/>
      <c r="G93" s="181"/>
      <c r="H93" s="104"/>
      <c r="I93" s="194">
        <v>0</v>
      </c>
      <c r="J93" s="195"/>
      <c r="K93" s="268"/>
      <c r="L93" s="181"/>
      <c r="M93" s="104"/>
      <c r="N93" s="194">
        <v>0</v>
      </c>
      <c r="O93" s="195"/>
      <c r="P93" s="268"/>
      <c r="Q93" s="181"/>
      <c r="R93" s="104"/>
      <c r="S93" s="194">
        <v>0</v>
      </c>
      <c r="T93" s="195"/>
      <c r="U93" s="268"/>
      <c r="V93" s="181">
        <v>0.08</v>
      </c>
      <c r="W93" s="104"/>
      <c r="X93" s="194">
        <v>80</v>
      </c>
      <c r="Y93" s="195"/>
      <c r="Z93" s="268"/>
      <c r="AA93" s="181">
        <v>0.11</v>
      </c>
      <c r="AB93" s="104"/>
      <c r="AC93" s="202">
        <v>110</v>
      </c>
      <c r="AD93" s="195"/>
      <c r="AE93" s="268"/>
      <c r="AF93" s="181">
        <v>0.1</v>
      </c>
      <c r="AG93" s="104" t="s">
        <v>78</v>
      </c>
      <c r="AH93" s="194">
        <v>100</v>
      </c>
      <c r="AI93" s="242" t="s">
        <v>272</v>
      </c>
      <c r="AJ93" s="268"/>
      <c r="AK93" s="181">
        <v>7.0000000000000007E-2</v>
      </c>
      <c r="AL93" s="104" t="s">
        <v>78</v>
      </c>
      <c r="AM93" s="194">
        <v>70</v>
      </c>
      <c r="AN93" s="242" t="s">
        <v>272</v>
      </c>
      <c r="AO93" s="268"/>
    </row>
    <row r="94" spans="2:41" ht="18" customHeight="1">
      <c r="B94" s="526" t="s">
        <v>166</v>
      </c>
      <c r="C94" s="527"/>
      <c r="D94" s="99"/>
      <c r="E94" s="104"/>
      <c r="F94" s="236"/>
      <c r="G94" s="181">
        <v>1.4999999999999999E-2</v>
      </c>
      <c r="H94" s="104" t="s">
        <v>78</v>
      </c>
      <c r="I94" s="202">
        <v>15</v>
      </c>
      <c r="J94" s="242" t="s">
        <v>272</v>
      </c>
      <c r="K94" s="268"/>
      <c r="L94" s="181">
        <v>0.02</v>
      </c>
      <c r="M94" s="104" t="s">
        <v>78</v>
      </c>
      <c r="N94" s="194">
        <v>20</v>
      </c>
      <c r="O94" s="242" t="s">
        <v>272</v>
      </c>
      <c r="P94" s="268"/>
      <c r="Q94" s="181">
        <v>0.04</v>
      </c>
      <c r="R94" s="104" t="s">
        <v>78</v>
      </c>
      <c r="S94" s="194">
        <v>40</v>
      </c>
      <c r="T94" s="242" t="s">
        <v>272</v>
      </c>
      <c r="U94" s="268"/>
      <c r="V94" s="181">
        <v>0.06</v>
      </c>
      <c r="W94" s="104" t="s">
        <v>78</v>
      </c>
      <c r="X94" s="194">
        <v>60</v>
      </c>
      <c r="Y94" s="242" t="s">
        <v>272</v>
      </c>
      <c r="Z94" s="268"/>
      <c r="AA94" s="181">
        <v>0.09</v>
      </c>
      <c r="AB94" s="104" t="s">
        <v>78</v>
      </c>
      <c r="AC94" s="202">
        <v>90</v>
      </c>
      <c r="AD94" s="242" t="s">
        <v>272</v>
      </c>
      <c r="AE94" s="268"/>
      <c r="AF94" s="181">
        <v>0.08</v>
      </c>
      <c r="AG94" s="104" t="s">
        <v>78</v>
      </c>
      <c r="AH94" s="194">
        <v>80</v>
      </c>
      <c r="AI94" s="242" t="s">
        <v>272</v>
      </c>
      <c r="AJ94" s="268"/>
      <c r="AK94" s="181">
        <v>7.0000000000000007E-2</v>
      </c>
      <c r="AL94" s="104" t="s">
        <v>78</v>
      </c>
      <c r="AM94" s="194">
        <v>70</v>
      </c>
      <c r="AN94" s="242" t="s">
        <v>272</v>
      </c>
      <c r="AO94" s="268"/>
    </row>
    <row r="95" spans="2:41" ht="18" customHeight="1">
      <c r="B95" s="526" t="s">
        <v>167</v>
      </c>
      <c r="C95" s="527"/>
      <c r="D95" s="99"/>
      <c r="E95" s="104"/>
      <c r="F95" s="236"/>
      <c r="G95" s="181"/>
      <c r="H95" s="104"/>
      <c r="I95" s="210">
        <v>0</v>
      </c>
      <c r="J95" s="195"/>
      <c r="K95" s="268"/>
      <c r="L95" s="181"/>
      <c r="M95" s="104"/>
      <c r="N95" s="210">
        <v>0</v>
      </c>
      <c r="O95" s="195"/>
      <c r="P95" s="268"/>
      <c r="Q95" s="181">
        <v>0.05</v>
      </c>
      <c r="R95" s="104" t="s">
        <v>78</v>
      </c>
      <c r="S95" s="194">
        <v>50</v>
      </c>
      <c r="T95" s="242" t="s">
        <v>272</v>
      </c>
      <c r="U95" s="268"/>
      <c r="V95" s="181">
        <v>7.0000000000000007E-2</v>
      </c>
      <c r="W95" s="104" t="s">
        <v>78</v>
      </c>
      <c r="X95" s="194">
        <v>70</v>
      </c>
      <c r="Y95" s="242" t="s">
        <v>272</v>
      </c>
      <c r="Z95" s="268"/>
      <c r="AA95" s="181">
        <v>0.11</v>
      </c>
      <c r="AB95" s="104" t="s">
        <v>78</v>
      </c>
      <c r="AC95" s="202">
        <v>110</v>
      </c>
      <c r="AD95" s="242" t="s">
        <v>272</v>
      </c>
      <c r="AE95" s="268"/>
      <c r="AF95" s="181">
        <v>0.1</v>
      </c>
      <c r="AG95" s="104" t="s">
        <v>78</v>
      </c>
      <c r="AH95" s="194">
        <v>100</v>
      </c>
      <c r="AI95" s="242" t="s">
        <v>272</v>
      </c>
      <c r="AJ95" s="268"/>
      <c r="AK95" s="181">
        <v>7.0000000000000007E-2</v>
      </c>
      <c r="AL95" s="104" t="s">
        <v>78</v>
      </c>
      <c r="AM95" s="194">
        <v>70</v>
      </c>
      <c r="AN95" s="242" t="s">
        <v>272</v>
      </c>
      <c r="AO95" s="268"/>
    </row>
    <row r="96" spans="2:41" ht="27.75" customHeight="1">
      <c r="B96" s="526" t="s">
        <v>252</v>
      </c>
      <c r="C96" s="527"/>
      <c r="D96" s="99"/>
      <c r="E96" s="104"/>
      <c r="F96" s="236"/>
      <c r="G96" s="181"/>
      <c r="H96" s="104"/>
      <c r="I96" s="210">
        <v>0</v>
      </c>
      <c r="J96" s="195"/>
      <c r="K96" s="268"/>
      <c r="L96" s="181"/>
      <c r="M96" s="104"/>
      <c r="N96" s="210">
        <v>0</v>
      </c>
      <c r="O96" s="195"/>
      <c r="P96" s="268"/>
      <c r="Q96" s="181">
        <v>1</v>
      </c>
      <c r="R96" s="104" t="s">
        <v>263</v>
      </c>
      <c r="S96" s="194">
        <v>1</v>
      </c>
      <c r="T96" s="242" t="s">
        <v>273</v>
      </c>
      <c r="U96" s="268"/>
      <c r="V96" s="181">
        <v>2</v>
      </c>
      <c r="W96" s="104" t="s">
        <v>263</v>
      </c>
      <c r="X96" s="194">
        <v>2</v>
      </c>
      <c r="Y96" s="242" t="s">
        <v>273</v>
      </c>
      <c r="Z96" s="268"/>
      <c r="AA96" s="181">
        <v>2.5</v>
      </c>
      <c r="AB96" s="104" t="s">
        <v>263</v>
      </c>
      <c r="AC96" s="202">
        <v>2.5</v>
      </c>
      <c r="AD96" s="242" t="s">
        <v>273</v>
      </c>
      <c r="AE96" s="268"/>
      <c r="AF96" s="181">
        <v>2</v>
      </c>
      <c r="AG96" s="104" t="s">
        <v>263</v>
      </c>
      <c r="AH96" s="194">
        <v>2</v>
      </c>
      <c r="AI96" s="242" t="s">
        <v>273</v>
      </c>
      <c r="AJ96" s="268"/>
      <c r="AK96" s="181">
        <v>1.5</v>
      </c>
      <c r="AL96" s="104" t="s">
        <v>263</v>
      </c>
      <c r="AM96" s="257">
        <v>1.5</v>
      </c>
      <c r="AN96" s="242" t="s">
        <v>273</v>
      </c>
      <c r="AO96" s="268"/>
    </row>
    <row r="97" spans="2:41" ht="34.5" customHeight="1">
      <c r="B97" s="526" t="s">
        <v>253</v>
      </c>
      <c r="C97" s="527"/>
      <c r="D97" s="99"/>
      <c r="E97" s="104"/>
      <c r="F97" s="236"/>
      <c r="G97" s="181"/>
      <c r="H97" s="104"/>
      <c r="I97" s="210">
        <v>0</v>
      </c>
      <c r="J97" s="195"/>
      <c r="K97" s="268"/>
      <c r="L97" s="181"/>
      <c r="M97" s="104"/>
      <c r="N97" s="210">
        <v>0</v>
      </c>
      <c r="O97" s="195"/>
      <c r="P97" s="268"/>
      <c r="Q97" s="181">
        <v>1</v>
      </c>
      <c r="R97" s="104" t="s">
        <v>263</v>
      </c>
      <c r="S97" s="194">
        <v>1</v>
      </c>
      <c r="T97" s="242" t="s">
        <v>273</v>
      </c>
      <c r="U97" s="268"/>
      <c r="V97" s="181">
        <v>2</v>
      </c>
      <c r="W97" s="104" t="s">
        <v>263</v>
      </c>
      <c r="X97" s="194">
        <v>2</v>
      </c>
      <c r="Y97" s="242" t="s">
        <v>273</v>
      </c>
      <c r="Z97" s="268"/>
      <c r="AA97" s="181">
        <v>2.5</v>
      </c>
      <c r="AB97" s="104" t="s">
        <v>263</v>
      </c>
      <c r="AC97" s="202">
        <v>2.5</v>
      </c>
      <c r="AD97" s="242" t="s">
        <v>273</v>
      </c>
      <c r="AE97" s="268"/>
      <c r="AF97" s="181">
        <v>2</v>
      </c>
      <c r="AG97" s="104" t="s">
        <v>263</v>
      </c>
      <c r="AH97" s="194">
        <v>2</v>
      </c>
      <c r="AI97" s="242" t="s">
        <v>273</v>
      </c>
      <c r="AJ97" s="268"/>
      <c r="AK97" s="181">
        <v>1.5</v>
      </c>
      <c r="AL97" s="104" t="s">
        <v>263</v>
      </c>
      <c r="AM97" s="257">
        <v>1.5</v>
      </c>
      <c r="AN97" s="242" t="s">
        <v>273</v>
      </c>
      <c r="AO97" s="268"/>
    </row>
    <row r="98" spans="2:41" ht="36.75" customHeight="1">
      <c r="B98" s="526" t="s">
        <v>168</v>
      </c>
      <c r="C98" s="527"/>
      <c r="D98" s="99"/>
      <c r="E98" s="104"/>
      <c r="F98" s="236"/>
      <c r="G98" s="181"/>
      <c r="H98" s="104"/>
      <c r="I98" s="210">
        <v>0</v>
      </c>
      <c r="J98" s="195"/>
      <c r="K98" s="268"/>
      <c r="L98" s="181"/>
      <c r="M98" s="104"/>
      <c r="N98" s="210">
        <v>0</v>
      </c>
      <c r="O98" s="195"/>
      <c r="P98" s="268"/>
      <c r="Q98" s="181">
        <v>0.05</v>
      </c>
      <c r="R98" s="104" t="s">
        <v>78</v>
      </c>
      <c r="S98" s="194">
        <v>50</v>
      </c>
      <c r="T98" s="242" t="s">
        <v>272</v>
      </c>
      <c r="U98" s="268"/>
      <c r="V98" s="181">
        <v>7.0000000000000007E-2</v>
      </c>
      <c r="W98" s="104" t="s">
        <v>78</v>
      </c>
      <c r="X98" s="194">
        <v>70</v>
      </c>
      <c r="Y98" s="242" t="s">
        <v>272</v>
      </c>
      <c r="Z98" s="268"/>
      <c r="AA98" s="181">
        <v>0.11</v>
      </c>
      <c r="AB98" s="104" t="s">
        <v>78</v>
      </c>
      <c r="AC98" s="202">
        <v>110</v>
      </c>
      <c r="AD98" s="242" t="s">
        <v>272</v>
      </c>
      <c r="AE98" s="268"/>
      <c r="AF98" s="181">
        <v>0.1</v>
      </c>
      <c r="AG98" s="104" t="s">
        <v>78</v>
      </c>
      <c r="AH98" s="194">
        <v>100</v>
      </c>
      <c r="AI98" s="242" t="s">
        <v>272</v>
      </c>
      <c r="AJ98" s="268"/>
      <c r="AK98" s="181">
        <v>7.0000000000000007E-2</v>
      </c>
      <c r="AL98" s="104" t="s">
        <v>78</v>
      </c>
      <c r="AM98" s="194">
        <v>70</v>
      </c>
      <c r="AN98" s="242" t="s">
        <v>272</v>
      </c>
      <c r="AO98" s="268"/>
    </row>
    <row r="99" spans="2:41" s="198" customFormat="1" ht="20.25" customHeight="1">
      <c r="B99" s="532" t="s">
        <v>169</v>
      </c>
      <c r="C99" s="533"/>
      <c r="D99" s="99"/>
      <c r="E99" s="104"/>
      <c r="F99" s="237"/>
      <c r="G99" s="181"/>
      <c r="H99" s="104"/>
      <c r="I99" s="247" t="s">
        <v>169</v>
      </c>
      <c r="J99" s="247"/>
      <c r="K99" s="269"/>
      <c r="L99" s="181"/>
      <c r="M99" s="104"/>
      <c r="N99" s="247" t="s">
        <v>169</v>
      </c>
      <c r="O99" s="247"/>
      <c r="P99" s="269"/>
      <c r="Q99" s="181"/>
      <c r="R99" s="104"/>
      <c r="S99" s="247" t="s">
        <v>169</v>
      </c>
      <c r="T99" s="247"/>
      <c r="U99" s="269"/>
      <c r="V99" s="181"/>
      <c r="W99" s="104"/>
      <c r="X99" s="197"/>
      <c r="Y99" s="197"/>
      <c r="Z99" s="269"/>
      <c r="AA99" s="181"/>
      <c r="AB99" s="104"/>
      <c r="AC99" s="247" t="s">
        <v>169</v>
      </c>
      <c r="AD99" s="247"/>
      <c r="AE99" s="269"/>
      <c r="AF99" s="181"/>
      <c r="AG99" s="104"/>
      <c r="AH99" s="247" t="s">
        <v>169</v>
      </c>
      <c r="AI99" s="247"/>
      <c r="AJ99" s="269"/>
      <c r="AK99" s="181"/>
      <c r="AL99" s="104"/>
      <c r="AM99" s="247" t="s">
        <v>169</v>
      </c>
      <c r="AN99" s="247"/>
      <c r="AO99" s="269"/>
    </row>
    <row r="100" spans="2:41" ht="30.75" customHeight="1">
      <c r="B100" s="526" t="s">
        <v>293</v>
      </c>
      <c r="C100" s="527"/>
      <c r="D100" s="99"/>
      <c r="E100" s="104"/>
      <c r="F100" s="236"/>
      <c r="G100" s="181">
        <v>1.4999999999999999E-2</v>
      </c>
      <c r="H100" s="104" t="s">
        <v>78</v>
      </c>
      <c r="I100" s="202">
        <v>15</v>
      </c>
      <c r="J100" s="242" t="s">
        <v>272</v>
      </c>
      <c r="K100" s="268"/>
      <c r="L100" s="181">
        <v>0.02</v>
      </c>
      <c r="M100" s="104" t="s">
        <v>78</v>
      </c>
      <c r="N100" s="194">
        <v>20</v>
      </c>
      <c r="O100" s="242" t="s">
        <v>272</v>
      </c>
      <c r="P100" s="268"/>
      <c r="Q100" s="181">
        <v>0.04</v>
      </c>
      <c r="R100" s="104" t="s">
        <v>78</v>
      </c>
      <c r="S100" s="194">
        <v>40</v>
      </c>
      <c r="T100" s="242" t="s">
        <v>272</v>
      </c>
      <c r="U100" s="268"/>
      <c r="V100" s="181">
        <v>0.06</v>
      </c>
      <c r="W100" s="104" t="s">
        <v>78</v>
      </c>
      <c r="X100" s="194">
        <v>60</v>
      </c>
      <c r="Y100" s="242" t="s">
        <v>272</v>
      </c>
      <c r="Z100" s="268"/>
      <c r="AA100" s="181">
        <v>0.09</v>
      </c>
      <c r="AB100" s="104" t="s">
        <v>78</v>
      </c>
      <c r="AC100" s="202">
        <v>90</v>
      </c>
      <c r="AD100" s="242" t="s">
        <v>272</v>
      </c>
      <c r="AE100" s="268"/>
      <c r="AF100" s="181">
        <v>0.08</v>
      </c>
      <c r="AG100" s="104" t="s">
        <v>78</v>
      </c>
      <c r="AH100" s="194">
        <v>80</v>
      </c>
      <c r="AI100" s="242" t="s">
        <v>272</v>
      </c>
      <c r="AJ100" s="268"/>
      <c r="AK100" s="181">
        <v>0.06</v>
      </c>
      <c r="AL100" s="104" t="s">
        <v>78</v>
      </c>
      <c r="AM100" s="194">
        <v>60</v>
      </c>
      <c r="AN100" s="242" t="s">
        <v>272</v>
      </c>
      <c r="AO100" s="268"/>
    </row>
    <row r="101" spans="2:41" ht="18" customHeight="1">
      <c r="B101" s="526" t="s">
        <v>255</v>
      </c>
      <c r="C101" s="527"/>
      <c r="D101" s="99"/>
      <c r="E101" s="104"/>
      <c r="F101" s="236"/>
      <c r="G101" s="181">
        <v>1.4999999999999999E-2</v>
      </c>
      <c r="H101" s="104" t="s">
        <v>78</v>
      </c>
      <c r="I101" s="202">
        <v>15</v>
      </c>
      <c r="J101" s="242" t="s">
        <v>272</v>
      </c>
      <c r="K101" s="268"/>
      <c r="L101" s="181">
        <v>0.02</v>
      </c>
      <c r="M101" s="104" t="s">
        <v>78</v>
      </c>
      <c r="N101" s="194">
        <v>20</v>
      </c>
      <c r="O101" s="242" t="s">
        <v>272</v>
      </c>
      <c r="P101" s="268"/>
      <c r="Q101" s="181">
        <v>0.05</v>
      </c>
      <c r="R101" s="104" t="s">
        <v>78</v>
      </c>
      <c r="S101" s="194">
        <v>50</v>
      </c>
      <c r="T101" s="242" t="s">
        <v>272</v>
      </c>
      <c r="U101" s="268"/>
      <c r="V101" s="181">
        <v>7.0000000000000007E-2</v>
      </c>
      <c r="W101" s="104" t="s">
        <v>78</v>
      </c>
      <c r="X101" s="194">
        <v>70</v>
      </c>
      <c r="Y101" s="242" t="s">
        <v>272</v>
      </c>
      <c r="Z101" s="268"/>
      <c r="AA101" s="181">
        <v>0.11</v>
      </c>
      <c r="AB101" s="104" t="s">
        <v>78</v>
      </c>
      <c r="AC101" s="202">
        <v>110</v>
      </c>
      <c r="AD101" s="242" t="s">
        <v>272</v>
      </c>
      <c r="AE101" s="268"/>
      <c r="AF101" s="181">
        <v>0.1</v>
      </c>
      <c r="AG101" s="104" t="s">
        <v>78</v>
      </c>
      <c r="AH101" s="194">
        <v>100</v>
      </c>
      <c r="AI101" s="242" t="s">
        <v>272</v>
      </c>
      <c r="AJ101" s="268"/>
      <c r="AK101" s="181">
        <v>7.0000000000000007E-2</v>
      </c>
      <c r="AL101" s="104" t="s">
        <v>78</v>
      </c>
      <c r="AM101" s="194">
        <v>70</v>
      </c>
      <c r="AN101" s="242" t="s">
        <v>272</v>
      </c>
      <c r="AO101" s="268"/>
    </row>
    <row r="102" spans="2:41" ht="18" customHeight="1">
      <c r="B102" s="526" t="s">
        <v>170</v>
      </c>
      <c r="C102" s="527"/>
      <c r="D102" s="99"/>
      <c r="E102" s="104"/>
      <c r="F102" s="236"/>
      <c r="G102" s="181">
        <v>1.4999999999999999E-2</v>
      </c>
      <c r="H102" s="104" t="s">
        <v>78</v>
      </c>
      <c r="I102" s="202">
        <v>15</v>
      </c>
      <c r="J102" s="242" t="s">
        <v>272</v>
      </c>
      <c r="K102" s="268"/>
      <c r="L102" s="181">
        <v>0.02</v>
      </c>
      <c r="M102" s="104" t="s">
        <v>78</v>
      </c>
      <c r="N102" s="194">
        <v>20</v>
      </c>
      <c r="O102" s="242" t="s">
        <v>272</v>
      </c>
      <c r="P102" s="268"/>
      <c r="Q102" s="181">
        <v>0.04</v>
      </c>
      <c r="R102" s="104" t="s">
        <v>78</v>
      </c>
      <c r="S102" s="194">
        <v>40</v>
      </c>
      <c r="T102" s="242" t="s">
        <v>272</v>
      </c>
      <c r="U102" s="268"/>
      <c r="V102" s="181">
        <v>0.06</v>
      </c>
      <c r="W102" s="104" t="s">
        <v>78</v>
      </c>
      <c r="X102" s="194">
        <v>60</v>
      </c>
      <c r="Y102" s="242" t="s">
        <v>272</v>
      </c>
      <c r="Z102" s="268"/>
      <c r="AA102" s="181">
        <v>0.09</v>
      </c>
      <c r="AB102" s="104" t="s">
        <v>78</v>
      </c>
      <c r="AC102" s="202">
        <v>90</v>
      </c>
      <c r="AD102" s="242" t="s">
        <v>272</v>
      </c>
      <c r="AE102" s="268"/>
      <c r="AF102" s="181">
        <v>0.08</v>
      </c>
      <c r="AG102" s="104" t="s">
        <v>78</v>
      </c>
      <c r="AH102" s="194">
        <v>80</v>
      </c>
      <c r="AI102" s="242" t="s">
        <v>272</v>
      </c>
      <c r="AJ102" s="268"/>
      <c r="AK102" s="181">
        <v>0.06</v>
      </c>
      <c r="AL102" s="104" t="s">
        <v>78</v>
      </c>
      <c r="AM102" s="194">
        <v>60</v>
      </c>
      <c r="AN102" s="242" t="s">
        <v>272</v>
      </c>
      <c r="AO102" s="268"/>
    </row>
    <row r="103" spans="2:41" ht="18" customHeight="1">
      <c r="B103" s="526" t="s">
        <v>171</v>
      </c>
      <c r="C103" s="527"/>
      <c r="D103" s="99"/>
      <c r="E103" s="104"/>
      <c r="F103" s="236"/>
      <c r="G103" s="181"/>
      <c r="H103" s="104"/>
      <c r="I103" s="210">
        <v>0</v>
      </c>
      <c r="J103" s="195"/>
      <c r="K103" s="268"/>
      <c r="L103" s="181"/>
      <c r="M103" s="104"/>
      <c r="N103" s="210">
        <v>0</v>
      </c>
      <c r="O103" s="195"/>
      <c r="P103" s="268"/>
      <c r="Q103" s="181">
        <v>0.05</v>
      </c>
      <c r="R103" s="104" t="s">
        <v>78</v>
      </c>
      <c r="S103" s="194">
        <v>50</v>
      </c>
      <c r="T103" s="242" t="s">
        <v>272</v>
      </c>
      <c r="U103" s="268"/>
      <c r="V103" s="181">
        <v>7.0000000000000007E-2</v>
      </c>
      <c r="W103" s="104" t="s">
        <v>78</v>
      </c>
      <c r="X103" s="194">
        <v>70</v>
      </c>
      <c r="Y103" s="242" t="s">
        <v>272</v>
      </c>
      <c r="Z103" s="268"/>
      <c r="AA103" s="181">
        <v>0.11</v>
      </c>
      <c r="AB103" s="104" t="s">
        <v>78</v>
      </c>
      <c r="AC103" s="202">
        <v>110</v>
      </c>
      <c r="AD103" s="242" t="s">
        <v>272</v>
      </c>
      <c r="AE103" s="268"/>
      <c r="AF103" s="181">
        <v>0.1</v>
      </c>
      <c r="AG103" s="104" t="s">
        <v>78</v>
      </c>
      <c r="AH103" s="194">
        <v>100</v>
      </c>
      <c r="AI103" s="242" t="s">
        <v>272</v>
      </c>
      <c r="AJ103" s="268"/>
      <c r="AK103" s="181">
        <v>7.0000000000000007E-2</v>
      </c>
      <c r="AL103" s="104" t="s">
        <v>78</v>
      </c>
      <c r="AM103" s="194">
        <v>70</v>
      </c>
      <c r="AN103" s="242" t="s">
        <v>272</v>
      </c>
      <c r="AO103" s="268"/>
    </row>
    <row r="104" spans="2:41" ht="18" customHeight="1">
      <c r="B104" s="526" t="s">
        <v>172</v>
      </c>
      <c r="C104" s="527"/>
      <c r="D104" s="99"/>
      <c r="E104" s="104"/>
      <c r="F104" s="236"/>
      <c r="G104" s="181">
        <v>0.02</v>
      </c>
      <c r="H104" s="104" t="s">
        <v>78</v>
      </c>
      <c r="I104" s="194">
        <v>20</v>
      </c>
      <c r="J104" s="242" t="s">
        <v>272</v>
      </c>
      <c r="K104" s="268"/>
      <c r="L104" s="181">
        <v>0.03</v>
      </c>
      <c r="M104" s="104" t="s">
        <v>78</v>
      </c>
      <c r="N104" s="194">
        <v>30</v>
      </c>
      <c r="O104" s="242" t="s">
        <v>272</v>
      </c>
      <c r="P104" s="268"/>
      <c r="Q104" s="181">
        <v>0.1</v>
      </c>
      <c r="R104" s="104" t="s">
        <v>78</v>
      </c>
      <c r="S104" s="194">
        <v>100</v>
      </c>
      <c r="T104" s="242" t="s">
        <v>272</v>
      </c>
      <c r="U104" s="268"/>
      <c r="V104" s="181">
        <v>0.14000000000000001</v>
      </c>
      <c r="W104" s="104" t="s">
        <v>78</v>
      </c>
      <c r="X104" s="194">
        <v>140</v>
      </c>
      <c r="Y104" s="242" t="s">
        <v>272</v>
      </c>
      <c r="Z104" s="268"/>
      <c r="AA104" s="181">
        <v>0.16</v>
      </c>
      <c r="AB104" s="104" t="s">
        <v>78</v>
      </c>
      <c r="AC104" s="202">
        <v>160</v>
      </c>
      <c r="AD104" s="242" t="s">
        <v>272</v>
      </c>
      <c r="AE104" s="268"/>
      <c r="AF104" s="181">
        <v>0.14000000000000001</v>
      </c>
      <c r="AG104" s="104" t="s">
        <v>78</v>
      </c>
      <c r="AH104" s="194">
        <v>140</v>
      </c>
      <c r="AI104" s="242" t="s">
        <v>272</v>
      </c>
      <c r="AJ104" s="268"/>
      <c r="AK104" s="181">
        <v>0.1</v>
      </c>
      <c r="AL104" s="104" t="s">
        <v>78</v>
      </c>
      <c r="AM104" s="194">
        <v>100</v>
      </c>
      <c r="AN104" s="242" t="s">
        <v>272</v>
      </c>
      <c r="AO104" s="268"/>
    </row>
    <row r="105" spans="2:41" ht="18" customHeight="1">
      <c r="B105" s="526" t="s">
        <v>173</v>
      </c>
      <c r="C105" s="527"/>
      <c r="D105" s="99"/>
      <c r="E105" s="104"/>
      <c r="F105" s="236"/>
      <c r="G105" s="181"/>
      <c r="H105" s="104"/>
      <c r="I105" s="210">
        <v>0</v>
      </c>
      <c r="J105" s="195"/>
      <c r="K105" s="268"/>
      <c r="L105" s="181"/>
      <c r="M105" s="104"/>
      <c r="N105" s="210">
        <v>0</v>
      </c>
      <c r="O105" s="195"/>
      <c r="P105" s="268"/>
      <c r="Q105" s="181">
        <v>0.05</v>
      </c>
      <c r="R105" s="104" t="s">
        <v>78</v>
      </c>
      <c r="S105" s="194">
        <v>50</v>
      </c>
      <c r="T105" s="242" t="s">
        <v>272</v>
      </c>
      <c r="U105" s="268"/>
      <c r="V105" s="181">
        <v>7.0000000000000007E-2</v>
      </c>
      <c r="W105" s="104" t="s">
        <v>78</v>
      </c>
      <c r="X105" s="194">
        <v>70</v>
      </c>
      <c r="Y105" s="242" t="s">
        <v>272</v>
      </c>
      <c r="Z105" s="268"/>
      <c r="AA105" s="181">
        <v>0.11</v>
      </c>
      <c r="AB105" s="104" t="s">
        <v>78</v>
      </c>
      <c r="AC105" s="202">
        <v>110</v>
      </c>
      <c r="AD105" s="242" t="s">
        <v>272</v>
      </c>
      <c r="AE105" s="268"/>
      <c r="AF105" s="181">
        <v>0.1</v>
      </c>
      <c r="AG105" s="104" t="s">
        <v>78</v>
      </c>
      <c r="AH105" s="194">
        <v>100</v>
      </c>
      <c r="AI105" s="242" t="s">
        <v>272</v>
      </c>
      <c r="AJ105" s="268"/>
      <c r="AK105" s="181">
        <v>7.0000000000000007E-2</v>
      </c>
      <c r="AL105" s="104" t="s">
        <v>78</v>
      </c>
      <c r="AM105" s="194">
        <v>70</v>
      </c>
      <c r="AN105" s="242" t="s">
        <v>272</v>
      </c>
      <c r="AO105" s="268"/>
    </row>
    <row r="106" spans="2:41" ht="18" customHeight="1">
      <c r="B106" s="526" t="s">
        <v>174</v>
      </c>
      <c r="C106" s="527"/>
      <c r="D106" s="99"/>
      <c r="E106" s="104"/>
      <c r="F106" s="236"/>
      <c r="G106" s="181"/>
      <c r="H106" s="104"/>
      <c r="I106" s="210">
        <v>0</v>
      </c>
      <c r="J106" s="195"/>
      <c r="K106" s="268"/>
      <c r="L106" s="181"/>
      <c r="M106" s="104"/>
      <c r="N106" s="210">
        <v>0</v>
      </c>
      <c r="O106" s="195"/>
      <c r="P106" s="268"/>
      <c r="Q106" s="181">
        <v>0.05</v>
      </c>
      <c r="R106" s="104" t="s">
        <v>78</v>
      </c>
      <c r="S106" s="194">
        <v>50</v>
      </c>
      <c r="T106" s="242" t="s">
        <v>272</v>
      </c>
      <c r="U106" s="268"/>
      <c r="V106" s="181">
        <v>7.0000000000000007E-2</v>
      </c>
      <c r="W106" s="104" t="s">
        <v>78</v>
      </c>
      <c r="X106" s="194">
        <v>70</v>
      </c>
      <c r="Y106" s="242" t="s">
        <v>272</v>
      </c>
      <c r="Z106" s="268"/>
      <c r="AA106" s="181">
        <v>0.11</v>
      </c>
      <c r="AB106" s="104" t="s">
        <v>78</v>
      </c>
      <c r="AC106" s="202">
        <v>110</v>
      </c>
      <c r="AD106" s="242" t="s">
        <v>272</v>
      </c>
      <c r="AE106" s="268"/>
      <c r="AF106" s="181">
        <v>0.1</v>
      </c>
      <c r="AG106" s="104" t="s">
        <v>78</v>
      </c>
      <c r="AH106" s="194">
        <v>100</v>
      </c>
      <c r="AI106" s="242" t="s">
        <v>272</v>
      </c>
      <c r="AJ106" s="268"/>
      <c r="AK106" s="181">
        <v>7.0000000000000007E-2</v>
      </c>
      <c r="AL106" s="104" t="s">
        <v>78</v>
      </c>
      <c r="AM106" s="194">
        <v>70</v>
      </c>
      <c r="AN106" s="242" t="s">
        <v>272</v>
      </c>
      <c r="AO106" s="268"/>
    </row>
    <row r="107" spans="2:41" ht="30" customHeight="1">
      <c r="B107" s="526" t="s">
        <v>175</v>
      </c>
      <c r="C107" s="527"/>
      <c r="D107" s="99"/>
      <c r="E107" s="104"/>
      <c r="F107" s="236"/>
      <c r="G107" s="181"/>
      <c r="H107" s="104"/>
      <c r="I107" s="210">
        <v>0</v>
      </c>
      <c r="J107" s="195"/>
      <c r="K107" s="268"/>
      <c r="L107" s="181"/>
      <c r="M107" s="104"/>
      <c r="N107" s="210">
        <v>0</v>
      </c>
      <c r="O107" s="195"/>
      <c r="P107" s="268"/>
      <c r="Q107" s="181">
        <v>2</v>
      </c>
      <c r="R107" s="104" t="s">
        <v>292</v>
      </c>
      <c r="S107" s="194">
        <v>2</v>
      </c>
      <c r="T107" s="242" t="s">
        <v>273</v>
      </c>
      <c r="U107" s="268"/>
      <c r="V107" s="181">
        <v>3</v>
      </c>
      <c r="W107" s="104" t="s">
        <v>292</v>
      </c>
      <c r="X107" s="194">
        <v>3</v>
      </c>
      <c r="Y107" s="242" t="s">
        <v>273</v>
      </c>
      <c r="Z107" s="268"/>
      <c r="AA107" s="181">
        <v>5</v>
      </c>
      <c r="AB107" s="104" t="s">
        <v>292</v>
      </c>
      <c r="AC107" s="194">
        <v>5</v>
      </c>
      <c r="AD107" s="242" t="s">
        <v>273</v>
      </c>
      <c r="AE107" s="268"/>
      <c r="AF107" s="181">
        <v>5</v>
      </c>
      <c r="AG107" s="104" t="s">
        <v>292</v>
      </c>
      <c r="AH107" s="194">
        <v>5</v>
      </c>
      <c r="AI107" s="242" t="s">
        <v>273</v>
      </c>
      <c r="AJ107" s="268"/>
      <c r="AK107" s="181">
        <v>3.5</v>
      </c>
      <c r="AL107" s="104" t="s">
        <v>292</v>
      </c>
      <c r="AM107" s="257">
        <v>3.5</v>
      </c>
      <c r="AN107" s="242" t="s">
        <v>273</v>
      </c>
      <c r="AO107" s="268"/>
    </row>
    <row r="108" spans="2:41" ht="18" customHeight="1">
      <c r="B108" s="526" t="s">
        <v>176</v>
      </c>
      <c r="C108" s="527"/>
      <c r="D108" s="99"/>
      <c r="E108" s="104"/>
      <c r="F108" s="236"/>
      <c r="G108" s="181"/>
      <c r="H108" s="104"/>
      <c r="I108" s="210">
        <v>0</v>
      </c>
      <c r="J108" s="195"/>
      <c r="K108" s="268"/>
      <c r="L108" s="181"/>
      <c r="M108" s="104"/>
      <c r="N108" s="210">
        <v>0</v>
      </c>
      <c r="O108" s="195"/>
      <c r="P108" s="268"/>
      <c r="Q108" s="181">
        <v>0.05</v>
      </c>
      <c r="R108" s="104" t="s">
        <v>78</v>
      </c>
      <c r="S108" s="194">
        <v>50</v>
      </c>
      <c r="T108" s="242" t="s">
        <v>272</v>
      </c>
      <c r="U108" s="268"/>
      <c r="V108" s="181">
        <v>7.0000000000000007E-2</v>
      </c>
      <c r="W108" s="104" t="s">
        <v>78</v>
      </c>
      <c r="X108" s="194">
        <v>70</v>
      </c>
      <c r="Y108" s="242" t="s">
        <v>272</v>
      </c>
      <c r="Z108" s="268"/>
      <c r="AA108" s="181">
        <v>0.11</v>
      </c>
      <c r="AB108" s="104" t="s">
        <v>78</v>
      </c>
      <c r="AC108" s="202">
        <v>110</v>
      </c>
      <c r="AD108" s="242" t="s">
        <v>272</v>
      </c>
      <c r="AE108" s="268"/>
      <c r="AF108" s="181">
        <v>0.1</v>
      </c>
      <c r="AG108" s="104" t="s">
        <v>78</v>
      </c>
      <c r="AH108" s="194">
        <v>100</v>
      </c>
      <c r="AI108" s="242" t="s">
        <v>272</v>
      </c>
      <c r="AJ108" s="268"/>
      <c r="AK108" s="181">
        <v>7.0000000000000007E-2</v>
      </c>
      <c r="AL108" s="104" t="s">
        <v>78</v>
      </c>
      <c r="AM108" s="194">
        <v>70</v>
      </c>
      <c r="AN108" s="242" t="s">
        <v>272</v>
      </c>
      <c r="AO108" s="268"/>
    </row>
    <row r="109" spans="2:41" ht="18" customHeight="1">
      <c r="B109" s="526" t="s">
        <v>177</v>
      </c>
      <c r="C109" s="527"/>
      <c r="D109" s="99"/>
      <c r="E109" s="104"/>
      <c r="F109" s="236"/>
      <c r="G109" s="181">
        <v>0.02</v>
      </c>
      <c r="H109" s="104" t="s">
        <v>78</v>
      </c>
      <c r="I109" s="194">
        <v>20</v>
      </c>
      <c r="J109" s="242" t="s">
        <v>272</v>
      </c>
      <c r="K109" s="268"/>
      <c r="L109" s="181">
        <v>0.03</v>
      </c>
      <c r="M109" s="104" t="s">
        <v>78</v>
      </c>
      <c r="N109" s="194">
        <v>30</v>
      </c>
      <c r="O109" s="242" t="s">
        <v>272</v>
      </c>
      <c r="P109" s="268"/>
      <c r="Q109" s="181">
        <v>0.1</v>
      </c>
      <c r="R109" s="104" t="s">
        <v>78</v>
      </c>
      <c r="S109" s="194">
        <v>100</v>
      </c>
      <c r="T109" s="242" t="s">
        <v>272</v>
      </c>
      <c r="U109" s="268"/>
      <c r="V109" s="181">
        <v>0.14000000000000001</v>
      </c>
      <c r="W109" s="104" t="s">
        <v>78</v>
      </c>
      <c r="X109" s="194">
        <v>140</v>
      </c>
      <c r="Y109" s="242" t="s">
        <v>272</v>
      </c>
      <c r="Z109" s="268"/>
      <c r="AA109" s="181">
        <v>0.16</v>
      </c>
      <c r="AB109" s="104" t="s">
        <v>78</v>
      </c>
      <c r="AC109" s="202">
        <v>160</v>
      </c>
      <c r="AD109" s="242" t="s">
        <v>272</v>
      </c>
      <c r="AE109" s="268"/>
      <c r="AF109" s="181">
        <v>0.14000000000000001</v>
      </c>
      <c r="AG109" s="104" t="s">
        <v>78</v>
      </c>
      <c r="AH109" s="194">
        <v>140</v>
      </c>
      <c r="AI109" s="242" t="s">
        <v>272</v>
      </c>
      <c r="AJ109" s="268"/>
      <c r="AK109" s="181">
        <v>0.1</v>
      </c>
      <c r="AL109" s="104" t="s">
        <v>78</v>
      </c>
      <c r="AM109" s="194">
        <v>100</v>
      </c>
      <c r="AN109" s="242" t="s">
        <v>272</v>
      </c>
      <c r="AO109" s="268"/>
    </row>
    <row r="110" spans="2:41" ht="18" customHeight="1">
      <c r="B110" s="526" t="s">
        <v>178</v>
      </c>
      <c r="C110" s="527"/>
      <c r="D110" s="99"/>
      <c r="E110" s="104"/>
      <c r="F110" s="236"/>
      <c r="G110" s="181"/>
      <c r="H110" s="104"/>
      <c r="I110" s="210">
        <v>0</v>
      </c>
      <c r="J110" s="195"/>
      <c r="K110" s="268"/>
      <c r="L110" s="181"/>
      <c r="M110" s="104"/>
      <c r="N110" s="210">
        <v>0</v>
      </c>
      <c r="O110" s="195"/>
      <c r="P110" s="268"/>
      <c r="Q110" s="181"/>
      <c r="R110" s="104"/>
      <c r="S110" s="210">
        <v>0</v>
      </c>
      <c r="T110" s="195"/>
      <c r="U110" s="268"/>
      <c r="V110" s="181"/>
      <c r="W110" s="104"/>
      <c r="X110" s="210">
        <v>0</v>
      </c>
      <c r="Y110" s="195"/>
      <c r="Z110" s="268"/>
      <c r="AA110" s="181">
        <v>0.16</v>
      </c>
      <c r="AB110" s="104"/>
      <c r="AC110" s="202">
        <v>160</v>
      </c>
      <c r="AD110" s="195"/>
      <c r="AE110" s="268"/>
      <c r="AF110" s="181">
        <v>0.14000000000000001</v>
      </c>
      <c r="AG110" s="104" t="s">
        <v>78</v>
      </c>
      <c r="AH110" s="194">
        <v>140</v>
      </c>
      <c r="AI110" s="242" t="s">
        <v>272</v>
      </c>
      <c r="AJ110" s="268"/>
      <c r="AK110" s="181">
        <v>0.1</v>
      </c>
      <c r="AL110" s="104" t="s">
        <v>78</v>
      </c>
      <c r="AM110" s="194">
        <v>100</v>
      </c>
      <c r="AN110" s="242" t="s">
        <v>272</v>
      </c>
      <c r="AO110" s="268"/>
    </row>
    <row r="111" spans="2:41" ht="18" customHeight="1">
      <c r="B111" s="526" t="s">
        <v>179</v>
      </c>
      <c r="C111" s="527"/>
      <c r="D111" s="99"/>
      <c r="E111" s="104"/>
      <c r="F111" s="236"/>
      <c r="G111" s="181"/>
      <c r="H111" s="104"/>
      <c r="I111" s="210">
        <v>0</v>
      </c>
      <c r="J111" s="195"/>
      <c r="K111" s="268"/>
      <c r="L111" s="181"/>
      <c r="M111" s="104"/>
      <c r="N111" s="210">
        <v>0</v>
      </c>
      <c r="O111" s="195"/>
      <c r="P111" s="268"/>
      <c r="Q111" s="181">
        <v>0.05</v>
      </c>
      <c r="R111" s="104" t="s">
        <v>78</v>
      </c>
      <c r="S111" s="194">
        <v>50</v>
      </c>
      <c r="T111" s="242" t="s">
        <v>272</v>
      </c>
      <c r="U111" s="268"/>
      <c r="V111" s="181">
        <v>7.0000000000000007E-2</v>
      </c>
      <c r="W111" s="104" t="s">
        <v>78</v>
      </c>
      <c r="X111" s="194">
        <v>70</v>
      </c>
      <c r="Y111" s="242" t="s">
        <v>272</v>
      </c>
      <c r="Z111" s="268"/>
      <c r="AA111" s="181">
        <v>0.11</v>
      </c>
      <c r="AB111" s="104" t="s">
        <v>78</v>
      </c>
      <c r="AC111" s="202">
        <v>110</v>
      </c>
      <c r="AD111" s="242" t="s">
        <v>272</v>
      </c>
      <c r="AE111" s="268"/>
      <c r="AF111" s="181">
        <v>0.1</v>
      </c>
      <c r="AG111" s="104" t="s">
        <v>78</v>
      </c>
      <c r="AH111" s="194">
        <v>100</v>
      </c>
      <c r="AI111" s="242" t="s">
        <v>272</v>
      </c>
      <c r="AJ111" s="268"/>
      <c r="AK111" s="181">
        <v>7.0000000000000007E-2</v>
      </c>
      <c r="AL111" s="104" t="s">
        <v>78</v>
      </c>
      <c r="AM111" s="194">
        <v>70</v>
      </c>
      <c r="AN111" s="242" t="s">
        <v>272</v>
      </c>
      <c r="AO111" s="268"/>
    </row>
    <row r="112" spans="2:41" ht="33" customHeight="1">
      <c r="B112" s="526" t="s">
        <v>254</v>
      </c>
      <c r="C112" s="527"/>
      <c r="D112" s="99"/>
      <c r="E112" s="104"/>
      <c r="F112" s="236"/>
      <c r="G112" s="181"/>
      <c r="H112" s="104"/>
      <c r="I112" s="210">
        <v>0</v>
      </c>
      <c r="J112" s="195"/>
      <c r="K112" s="268"/>
      <c r="L112" s="181"/>
      <c r="M112" s="104"/>
      <c r="N112" s="210">
        <v>0</v>
      </c>
      <c r="O112" s="195"/>
      <c r="P112" s="268"/>
      <c r="Q112" s="181">
        <v>1</v>
      </c>
      <c r="R112" s="104" t="s">
        <v>263</v>
      </c>
      <c r="S112" s="194">
        <v>1</v>
      </c>
      <c r="T112" s="242" t="s">
        <v>273</v>
      </c>
      <c r="U112" s="268"/>
      <c r="V112" s="181">
        <v>2</v>
      </c>
      <c r="W112" s="104" t="s">
        <v>292</v>
      </c>
      <c r="X112" s="194">
        <v>2</v>
      </c>
      <c r="Y112" s="242" t="s">
        <v>273</v>
      </c>
      <c r="Z112" s="268"/>
      <c r="AA112" s="181">
        <v>2.5</v>
      </c>
      <c r="AB112" s="104" t="s">
        <v>292</v>
      </c>
      <c r="AC112" s="202">
        <v>2.5</v>
      </c>
      <c r="AD112" s="242" t="s">
        <v>273</v>
      </c>
      <c r="AE112" s="268"/>
      <c r="AF112" s="181">
        <v>2</v>
      </c>
      <c r="AG112" s="104" t="s">
        <v>292</v>
      </c>
      <c r="AH112" s="194">
        <v>2</v>
      </c>
      <c r="AI112" s="242" t="s">
        <v>273</v>
      </c>
      <c r="AJ112" s="268"/>
      <c r="AK112" s="181">
        <v>1.5</v>
      </c>
      <c r="AL112" s="104" t="s">
        <v>292</v>
      </c>
      <c r="AM112" s="257">
        <v>1.5</v>
      </c>
      <c r="AN112" s="242" t="s">
        <v>273</v>
      </c>
      <c r="AO112" s="268"/>
    </row>
    <row r="113" spans="2:41" s="198" customFormat="1" ht="20.25" customHeight="1">
      <c r="B113" s="532" t="s">
        <v>180</v>
      </c>
      <c r="C113" s="533"/>
      <c r="D113" s="99"/>
      <c r="E113" s="104"/>
      <c r="F113" s="237"/>
      <c r="G113" s="181"/>
      <c r="H113" s="104"/>
      <c r="I113" s="248" t="s">
        <v>180</v>
      </c>
      <c r="J113" s="248"/>
      <c r="K113" s="269"/>
      <c r="L113" s="181"/>
      <c r="M113" s="104"/>
      <c r="N113" s="248" t="s">
        <v>180</v>
      </c>
      <c r="O113" s="248"/>
      <c r="P113" s="269"/>
      <c r="Q113" s="181"/>
      <c r="R113" s="104"/>
      <c r="S113" s="248" t="s">
        <v>180</v>
      </c>
      <c r="T113" s="248"/>
      <c r="U113" s="269"/>
      <c r="V113" s="181"/>
      <c r="W113" s="104"/>
      <c r="X113" s="248" t="s">
        <v>180</v>
      </c>
      <c r="Y113" s="248"/>
      <c r="Z113" s="269"/>
      <c r="AA113" s="181"/>
      <c r="AB113" s="104"/>
      <c r="AC113" s="248" t="s">
        <v>180</v>
      </c>
      <c r="AD113" s="248"/>
      <c r="AE113" s="269"/>
      <c r="AF113" s="181"/>
      <c r="AG113" s="104"/>
      <c r="AH113" s="248" t="s">
        <v>180</v>
      </c>
      <c r="AI113" s="248"/>
      <c r="AJ113" s="269"/>
      <c r="AK113" s="181"/>
      <c r="AL113" s="104"/>
      <c r="AM113" s="248" t="s">
        <v>180</v>
      </c>
      <c r="AN113" s="248"/>
      <c r="AO113" s="269"/>
    </row>
    <row r="114" spans="2:41" ht="18" customHeight="1">
      <c r="B114" s="526" t="s">
        <v>181</v>
      </c>
      <c r="C114" s="527"/>
      <c r="D114" s="99"/>
      <c r="E114" s="104"/>
      <c r="F114" s="236"/>
      <c r="G114" s="181"/>
      <c r="H114" s="104"/>
      <c r="I114" s="210">
        <v>0</v>
      </c>
      <c r="J114" s="195"/>
      <c r="K114" s="268"/>
      <c r="L114" s="181"/>
      <c r="M114" s="104"/>
      <c r="N114" s="210">
        <v>0</v>
      </c>
      <c r="O114" s="195"/>
      <c r="P114" s="268"/>
      <c r="Q114" s="181">
        <v>0.05</v>
      </c>
      <c r="R114" s="104" t="s">
        <v>78</v>
      </c>
      <c r="S114" s="194">
        <v>50</v>
      </c>
      <c r="T114" s="242" t="s">
        <v>272</v>
      </c>
      <c r="U114" s="268"/>
      <c r="V114" s="181">
        <v>7.0000000000000007E-2</v>
      </c>
      <c r="W114" s="104" t="s">
        <v>78</v>
      </c>
      <c r="X114" s="194">
        <v>70</v>
      </c>
      <c r="Y114" s="242" t="s">
        <v>272</v>
      </c>
      <c r="Z114" s="268"/>
      <c r="AA114" s="181">
        <v>0.11</v>
      </c>
      <c r="AB114" s="104" t="s">
        <v>78</v>
      </c>
      <c r="AC114" s="202">
        <v>110</v>
      </c>
      <c r="AD114" s="242" t="s">
        <v>272</v>
      </c>
      <c r="AE114" s="268"/>
      <c r="AF114" s="181">
        <v>0.1</v>
      </c>
      <c r="AG114" s="104" t="s">
        <v>78</v>
      </c>
      <c r="AH114" s="194">
        <v>100</v>
      </c>
      <c r="AI114" s="242" t="s">
        <v>272</v>
      </c>
      <c r="AJ114" s="268"/>
      <c r="AK114" s="181">
        <v>7.0000000000000007E-2</v>
      </c>
      <c r="AL114" s="104" t="s">
        <v>78</v>
      </c>
      <c r="AM114" s="194">
        <v>70</v>
      </c>
      <c r="AN114" s="242" t="s">
        <v>272</v>
      </c>
      <c r="AO114" s="268"/>
    </row>
    <row r="115" spans="2:41" ht="18" customHeight="1">
      <c r="B115" s="526" t="s">
        <v>182</v>
      </c>
      <c r="C115" s="527"/>
      <c r="D115" s="99"/>
      <c r="E115" s="104"/>
      <c r="F115" s="236"/>
      <c r="G115" s="181"/>
      <c r="H115" s="104"/>
      <c r="I115" s="210">
        <v>0</v>
      </c>
      <c r="J115" s="195"/>
      <c r="K115" s="268"/>
      <c r="L115" s="181"/>
      <c r="M115" s="104"/>
      <c r="N115" s="210">
        <v>0</v>
      </c>
      <c r="O115" s="195"/>
      <c r="P115" s="268"/>
      <c r="Q115" s="181">
        <v>0.05</v>
      </c>
      <c r="R115" s="104" t="s">
        <v>78</v>
      </c>
      <c r="S115" s="194">
        <v>50</v>
      </c>
      <c r="T115" s="242" t="s">
        <v>272</v>
      </c>
      <c r="U115" s="268"/>
      <c r="V115" s="181">
        <v>7.0000000000000007E-2</v>
      </c>
      <c r="W115" s="104" t="s">
        <v>78</v>
      </c>
      <c r="X115" s="194">
        <v>70</v>
      </c>
      <c r="Y115" s="242" t="s">
        <v>272</v>
      </c>
      <c r="Z115" s="268"/>
      <c r="AA115" s="181">
        <v>0.15</v>
      </c>
      <c r="AB115" s="104" t="s">
        <v>78</v>
      </c>
      <c r="AC115" s="202">
        <v>150</v>
      </c>
      <c r="AD115" s="242" t="s">
        <v>272</v>
      </c>
      <c r="AE115" s="268"/>
      <c r="AF115" s="181">
        <v>0.15</v>
      </c>
      <c r="AG115" s="104" t="s">
        <v>78</v>
      </c>
      <c r="AH115" s="202">
        <v>150</v>
      </c>
      <c r="AI115" s="242" t="s">
        <v>272</v>
      </c>
      <c r="AJ115" s="268"/>
      <c r="AK115" s="181">
        <v>0.14000000000000001</v>
      </c>
      <c r="AL115" s="104" t="s">
        <v>78</v>
      </c>
      <c r="AM115" s="194">
        <v>140</v>
      </c>
      <c r="AN115" s="242" t="s">
        <v>272</v>
      </c>
      <c r="AO115" s="268"/>
    </row>
    <row r="116" spans="2:41" s="198" customFormat="1" ht="20.25" customHeight="1">
      <c r="B116" s="532" t="s">
        <v>183</v>
      </c>
      <c r="C116" s="533"/>
      <c r="D116" s="99"/>
      <c r="E116" s="104"/>
      <c r="F116" s="237"/>
      <c r="G116" s="181"/>
      <c r="H116" s="104"/>
      <c r="I116" s="247" t="s">
        <v>183</v>
      </c>
      <c r="J116" s="247"/>
      <c r="K116" s="269"/>
      <c r="L116" s="181"/>
      <c r="M116" s="104"/>
      <c r="N116" s="247" t="s">
        <v>183</v>
      </c>
      <c r="O116" s="247"/>
      <c r="P116" s="269"/>
      <c r="Q116" s="181"/>
      <c r="R116" s="104"/>
      <c r="S116" s="247" t="s">
        <v>183</v>
      </c>
      <c r="T116" s="247"/>
      <c r="U116" s="269"/>
      <c r="V116" s="181"/>
      <c r="W116" s="104"/>
      <c r="X116" s="247" t="s">
        <v>183</v>
      </c>
      <c r="Y116" s="247"/>
      <c r="Z116" s="269"/>
      <c r="AA116" s="181"/>
      <c r="AB116" s="104"/>
      <c r="AC116" s="247" t="s">
        <v>183</v>
      </c>
      <c r="AD116" s="247"/>
      <c r="AE116" s="269"/>
      <c r="AF116" s="181"/>
      <c r="AG116" s="104"/>
      <c r="AH116" s="247" t="s">
        <v>183</v>
      </c>
      <c r="AI116" s="247"/>
      <c r="AJ116" s="269"/>
      <c r="AK116" s="181"/>
      <c r="AL116" s="104"/>
      <c r="AM116" s="247" t="s">
        <v>183</v>
      </c>
      <c r="AN116" s="247"/>
      <c r="AO116" s="269"/>
    </row>
    <row r="117" spans="2:41" ht="13.5" customHeight="1">
      <c r="B117" s="530" t="s">
        <v>261</v>
      </c>
      <c r="C117" s="531"/>
      <c r="D117" s="99"/>
      <c r="E117" s="104"/>
      <c r="F117" s="224"/>
      <c r="G117" s="181"/>
      <c r="H117" s="104"/>
      <c r="I117" s="199" t="s">
        <v>98</v>
      </c>
      <c r="J117" s="200"/>
      <c r="K117" s="270"/>
      <c r="L117" s="181"/>
      <c r="M117" s="104"/>
      <c r="N117" s="210" t="s">
        <v>100</v>
      </c>
      <c r="O117" s="211"/>
      <c r="P117" s="270"/>
      <c r="Q117" s="181"/>
      <c r="R117" s="104"/>
      <c r="S117" s="217">
        <v>1</v>
      </c>
      <c r="T117" s="214"/>
      <c r="U117" s="270"/>
      <c r="V117" s="181"/>
      <c r="W117" s="104"/>
      <c r="X117" s="217">
        <v>2</v>
      </c>
      <c r="Y117" s="214"/>
      <c r="Z117" s="270"/>
      <c r="AA117" s="181"/>
      <c r="AB117" s="104"/>
      <c r="AC117" s="210">
        <v>2.5</v>
      </c>
      <c r="AD117" s="214"/>
      <c r="AE117" s="270"/>
      <c r="AF117" s="181"/>
      <c r="AG117" s="104"/>
      <c r="AH117" s="217">
        <v>2</v>
      </c>
      <c r="AI117" s="214"/>
      <c r="AJ117" s="270"/>
      <c r="AK117" s="181"/>
      <c r="AL117" s="104"/>
      <c r="AM117" s="258">
        <v>1.5</v>
      </c>
      <c r="AN117" s="214"/>
      <c r="AO117" s="270"/>
    </row>
    <row r="118" spans="2:41" ht="25.5" customHeight="1">
      <c r="B118" s="526" t="s">
        <v>256</v>
      </c>
      <c r="C118" s="527"/>
      <c r="D118" s="99"/>
      <c r="E118" s="104"/>
      <c r="F118" s="236"/>
      <c r="G118" s="181">
        <v>0.25</v>
      </c>
      <c r="H118" s="104" t="s">
        <v>263</v>
      </c>
      <c r="I118" s="202">
        <v>0.25</v>
      </c>
      <c r="J118" s="203" t="s">
        <v>101</v>
      </c>
      <c r="K118" s="268"/>
      <c r="L118" s="181">
        <v>0.5</v>
      </c>
      <c r="M118" s="104" t="s">
        <v>263</v>
      </c>
      <c r="N118" s="202">
        <v>0.5</v>
      </c>
      <c r="O118" s="242" t="s">
        <v>273</v>
      </c>
      <c r="P118" s="268"/>
      <c r="Q118" s="181">
        <v>1</v>
      </c>
      <c r="R118" s="104" t="s">
        <v>263</v>
      </c>
      <c r="S118" s="202">
        <v>1</v>
      </c>
      <c r="T118" s="242" t="s">
        <v>273</v>
      </c>
      <c r="U118" s="268"/>
      <c r="V118" s="181">
        <v>2</v>
      </c>
      <c r="W118" s="104" t="s">
        <v>263</v>
      </c>
      <c r="X118" s="202">
        <v>2</v>
      </c>
      <c r="Y118" s="242" t="s">
        <v>273</v>
      </c>
      <c r="Z118" s="268"/>
      <c r="AA118" s="181">
        <v>2.5</v>
      </c>
      <c r="AB118" s="104" t="s">
        <v>263</v>
      </c>
      <c r="AC118" s="202">
        <v>2.5</v>
      </c>
      <c r="AD118" s="242" t="s">
        <v>273</v>
      </c>
      <c r="AE118" s="268"/>
      <c r="AF118" s="181">
        <v>2</v>
      </c>
      <c r="AG118" s="104" t="s">
        <v>263</v>
      </c>
      <c r="AH118" s="202">
        <v>2</v>
      </c>
      <c r="AI118" s="242" t="s">
        <v>273</v>
      </c>
      <c r="AJ118" s="268"/>
      <c r="AK118" s="181">
        <v>1.5</v>
      </c>
      <c r="AL118" s="104" t="s">
        <v>263</v>
      </c>
      <c r="AM118" s="202">
        <v>1.5</v>
      </c>
      <c r="AN118" s="242" t="s">
        <v>273</v>
      </c>
      <c r="AO118" s="268"/>
    </row>
    <row r="119" spans="2:41" ht="18" customHeight="1">
      <c r="B119" s="526" t="s">
        <v>184</v>
      </c>
      <c r="C119" s="527"/>
      <c r="D119" s="99"/>
      <c r="E119" s="104"/>
      <c r="F119" s="236"/>
      <c r="G119" s="181">
        <v>0.01</v>
      </c>
      <c r="H119" s="104" t="s">
        <v>78</v>
      </c>
      <c r="I119" s="208">
        <v>10</v>
      </c>
      <c r="J119" s="242" t="s">
        <v>272</v>
      </c>
      <c r="K119" s="268"/>
      <c r="L119" s="181">
        <v>0.02</v>
      </c>
      <c r="M119" s="104" t="s">
        <v>78</v>
      </c>
      <c r="N119" s="194">
        <v>20</v>
      </c>
      <c r="O119" s="242" t="s">
        <v>272</v>
      </c>
      <c r="P119" s="268"/>
      <c r="Q119" s="181">
        <v>0.06</v>
      </c>
      <c r="R119" s="104" t="s">
        <v>78</v>
      </c>
      <c r="S119" s="194">
        <v>60</v>
      </c>
      <c r="T119" s="242" t="s">
        <v>272</v>
      </c>
      <c r="U119" s="268"/>
      <c r="V119" s="181">
        <v>0.09</v>
      </c>
      <c r="W119" s="104" t="s">
        <v>78</v>
      </c>
      <c r="X119" s="194">
        <v>90</v>
      </c>
      <c r="Y119" s="242" t="s">
        <v>272</v>
      </c>
      <c r="Z119" s="268"/>
      <c r="AA119" s="181">
        <v>0.11</v>
      </c>
      <c r="AB119" s="104" t="s">
        <v>78</v>
      </c>
      <c r="AC119" s="202">
        <v>110</v>
      </c>
      <c r="AD119" s="242" t="s">
        <v>272</v>
      </c>
      <c r="AE119" s="268"/>
      <c r="AF119" s="181">
        <v>0.09</v>
      </c>
      <c r="AG119" s="104" t="s">
        <v>78</v>
      </c>
      <c r="AH119" s="194">
        <v>90</v>
      </c>
      <c r="AI119" s="242" t="s">
        <v>272</v>
      </c>
      <c r="AJ119" s="268"/>
      <c r="AK119" s="181">
        <v>0.06</v>
      </c>
      <c r="AL119" s="104" t="s">
        <v>78</v>
      </c>
      <c r="AM119" s="194">
        <v>60</v>
      </c>
      <c r="AN119" s="242" t="s">
        <v>272</v>
      </c>
      <c r="AO119" s="268"/>
    </row>
    <row r="120" spans="2:41" s="198" customFormat="1" ht="20.25" customHeight="1">
      <c r="B120" s="532" t="s">
        <v>185</v>
      </c>
      <c r="C120" s="533"/>
      <c r="D120" s="99"/>
      <c r="E120" s="104"/>
      <c r="F120" s="237"/>
      <c r="G120" s="181"/>
      <c r="H120" s="104"/>
      <c r="I120" s="247" t="s">
        <v>185</v>
      </c>
      <c r="J120" s="247"/>
      <c r="K120" s="269"/>
      <c r="L120" s="181"/>
      <c r="M120" s="104"/>
      <c r="N120" s="247" t="s">
        <v>185</v>
      </c>
      <c r="O120" s="247"/>
      <c r="P120" s="269"/>
      <c r="Q120" s="181"/>
      <c r="R120" s="104"/>
      <c r="S120" s="247" t="s">
        <v>185</v>
      </c>
      <c r="T120" s="247"/>
      <c r="U120" s="269"/>
      <c r="V120" s="181"/>
      <c r="W120" s="104"/>
      <c r="X120" s="247" t="s">
        <v>185</v>
      </c>
      <c r="Y120" s="247"/>
      <c r="Z120" s="269"/>
      <c r="AA120" s="181"/>
      <c r="AB120" s="104"/>
      <c r="AC120" s="247" t="s">
        <v>185</v>
      </c>
      <c r="AD120" s="247"/>
      <c r="AE120" s="269"/>
      <c r="AF120" s="181"/>
      <c r="AG120" s="104"/>
      <c r="AH120" s="247" t="s">
        <v>185</v>
      </c>
      <c r="AI120" s="247"/>
      <c r="AJ120" s="269"/>
      <c r="AK120" s="181"/>
      <c r="AL120" s="104"/>
      <c r="AM120" s="247" t="s">
        <v>185</v>
      </c>
      <c r="AN120" s="247"/>
      <c r="AO120" s="269"/>
    </row>
    <row r="121" spans="2:41" ht="29.25" customHeight="1">
      <c r="B121" s="526" t="s">
        <v>186</v>
      </c>
      <c r="C121" s="527"/>
      <c r="D121" s="99"/>
      <c r="E121" s="104"/>
      <c r="F121" s="236"/>
      <c r="G121" s="181">
        <v>1.4999999999999999E-2</v>
      </c>
      <c r="H121" s="104" t="s">
        <v>78</v>
      </c>
      <c r="I121" s="196">
        <v>15</v>
      </c>
      <c r="J121" s="242" t="s">
        <v>272</v>
      </c>
      <c r="K121" s="268"/>
      <c r="L121" s="181">
        <v>0.02</v>
      </c>
      <c r="M121" s="104" t="s">
        <v>78</v>
      </c>
      <c r="N121" s="194">
        <v>20</v>
      </c>
      <c r="O121" s="242" t="s">
        <v>272</v>
      </c>
      <c r="P121" s="268"/>
      <c r="Q121" s="181">
        <v>0.05</v>
      </c>
      <c r="R121" s="104" t="s">
        <v>78</v>
      </c>
      <c r="S121" s="194">
        <v>50</v>
      </c>
      <c r="T121" s="242" t="s">
        <v>272</v>
      </c>
      <c r="U121" s="268"/>
      <c r="V121" s="181">
        <v>7.0000000000000007E-2</v>
      </c>
      <c r="W121" s="104" t="s">
        <v>78</v>
      </c>
      <c r="X121" s="194">
        <v>70</v>
      </c>
      <c r="Y121" s="242" t="s">
        <v>272</v>
      </c>
      <c r="Z121" s="268"/>
      <c r="AA121" s="181">
        <v>0.11</v>
      </c>
      <c r="AB121" s="104" t="s">
        <v>78</v>
      </c>
      <c r="AC121" s="202">
        <v>110</v>
      </c>
      <c r="AD121" s="242" t="s">
        <v>272</v>
      </c>
      <c r="AE121" s="268"/>
      <c r="AF121" s="181">
        <v>0.1</v>
      </c>
      <c r="AG121" s="104" t="s">
        <v>78</v>
      </c>
      <c r="AH121" s="194">
        <v>100</v>
      </c>
      <c r="AI121" s="242" t="s">
        <v>272</v>
      </c>
      <c r="AJ121" s="268"/>
      <c r="AK121" s="181">
        <v>7.0000000000000007E-2</v>
      </c>
      <c r="AL121" s="104" t="s">
        <v>78</v>
      </c>
      <c r="AM121" s="194">
        <v>70</v>
      </c>
      <c r="AN121" s="242" t="s">
        <v>272</v>
      </c>
      <c r="AO121" s="268"/>
    </row>
    <row r="122" spans="2:41" ht="18" customHeight="1">
      <c r="B122" s="526" t="s">
        <v>187</v>
      </c>
      <c r="C122" s="527"/>
      <c r="D122" s="99"/>
      <c r="E122" s="104"/>
      <c r="F122" s="236"/>
      <c r="G122" s="181"/>
      <c r="H122" s="104"/>
      <c r="I122" s="210">
        <v>0</v>
      </c>
      <c r="J122" s="195"/>
      <c r="K122" s="268"/>
      <c r="L122" s="181"/>
      <c r="M122" s="104"/>
      <c r="N122" s="210">
        <v>0</v>
      </c>
      <c r="O122" s="195"/>
      <c r="P122" s="268"/>
      <c r="Q122" s="181">
        <v>0.05</v>
      </c>
      <c r="R122" s="104" t="s">
        <v>78</v>
      </c>
      <c r="S122" s="194">
        <v>50</v>
      </c>
      <c r="T122" s="242" t="s">
        <v>272</v>
      </c>
      <c r="U122" s="268"/>
      <c r="V122" s="181">
        <v>7.0000000000000007E-2</v>
      </c>
      <c r="W122" s="104" t="s">
        <v>78</v>
      </c>
      <c r="X122" s="194">
        <v>70</v>
      </c>
      <c r="Y122" s="242" t="s">
        <v>272</v>
      </c>
      <c r="Z122" s="268"/>
      <c r="AA122" s="181">
        <v>0.11</v>
      </c>
      <c r="AB122" s="104" t="s">
        <v>78</v>
      </c>
      <c r="AC122" s="202">
        <v>110</v>
      </c>
      <c r="AD122" s="242" t="s">
        <v>272</v>
      </c>
      <c r="AE122" s="268"/>
      <c r="AF122" s="181">
        <v>0.1</v>
      </c>
      <c r="AG122" s="104" t="s">
        <v>78</v>
      </c>
      <c r="AH122" s="194">
        <v>100</v>
      </c>
      <c r="AI122" s="242" t="s">
        <v>272</v>
      </c>
      <c r="AJ122" s="268"/>
      <c r="AK122" s="181">
        <v>7.0000000000000007E-2</v>
      </c>
      <c r="AL122" s="104" t="s">
        <v>78</v>
      </c>
      <c r="AM122" s="194">
        <v>70</v>
      </c>
      <c r="AN122" s="242" t="s">
        <v>272</v>
      </c>
      <c r="AO122" s="268"/>
    </row>
    <row r="123" spans="2:41" ht="18" customHeight="1">
      <c r="B123" s="526" t="s">
        <v>188</v>
      </c>
      <c r="C123" s="527"/>
      <c r="D123" s="99"/>
      <c r="E123" s="104"/>
      <c r="F123" s="236"/>
      <c r="G123" s="181"/>
      <c r="H123" s="104"/>
      <c r="I123" s="210">
        <v>0</v>
      </c>
      <c r="J123" s="195"/>
      <c r="K123" s="268"/>
      <c r="L123" s="181"/>
      <c r="M123" s="104"/>
      <c r="N123" s="210">
        <v>0</v>
      </c>
      <c r="O123" s="195"/>
      <c r="P123" s="268"/>
      <c r="Q123" s="181"/>
      <c r="R123" s="104"/>
      <c r="S123" s="210">
        <v>0</v>
      </c>
      <c r="T123" s="195"/>
      <c r="U123" s="268"/>
      <c r="V123" s="181"/>
      <c r="W123" s="104"/>
      <c r="X123" s="210">
        <v>0</v>
      </c>
      <c r="Y123" s="195"/>
      <c r="Z123" s="268"/>
      <c r="AA123" s="181">
        <v>0.13</v>
      </c>
      <c r="AB123" s="104" t="s">
        <v>78</v>
      </c>
      <c r="AC123" s="202">
        <v>130</v>
      </c>
      <c r="AD123" s="195"/>
      <c r="AE123" s="268"/>
      <c r="AF123" s="181">
        <v>0.12</v>
      </c>
      <c r="AG123" s="104" t="s">
        <v>78</v>
      </c>
      <c r="AH123" s="194">
        <v>120</v>
      </c>
      <c r="AI123" s="242" t="s">
        <v>272</v>
      </c>
      <c r="AJ123" s="268"/>
      <c r="AK123" s="181">
        <v>0.08</v>
      </c>
      <c r="AL123" s="104" t="s">
        <v>78</v>
      </c>
      <c r="AM123" s="194">
        <v>80</v>
      </c>
      <c r="AN123" s="242" t="s">
        <v>272</v>
      </c>
      <c r="AO123" s="268"/>
    </row>
    <row r="124" spans="2:41" ht="29.25" customHeight="1">
      <c r="B124" s="526" t="s">
        <v>294</v>
      </c>
      <c r="C124" s="527"/>
      <c r="D124" s="99"/>
      <c r="E124" s="104"/>
      <c r="F124" s="236"/>
      <c r="G124" s="181"/>
      <c r="H124" s="104"/>
      <c r="I124" s="210">
        <v>0</v>
      </c>
      <c r="J124" s="195"/>
      <c r="K124" s="268"/>
      <c r="L124" s="181"/>
      <c r="M124" s="104"/>
      <c r="N124" s="210">
        <v>0</v>
      </c>
      <c r="O124" s="195"/>
      <c r="P124" s="268"/>
      <c r="Q124" s="181">
        <v>0.05</v>
      </c>
      <c r="R124" s="104" t="s">
        <v>78</v>
      </c>
      <c r="S124" s="194">
        <v>50</v>
      </c>
      <c r="T124" s="242" t="s">
        <v>272</v>
      </c>
      <c r="U124" s="268"/>
      <c r="V124" s="181">
        <v>7.0000000000000007E-2</v>
      </c>
      <c r="W124" s="104" t="s">
        <v>78</v>
      </c>
      <c r="X124" s="194">
        <v>70</v>
      </c>
      <c r="Y124" s="242" t="s">
        <v>272</v>
      </c>
      <c r="Z124" s="268"/>
      <c r="AA124" s="181">
        <v>0.11</v>
      </c>
      <c r="AB124" s="104" t="s">
        <v>78</v>
      </c>
      <c r="AC124" s="202">
        <v>110</v>
      </c>
      <c r="AD124" s="242" t="s">
        <v>272</v>
      </c>
      <c r="AE124" s="268"/>
      <c r="AF124" s="181">
        <v>0.1</v>
      </c>
      <c r="AG124" s="104" t="s">
        <v>78</v>
      </c>
      <c r="AH124" s="194">
        <v>100</v>
      </c>
      <c r="AI124" s="242" t="s">
        <v>272</v>
      </c>
      <c r="AJ124" s="268"/>
      <c r="AK124" s="181">
        <v>7.0000000000000007E-2</v>
      </c>
      <c r="AL124" s="104" t="s">
        <v>78</v>
      </c>
      <c r="AM124" s="194">
        <v>70</v>
      </c>
      <c r="AN124" s="242" t="s">
        <v>272</v>
      </c>
      <c r="AO124" s="268"/>
    </row>
    <row r="125" spans="2:41" ht="18" customHeight="1">
      <c r="B125" s="530" t="s">
        <v>189</v>
      </c>
      <c r="C125" s="531"/>
      <c r="D125" s="99"/>
      <c r="E125" s="104"/>
      <c r="F125" s="224"/>
      <c r="G125" s="181"/>
      <c r="H125" s="104"/>
      <c r="I125" s="212">
        <v>0</v>
      </c>
      <c r="J125" s="213"/>
      <c r="K125" s="270"/>
      <c r="L125" s="181"/>
      <c r="M125" s="104"/>
      <c r="N125" s="212">
        <v>0</v>
      </c>
      <c r="O125" s="213"/>
      <c r="P125" s="270"/>
      <c r="Q125" s="181"/>
      <c r="R125" s="104"/>
      <c r="S125" s="212">
        <v>0</v>
      </c>
      <c r="T125" s="213"/>
      <c r="U125" s="270"/>
      <c r="V125" s="181"/>
      <c r="W125" s="104"/>
      <c r="X125" s="212">
        <v>0</v>
      </c>
      <c r="Y125" s="213"/>
      <c r="Z125" s="270"/>
      <c r="AA125" s="181"/>
      <c r="AB125" s="104"/>
      <c r="AC125" s="199" t="s">
        <v>190</v>
      </c>
      <c r="AD125" s="213"/>
      <c r="AE125" s="270"/>
      <c r="AF125" s="181"/>
      <c r="AG125" s="104"/>
      <c r="AH125" s="212">
        <v>150</v>
      </c>
      <c r="AI125" s="213"/>
      <c r="AJ125" s="270"/>
      <c r="AK125" s="181"/>
      <c r="AL125" s="104"/>
      <c r="AM125" s="212">
        <v>110</v>
      </c>
      <c r="AN125" s="213"/>
      <c r="AO125" s="270"/>
    </row>
    <row r="126" spans="2:41" s="191" customFormat="1" ht="21" customHeight="1">
      <c r="B126" s="526" t="s">
        <v>189</v>
      </c>
      <c r="C126" s="527"/>
      <c r="D126" s="99"/>
      <c r="E126" s="104"/>
      <c r="F126" s="236"/>
      <c r="G126" s="181"/>
      <c r="H126" s="104"/>
      <c r="I126" s="202">
        <v>0</v>
      </c>
      <c r="J126" s="218"/>
      <c r="K126" s="268"/>
      <c r="L126" s="181"/>
      <c r="M126" s="104"/>
      <c r="N126" s="202">
        <v>0</v>
      </c>
      <c r="O126" s="218"/>
      <c r="P126" s="268"/>
      <c r="Q126" s="181"/>
      <c r="R126" s="104"/>
      <c r="S126" s="202">
        <v>0</v>
      </c>
      <c r="T126" s="204"/>
      <c r="U126" s="268"/>
      <c r="V126" s="181"/>
      <c r="W126" s="104"/>
      <c r="X126" s="202">
        <v>0</v>
      </c>
      <c r="Y126" s="204"/>
      <c r="Z126" s="268"/>
      <c r="AA126" s="181">
        <v>0.16</v>
      </c>
      <c r="AB126" s="104" t="s">
        <v>78</v>
      </c>
      <c r="AC126" s="202">
        <v>160</v>
      </c>
      <c r="AD126" s="204"/>
      <c r="AE126" s="268"/>
      <c r="AF126" s="181">
        <v>0.15</v>
      </c>
      <c r="AG126" s="104" t="s">
        <v>78</v>
      </c>
      <c r="AH126" s="202">
        <v>150</v>
      </c>
      <c r="AI126" s="242" t="s">
        <v>272</v>
      </c>
      <c r="AJ126" s="268"/>
      <c r="AK126" s="181">
        <v>0.11</v>
      </c>
      <c r="AL126" s="104" t="s">
        <v>78</v>
      </c>
      <c r="AM126" s="202">
        <v>110</v>
      </c>
      <c r="AN126" s="242" t="s">
        <v>272</v>
      </c>
      <c r="AO126" s="268"/>
    </row>
    <row r="127" spans="2:41" ht="35.25" customHeight="1">
      <c r="B127" s="526" t="s">
        <v>257</v>
      </c>
      <c r="C127" s="527"/>
      <c r="D127" s="99"/>
      <c r="E127" s="104"/>
      <c r="F127" s="236"/>
      <c r="G127" s="181"/>
      <c r="H127" s="104"/>
      <c r="I127" s="210">
        <v>0</v>
      </c>
      <c r="J127" s="195"/>
      <c r="K127" s="268"/>
      <c r="L127" s="181">
        <v>0.02</v>
      </c>
      <c r="M127" s="104" t="s">
        <v>78</v>
      </c>
      <c r="N127" s="208" t="s">
        <v>191</v>
      </c>
      <c r="O127" s="242" t="s">
        <v>272</v>
      </c>
      <c r="P127" s="268"/>
      <c r="Q127" s="181">
        <v>0.05</v>
      </c>
      <c r="R127" s="104" t="s">
        <v>78</v>
      </c>
      <c r="S127" s="194">
        <v>50</v>
      </c>
      <c r="T127" s="242" t="s">
        <v>272</v>
      </c>
      <c r="U127" s="268"/>
      <c r="V127" s="181">
        <v>7.0000000000000007E-2</v>
      </c>
      <c r="W127" s="104" t="s">
        <v>78</v>
      </c>
      <c r="X127" s="194">
        <v>70</v>
      </c>
      <c r="Y127" s="242" t="s">
        <v>272</v>
      </c>
      <c r="Z127" s="268"/>
      <c r="AA127" s="181">
        <v>0.11</v>
      </c>
      <c r="AB127" s="104" t="s">
        <v>78</v>
      </c>
      <c r="AC127" s="202">
        <v>110</v>
      </c>
      <c r="AD127" s="242" t="s">
        <v>272</v>
      </c>
      <c r="AE127" s="268"/>
      <c r="AF127" s="181">
        <v>0.1</v>
      </c>
      <c r="AG127" s="104" t="s">
        <v>78</v>
      </c>
      <c r="AH127" s="194">
        <v>100</v>
      </c>
      <c r="AI127" s="242" t="s">
        <v>272</v>
      </c>
      <c r="AJ127" s="268"/>
      <c r="AK127" s="181">
        <v>7.0000000000000007E-2</v>
      </c>
      <c r="AL127" s="104" t="s">
        <v>78</v>
      </c>
      <c r="AM127" s="194">
        <v>70</v>
      </c>
      <c r="AN127" s="242" t="s">
        <v>272</v>
      </c>
      <c r="AO127" s="268"/>
    </row>
    <row r="128" spans="2:41" s="191" customFormat="1" ht="48" customHeight="1">
      <c r="B128" s="526" t="s">
        <v>232</v>
      </c>
      <c r="C128" s="527"/>
      <c r="D128" s="99"/>
      <c r="E128" s="104"/>
      <c r="F128" s="236"/>
      <c r="G128" s="181">
        <v>0.01</v>
      </c>
      <c r="H128" s="104" t="s">
        <v>78</v>
      </c>
      <c r="I128" s="202">
        <v>10</v>
      </c>
      <c r="J128" s="242" t="s">
        <v>272</v>
      </c>
      <c r="K128" s="268"/>
      <c r="L128" s="181">
        <v>0.02</v>
      </c>
      <c r="M128" s="104" t="s">
        <v>78</v>
      </c>
      <c r="N128" s="202">
        <v>20</v>
      </c>
      <c r="O128" s="222" t="s">
        <v>192</v>
      </c>
      <c r="P128" s="268"/>
      <c r="Q128" s="181">
        <v>0.05</v>
      </c>
      <c r="R128" s="104" t="s">
        <v>78</v>
      </c>
      <c r="S128" s="202">
        <v>50</v>
      </c>
      <c r="T128" s="242" t="s">
        <v>272</v>
      </c>
      <c r="U128" s="268"/>
      <c r="V128" s="181">
        <v>7.0000000000000007E-2</v>
      </c>
      <c r="W128" s="104" t="s">
        <v>78</v>
      </c>
      <c r="X128" s="202">
        <v>70</v>
      </c>
      <c r="Y128" s="242" t="s">
        <v>272</v>
      </c>
      <c r="Z128" s="268"/>
      <c r="AA128" s="181">
        <v>0.11</v>
      </c>
      <c r="AB128" s="104" t="s">
        <v>78</v>
      </c>
      <c r="AC128" s="223">
        <v>110</v>
      </c>
      <c r="AD128" s="242" t="s">
        <v>272</v>
      </c>
      <c r="AE128" s="268"/>
      <c r="AF128" s="181">
        <v>0.1</v>
      </c>
      <c r="AG128" s="104" t="s">
        <v>78</v>
      </c>
      <c r="AH128" s="202">
        <v>100</v>
      </c>
      <c r="AI128" s="242" t="s">
        <v>272</v>
      </c>
      <c r="AJ128" s="268"/>
      <c r="AK128" s="181">
        <v>7.0000000000000007E-2</v>
      </c>
      <c r="AL128" s="104" t="s">
        <v>78</v>
      </c>
      <c r="AM128" s="202">
        <v>70</v>
      </c>
      <c r="AN128" s="242" t="s">
        <v>272</v>
      </c>
      <c r="AO128" s="268"/>
    </row>
    <row r="129" spans="2:41" ht="31.5" customHeight="1">
      <c r="B129" s="530" t="s">
        <v>233</v>
      </c>
      <c r="C129" s="531"/>
      <c r="D129" s="99"/>
      <c r="E129" s="104"/>
      <c r="F129" s="224"/>
      <c r="G129" s="181"/>
      <c r="H129" s="104"/>
      <c r="I129" s="212">
        <v>0</v>
      </c>
      <c r="J129" s="213"/>
      <c r="K129" s="270"/>
      <c r="L129" s="181">
        <v>0.18</v>
      </c>
      <c r="M129" s="104" t="s">
        <v>78</v>
      </c>
      <c r="N129" s="199" t="s">
        <v>193</v>
      </c>
      <c r="O129" s="220" t="s">
        <v>192</v>
      </c>
      <c r="P129" s="270"/>
      <c r="Q129" s="181">
        <v>0.18</v>
      </c>
      <c r="R129" s="104" t="s">
        <v>78</v>
      </c>
      <c r="S129" s="212">
        <v>180</v>
      </c>
      <c r="T129" s="242" t="s">
        <v>272</v>
      </c>
      <c r="U129" s="270"/>
      <c r="V129" s="181">
        <v>0.25</v>
      </c>
      <c r="W129" s="104" t="s">
        <v>78</v>
      </c>
      <c r="X129" s="212">
        <v>250</v>
      </c>
      <c r="Y129" s="242" t="s">
        <v>272</v>
      </c>
      <c r="Z129" s="270"/>
      <c r="AA129" s="181">
        <v>0.28000000000000003</v>
      </c>
      <c r="AB129" s="104" t="s">
        <v>78</v>
      </c>
      <c r="AC129" s="221">
        <v>280</v>
      </c>
      <c r="AD129" s="242" t="s">
        <v>272</v>
      </c>
      <c r="AE129" s="270"/>
      <c r="AF129" s="181">
        <v>0.25</v>
      </c>
      <c r="AG129" s="104" t="s">
        <v>78</v>
      </c>
      <c r="AH129" s="212">
        <v>250</v>
      </c>
      <c r="AI129" s="242" t="s">
        <v>272</v>
      </c>
      <c r="AJ129" s="270"/>
      <c r="AK129" s="181">
        <v>0.17499999999999999</v>
      </c>
      <c r="AL129" s="104" t="s">
        <v>78</v>
      </c>
      <c r="AM129" s="212">
        <v>175</v>
      </c>
      <c r="AN129" s="242" t="s">
        <v>272</v>
      </c>
      <c r="AO129" s="270"/>
    </row>
    <row r="130" spans="2:41" ht="45.75" customHeight="1">
      <c r="B130" s="530" t="s">
        <v>234</v>
      </c>
      <c r="C130" s="531"/>
      <c r="D130" s="99"/>
      <c r="E130" s="104"/>
      <c r="F130" s="224"/>
      <c r="G130" s="181"/>
      <c r="H130" s="104"/>
      <c r="I130" s="212">
        <v>0</v>
      </c>
      <c r="J130" s="213"/>
      <c r="K130" s="270"/>
      <c r="L130" s="181">
        <v>0.06</v>
      </c>
      <c r="M130" s="104" t="s">
        <v>78</v>
      </c>
      <c r="N130" s="199" t="s">
        <v>274</v>
      </c>
      <c r="O130" s="220" t="s">
        <v>192</v>
      </c>
      <c r="P130" s="270"/>
      <c r="Q130" s="181">
        <v>0.1</v>
      </c>
      <c r="R130" s="104" t="s">
        <v>78</v>
      </c>
      <c r="S130" s="212">
        <v>100</v>
      </c>
      <c r="T130" s="242" t="s">
        <v>272</v>
      </c>
      <c r="U130" s="270"/>
      <c r="V130" s="181">
        <v>0.15</v>
      </c>
      <c r="W130" s="104" t="s">
        <v>78</v>
      </c>
      <c r="X130" s="212">
        <v>150</v>
      </c>
      <c r="Y130" s="242" t="s">
        <v>272</v>
      </c>
      <c r="Z130" s="270"/>
      <c r="AA130" s="181">
        <v>0.2</v>
      </c>
      <c r="AB130" s="104" t="s">
        <v>78</v>
      </c>
      <c r="AC130" s="212">
        <v>200</v>
      </c>
      <c r="AD130" s="242" t="s">
        <v>272</v>
      </c>
      <c r="AE130" s="270"/>
      <c r="AF130" s="181">
        <v>0.15</v>
      </c>
      <c r="AG130" s="104" t="s">
        <v>78</v>
      </c>
      <c r="AH130" s="212">
        <v>150</v>
      </c>
      <c r="AI130" s="242" t="s">
        <v>272</v>
      </c>
      <c r="AJ130" s="270"/>
      <c r="AK130" s="181">
        <v>0.15</v>
      </c>
      <c r="AL130" s="104" t="s">
        <v>78</v>
      </c>
      <c r="AM130" s="212">
        <v>150</v>
      </c>
      <c r="AN130" s="242" t="s">
        <v>272</v>
      </c>
      <c r="AO130" s="270"/>
    </row>
    <row r="131" spans="2:41" ht="39" customHeight="1">
      <c r="B131" s="530" t="s">
        <v>194</v>
      </c>
      <c r="C131" s="531"/>
      <c r="D131" s="99"/>
      <c r="E131" s="104"/>
      <c r="F131" s="224"/>
      <c r="G131" s="181"/>
      <c r="H131" s="104"/>
      <c r="I131" s="212">
        <v>0</v>
      </c>
      <c r="J131" s="213"/>
      <c r="K131" s="270"/>
      <c r="L131" s="181">
        <v>0.04</v>
      </c>
      <c r="M131" s="104" t="s">
        <v>78</v>
      </c>
      <c r="N131" s="199" t="s">
        <v>275</v>
      </c>
      <c r="O131" s="220" t="s">
        <v>192</v>
      </c>
      <c r="P131" s="270"/>
      <c r="Q131" s="181">
        <v>0.06</v>
      </c>
      <c r="R131" s="104" t="s">
        <v>78</v>
      </c>
      <c r="S131" s="212">
        <v>60</v>
      </c>
      <c r="T131" s="242" t="s">
        <v>272</v>
      </c>
      <c r="U131" s="270"/>
      <c r="V131" s="181">
        <v>0.08</v>
      </c>
      <c r="W131" s="104" t="s">
        <v>78</v>
      </c>
      <c r="X131" s="212">
        <v>80</v>
      </c>
      <c r="Y131" s="242" t="s">
        <v>272</v>
      </c>
      <c r="Z131" s="270"/>
      <c r="AA131" s="181">
        <v>0.14000000000000001</v>
      </c>
      <c r="AB131" s="104" t="s">
        <v>78</v>
      </c>
      <c r="AC131" s="221">
        <v>140</v>
      </c>
      <c r="AD131" s="242" t="s">
        <v>272</v>
      </c>
      <c r="AE131" s="270"/>
      <c r="AF131" s="181">
        <v>0.12</v>
      </c>
      <c r="AG131" s="104" t="s">
        <v>78</v>
      </c>
      <c r="AH131" s="212">
        <v>120</v>
      </c>
      <c r="AI131" s="242" t="s">
        <v>272</v>
      </c>
      <c r="AJ131" s="270"/>
      <c r="AK131" s="181">
        <v>0.08</v>
      </c>
      <c r="AL131" s="104" t="s">
        <v>78</v>
      </c>
      <c r="AM131" s="212">
        <v>80</v>
      </c>
      <c r="AN131" s="242" t="s">
        <v>272</v>
      </c>
      <c r="AO131" s="270"/>
    </row>
    <row r="132" spans="2:41" s="198" customFormat="1" ht="20.25" customHeight="1">
      <c r="B132" s="528" t="s">
        <v>258</v>
      </c>
      <c r="C132" s="529"/>
      <c r="D132" s="99"/>
      <c r="E132" s="104"/>
      <c r="F132" s="237"/>
      <c r="G132" s="181"/>
      <c r="H132" s="104"/>
      <c r="I132" s="243" t="s">
        <v>195</v>
      </c>
      <c r="J132" s="243"/>
      <c r="K132" s="269"/>
      <c r="L132" s="181"/>
      <c r="M132" s="104"/>
      <c r="N132" s="243" t="s">
        <v>195</v>
      </c>
      <c r="O132" s="243"/>
      <c r="P132" s="269"/>
      <c r="Q132" s="181"/>
      <c r="R132" s="104"/>
      <c r="S132" s="243" t="s">
        <v>195</v>
      </c>
      <c r="T132" s="243"/>
      <c r="U132" s="269"/>
      <c r="V132" s="181"/>
      <c r="W132" s="104"/>
      <c r="X132" s="243" t="s">
        <v>195</v>
      </c>
      <c r="Y132" s="243"/>
      <c r="Z132" s="269"/>
      <c r="AA132" s="181"/>
      <c r="AB132" s="104"/>
      <c r="AC132" s="243" t="s">
        <v>195</v>
      </c>
      <c r="AD132" s="243"/>
      <c r="AE132" s="269"/>
      <c r="AF132" s="181"/>
      <c r="AG132" s="104"/>
      <c r="AH132" s="243" t="s">
        <v>195</v>
      </c>
      <c r="AI132" s="243"/>
      <c r="AJ132" s="269"/>
      <c r="AK132" s="181"/>
      <c r="AL132" s="104"/>
      <c r="AM132" s="243" t="s">
        <v>195</v>
      </c>
      <c r="AN132" s="243"/>
      <c r="AO132" s="269"/>
    </row>
    <row r="133" spans="2:41" ht="18" customHeight="1">
      <c r="B133" s="526" t="s">
        <v>196</v>
      </c>
      <c r="C133" s="527"/>
      <c r="D133" s="99"/>
      <c r="E133" s="104"/>
      <c r="F133" s="236"/>
      <c r="G133" s="181">
        <v>0.12</v>
      </c>
      <c r="H133" s="104" t="s">
        <v>78</v>
      </c>
      <c r="I133" s="208">
        <v>120</v>
      </c>
      <c r="J133" s="209" t="s">
        <v>101</v>
      </c>
      <c r="K133" s="268"/>
      <c r="L133" s="181">
        <v>0.12</v>
      </c>
      <c r="M133" s="104" t="s">
        <v>78</v>
      </c>
      <c r="N133" s="194">
        <v>120</v>
      </c>
      <c r="O133" s="242" t="s">
        <v>272</v>
      </c>
      <c r="P133" s="268"/>
      <c r="Q133" s="181">
        <v>0.12</v>
      </c>
      <c r="R133" s="104" t="s">
        <v>78</v>
      </c>
      <c r="S133" s="194">
        <v>120</v>
      </c>
      <c r="T133" s="242" t="s">
        <v>272</v>
      </c>
      <c r="U133" s="268"/>
      <c r="V133" s="181">
        <v>0.17</v>
      </c>
      <c r="W133" s="104" t="s">
        <v>78</v>
      </c>
      <c r="X133" s="194">
        <v>170</v>
      </c>
      <c r="Y133" s="242" t="s">
        <v>272</v>
      </c>
      <c r="Z133" s="268"/>
      <c r="AA133" s="181">
        <v>0.22</v>
      </c>
      <c r="AB133" s="104" t="s">
        <v>78</v>
      </c>
      <c r="AC133" s="202">
        <v>220</v>
      </c>
      <c r="AD133" s="242" t="s">
        <v>272</v>
      </c>
      <c r="AE133" s="268"/>
      <c r="AF133" s="181">
        <v>0.2</v>
      </c>
      <c r="AG133" s="104" t="s">
        <v>78</v>
      </c>
      <c r="AH133" s="194">
        <v>200</v>
      </c>
      <c r="AI133" s="242" t="s">
        <v>272</v>
      </c>
      <c r="AJ133" s="268"/>
      <c r="AK133" s="181">
        <v>0.2</v>
      </c>
      <c r="AL133" s="104" t="s">
        <v>78</v>
      </c>
      <c r="AM133" s="194">
        <v>200</v>
      </c>
      <c r="AN133" s="242" t="s">
        <v>272</v>
      </c>
      <c r="AO133" s="268"/>
    </row>
    <row r="134" spans="2:41" ht="29.25" customHeight="1">
      <c r="B134" s="526" t="s">
        <v>197</v>
      </c>
      <c r="C134" s="527"/>
      <c r="D134" s="99"/>
      <c r="E134" s="104"/>
      <c r="F134" s="236"/>
      <c r="G134" s="181"/>
      <c r="H134" s="104"/>
      <c r="I134" s="210">
        <v>0</v>
      </c>
      <c r="J134" s="195"/>
      <c r="K134" s="268"/>
      <c r="L134" s="181">
        <v>0.15</v>
      </c>
      <c r="M134" s="104" t="s">
        <v>78</v>
      </c>
      <c r="N134" s="194">
        <v>150</v>
      </c>
      <c r="O134" s="242" t="s">
        <v>272</v>
      </c>
      <c r="P134" s="268"/>
      <c r="Q134" s="181">
        <v>0.15</v>
      </c>
      <c r="R134" s="104" t="s">
        <v>78</v>
      </c>
      <c r="S134" s="194">
        <v>150</v>
      </c>
      <c r="T134" s="242" t="s">
        <v>272</v>
      </c>
      <c r="U134" s="268"/>
      <c r="V134" s="181">
        <v>0.18</v>
      </c>
      <c r="W134" s="104" t="s">
        <v>78</v>
      </c>
      <c r="X134" s="194">
        <v>180</v>
      </c>
      <c r="Y134" s="242" t="s">
        <v>272</v>
      </c>
      <c r="Z134" s="268"/>
      <c r="AA134" s="181">
        <v>0.25</v>
      </c>
      <c r="AB134" s="104" t="s">
        <v>78</v>
      </c>
      <c r="AC134" s="194">
        <v>250</v>
      </c>
      <c r="AD134" s="242" t="s">
        <v>272</v>
      </c>
      <c r="AE134" s="268"/>
      <c r="AF134" s="181">
        <v>0.23</v>
      </c>
      <c r="AG134" s="104" t="s">
        <v>78</v>
      </c>
      <c r="AH134" s="194">
        <v>230</v>
      </c>
      <c r="AI134" s="242" t="s">
        <v>272</v>
      </c>
      <c r="AJ134" s="268"/>
      <c r="AK134" s="181">
        <v>0.23</v>
      </c>
      <c r="AL134" s="104" t="s">
        <v>78</v>
      </c>
      <c r="AM134" s="194">
        <v>230</v>
      </c>
      <c r="AN134" s="242" t="s">
        <v>272</v>
      </c>
      <c r="AO134" s="268"/>
    </row>
    <row r="135" spans="2:41" ht="18" customHeight="1">
      <c r="B135" s="526" t="s">
        <v>198</v>
      </c>
      <c r="C135" s="527"/>
      <c r="D135" s="99"/>
      <c r="E135" s="104"/>
      <c r="F135" s="236"/>
      <c r="G135" s="181"/>
      <c r="H135" s="104"/>
      <c r="I135" s="210">
        <v>0</v>
      </c>
      <c r="J135" s="195"/>
      <c r="K135" s="268"/>
      <c r="L135" s="181">
        <v>0.1</v>
      </c>
      <c r="M135" s="104" t="s">
        <v>78</v>
      </c>
      <c r="N135" s="194">
        <v>100</v>
      </c>
      <c r="O135" s="242" t="s">
        <v>272</v>
      </c>
      <c r="P135" s="268"/>
      <c r="Q135" s="181">
        <v>0.12</v>
      </c>
      <c r="R135" s="104" t="s">
        <v>78</v>
      </c>
      <c r="S135" s="194">
        <v>120</v>
      </c>
      <c r="T135" s="242" t="s">
        <v>272</v>
      </c>
      <c r="U135" s="268"/>
      <c r="V135" s="181">
        <v>0.17</v>
      </c>
      <c r="W135" s="104" t="s">
        <v>78</v>
      </c>
      <c r="X135" s="194">
        <v>170</v>
      </c>
      <c r="Y135" s="242" t="s">
        <v>272</v>
      </c>
      <c r="Z135" s="268"/>
      <c r="AA135" s="181">
        <v>0.22</v>
      </c>
      <c r="AB135" s="104" t="s">
        <v>78</v>
      </c>
      <c r="AC135" s="202">
        <v>220</v>
      </c>
      <c r="AD135" s="242" t="s">
        <v>272</v>
      </c>
      <c r="AE135" s="268"/>
      <c r="AF135" s="181">
        <v>0.2</v>
      </c>
      <c r="AG135" s="104" t="s">
        <v>78</v>
      </c>
      <c r="AH135" s="194">
        <v>200</v>
      </c>
      <c r="AI135" s="242" t="s">
        <v>272</v>
      </c>
      <c r="AJ135" s="268"/>
      <c r="AK135" s="181">
        <v>0.2</v>
      </c>
      <c r="AL135" s="104" t="s">
        <v>78</v>
      </c>
      <c r="AM135" s="194">
        <v>200</v>
      </c>
      <c r="AN135" s="242" t="s">
        <v>272</v>
      </c>
      <c r="AO135" s="268"/>
    </row>
    <row r="136" spans="2:41" ht="18" customHeight="1">
      <c r="B136" s="526" t="s">
        <v>199</v>
      </c>
      <c r="C136" s="527"/>
      <c r="D136" s="99"/>
      <c r="E136" s="104"/>
      <c r="F136" s="236"/>
      <c r="G136" s="181"/>
      <c r="H136" s="104"/>
      <c r="I136" s="210">
        <v>0</v>
      </c>
      <c r="J136" s="195"/>
      <c r="K136" s="268"/>
      <c r="L136" s="181">
        <v>0.12</v>
      </c>
      <c r="M136" s="104" t="s">
        <v>78</v>
      </c>
      <c r="N136" s="194">
        <v>120</v>
      </c>
      <c r="O136" s="242" t="s">
        <v>272</v>
      </c>
      <c r="P136" s="268"/>
      <c r="Q136" s="181">
        <v>0.12</v>
      </c>
      <c r="R136" s="104" t="s">
        <v>78</v>
      </c>
      <c r="S136" s="194">
        <v>120</v>
      </c>
      <c r="T136" s="242" t="s">
        <v>272</v>
      </c>
      <c r="U136" s="268"/>
      <c r="V136" s="181">
        <v>0.17</v>
      </c>
      <c r="W136" s="104" t="s">
        <v>78</v>
      </c>
      <c r="X136" s="194">
        <v>170</v>
      </c>
      <c r="Y136" s="242" t="s">
        <v>272</v>
      </c>
      <c r="Z136" s="268"/>
      <c r="AA136" s="181">
        <v>0.22</v>
      </c>
      <c r="AB136" s="104" t="s">
        <v>78</v>
      </c>
      <c r="AC136" s="202">
        <v>220</v>
      </c>
      <c r="AD136" s="242" t="s">
        <v>272</v>
      </c>
      <c r="AE136" s="268"/>
      <c r="AF136" s="181">
        <v>0.2</v>
      </c>
      <c r="AG136" s="104" t="s">
        <v>78</v>
      </c>
      <c r="AH136" s="194">
        <v>200</v>
      </c>
      <c r="AI136" s="242" t="s">
        <v>272</v>
      </c>
      <c r="AJ136" s="268"/>
      <c r="AK136" s="181">
        <v>0.2</v>
      </c>
      <c r="AL136" s="104" t="s">
        <v>78</v>
      </c>
      <c r="AM136" s="194">
        <v>200</v>
      </c>
      <c r="AN136" s="242" t="s">
        <v>272</v>
      </c>
      <c r="AO136" s="268"/>
    </row>
    <row r="137" spans="2:41" ht="42.75" customHeight="1">
      <c r="B137" s="526" t="s">
        <v>259</v>
      </c>
      <c r="C137" s="527"/>
      <c r="D137" s="99"/>
      <c r="E137" s="104"/>
      <c r="F137" s="236"/>
      <c r="G137" s="181">
        <v>0.2</v>
      </c>
      <c r="H137" s="104" t="s">
        <v>78</v>
      </c>
      <c r="I137" s="194">
        <v>200</v>
      </c>
      <c r="J137" s="242" t="s">
        <v>272</v>
      </c>
      <c r="K137" s="268"/>
      <c r="L137" s="181"/>
      <c r="M137" s="104"/>
      <c r="N137" s="210">
        <v>0</v>
      </c>
      <c r="O137" s="215"/>
      <c r="P137" s="268"/>
      <c r="Q137" s="181"/>
      <c r="R137" s="104"/>
      <c r="S137" s="210">
        <v>0</v>
      </c>
      <c r="T137" s="215"/>
      <c r="U137" s="268"/>
      <c r="V137" s="181"/>
      <c r="W137" s="104"/>
      <c r="X137" s="210">
        <v>0</v>
      </c>
      <c r="Y137" s="215"/>
      <c r="Z137" s="268"/>
      <c r="AA137" s="181"/>
      <c r="AB137" s="104"/>
      <c r="AC137" s="210">
        <v>0</v>
      </c>
      <c r="AD137" s="215"/>
      <c r="AE137" s="268"/>
      <c r="AF137" s="181"/>
      <c r="AG137" s="104"/>
      <c r="AH137" s="210">
        <v>0</v>
      </c>
      <c r="AI137" s="215"/>
      <c r="AJ137" s="268"/>
      <c r="AK137" s="181"/>
      <c r="AL137" s="104"/>
      <c r="AM137" s="210">
        <v>0</v>
      </c>
      <c r="AN137" s="215"/>
      <c r="AO137" s="268"/>
    </row>
    <row r="138" spans="2:41" ht="59.25" customHeight="1">
      <c r="B138" s="530" t="s">
        <v>262</v>
      </c>
      <c r="C138" s="531"/>
      <c r="D138" s="99"/>
      <c r="E138" s="104"/>
      <c r="F138" s="224"/>
      <c r="G138" s="181">
        <v>3.0000000000000001E-3</v>
      </c>
      <c r="H138" s="104" t="s">
        <v>78</v>
      </c>
      <c r="I138" s="208">
        <v>3</v>
      </c>
      <c r="J138" s="242" t="s">
        <v>272</v>
      </c>
      <c r="K138" s="268"/>
      <c r="L138" s="181">
        <v>5.0000000000000001E-3</v>
      </c>
      <c r="M138" s="104" t="s">
        <v>78</v>
      </c>
      <c r="N138" s="194">
        <v>5</v>
      </c>
      <c r="O138" s="242" t="s">
        <v>272</v>
      </c>
      <c r="P138" s="268"/>
      <c r="Q138" s="181">
        <v>5.0000000000000001E-3</v>
      </c>
      <c r="R138" s="104" t="s">
        <v>78</v>
      </c>
      <c r="S138" s="194">
        <v>5</v>
      </c>
      <c r="T138" s="242" t="s">
        <v>272</v>
      </c>
      <c r="U138" s="268"/>
      <c r="V138" s="181">
        <v>7.0000000000000001E-3</v>
      </c>
      <c r="W138" s="104" t="s">
        <v>78</v>
      </c>
      <c r="X138" s="194">
        <v>7</v>
      </c>
      <c r="Y138" s="242" t="s">
        <v>272</v>
      </c>
      <c r="Z138" s="268"/>
      <c r="AA138" s="181">
        <v>8.0000000000000002E-3</v>
      </c>
      <c r="AB138" s="104" t="s">
        <v>78</v>
      </c>
      <c r="AC138" s="194">
        <v>8</v>
      </c>
      <c r="AD138" s="242" t="s">
        <v>272</v>
      </c>
      <c r="AE138" s="268"/>
      <c r="AF138" s="181">
        <v>8.0000000000000002E-3</v>
      </c>
      <c r="AG138" s="104" t="s">
        <v>78</v>
      </c>
      <c r="AH138" s="194">
        <v>8</v>
      </c>
      <c r="AI138" s="242" t="s">
        <v>272</v>
      </c>
      <c r="AJ138" s="268"/>
      <c r="AK138" s="181">
        <v>8.0000000000000002E-3</v>
      </c>
      <c r="AL138" s="104" t="s">
        <v>78</v>
      </c>
      <c r="AM138" s="194">
        <v>8</v>
      </c>
      <c r="AN138" s="242" t="s">
        <v>272</v>
      </c>
      <c r="AO138" s="268"/>
    </row>
    <row r="139" spans="2:41" s="198" customFormat="1" ht="20.25" customHeight="1">
      <c r="B139" s="528" t="s">
        <v>201</v>
      </c>
      <c r="C139" s="529"/>
      <c r="D139" s="99"/>
      <c r="E139" s="104"/>
      <c r="F139" s="237"/>
      <c r="G139" s="181"/>
      <c r="H139" s="104"/>
      <c r="I139" s="243" t="s">
        <v>201</v>
      </c>
      <c r="J139" s="243"/>
      <c r="K139" s="269"/>
      <c r="L139" s="181"/>
      <c r="M139" s="104"/>
      <c r="N139" s="243" t="s">
        <v>201</v>
      </c>
      <c r="O139" s="243"/>
      <c r="P139" s="269"/>
      <c r="Q139" s="181"/>
      <c r="R139" s="104"/>
      <c r="S139" s="243" t="s">
        <v>201</v>
      </c>
      <c r="T139" s="243"/>
      <c r="U139" s="269"/>
      <c r="V139" s="181"/>
      <c r="W139" s="104"/>
      <c r="X139" s="243" t="s">
        <v>201</v>
      </c>
      <c r="Y139" s="243"/>
      <c r="Z139" s="269"/>
      <c r="AA139" s="181"/>
      <c r="AB139" s="104"/>
      <c r="AC139" s="243" t="s">
        <v>201</v>
      </c>
      <c r="AD139" s="243"/>
      <c r="AE139" s="269"/>
      <c r="AF139" s="181"/>
      <c r="AG139" s="104"/>
      <c r="AH139" s="243" t="s">
        <v>201</v>
      </c>
      <c r="AI139" s="243"/>
      <c r="AJ139" s="269"/>
      <c r="AK139" s="181"/>
      <c r="AL139" s="104"/>
      <c r="AM139" s="243" t="s">
        <v>201</v>
      </c>
      <c r="AN139" s="243"/>
      <c r="AO139" s="269"/>
    </row>
    <row r="140" spans="2:41" ht="18" customHeight="1">
      <c r="B140" s="526" t="s">
        <v>200</v>
      </c>
      <c r="C140" s="527"/>
      <c r="D140" s="99"/>
      <c r="E140" s="104"/>
      <c r="F140" s="236"/>
      <c r="G140" s="181">
        <v>0.02</v>
      </c>
      <c r="H140" s="104" t="s">
        <v>78</v>
      </c>
      <c r="I140" s="208">
        <v>20</v>
      </c>
      <c r="J140" s="209" t="s">
        <v>101</v>
      </c>
      <c r="K140" s="268"/>
      <c r="L140" s="181">
        <v>0.02</v>
      </c>
      <c r="M140" s="104" t="s">
        <v>78</v>
      </c>
      <c r="N140" s="194">
        <v>20</v>
      </c>
      <c r="O140" s="242" t="s">
        <v>272</v>
      </c>
      <c r="P140" s="268"/>
      <c r="Q140" s="181">
        <v>0.02</v>
      </c>
      <c r="R140" s="104" t="s">
        <v>78</v>
      </c>
      <c r="S140" s="194">
        <v>20</v>
      </c>
      <c r="T140" s="242" t="s">
        <v>272</v>
      </c>
      <c r="U140" s="268"/>
      <c r="V140" s="181">
        <v>0.03</v>
      </c>
      <c r="W140" s="104" t="s">
        <v>78</v>
      </c>
      <c r="X140" s="194">
        <v>30</v>
      </c>
      <c r="Y140" s="242" t="s">
        <v>272</v>
      </c>
      <c r="Z140" s="268"/>
      <c r="AA140" s="181">
        <v>3.5000000000000003E-2</v>
      </c>
      <c r="AB140" s="104" t="s">
        <v>78</v>
      </c>
      <c r="AC140" s="202">
        <v>35</v>
      </c>
      <c r="AD140" s="242" t="s">
        <v>272</v>
      </c>
      <c r="AE140" s="268"/>
      <c r="AF140" s="181">
        <v>0.04</v>
      </c>
      <c r="AG140" s="104" t="s">
        <v>78</v>
      </c>
      <c r="AH140" s="194">
        <v>40</v>
      </c>
      <c r="AI140" s="242" t="s">
        <v>272</v>
      </c>
      <c r="AJ140" s="268"/>
      <c r="AK140" s="181">
        <v>0.04</v>
      </c>
      <c r="AL140" s="104" t="s">
        <v>78</v>
      </c>
      <c r="AM140" s="194">
        <v>40</v>
      </c>
      <c r="AN140" s="242" t="s">
        <v>272</v>
      </c>
      <c r="AO140" s="268"/>
    </row>
    <row r="141" spans="2:41" ht="18" customHeight="1">
      <c r="B141" s="526" t="s">
        <v>202</v>
      </c>
      <c r="C141" s="527"/>
      <c r="D141" s="99"/>
      <c r="E141" s="104"/>
      <c r="F141" s="236"/>
      <c r="G141" s="181"/>
      <c r="H141" s="104"/>
      <c r="I141" s="210">
        <v>0</v>
      </c>
      <c r="J141" s="195"/>
      <c r="K141" s="268"/>
      <c r="L141" s="181">
        <v>0.1</v>
      </c>
      <c r="M141" s="104" t="s">
        <v>78</v>
      </c>
      <c r="N141" s="194">
        <v>100</v>
      </c>
      <c r="O141" s="242" t="s">
        <v>272</v>
      </c>
      <c r="P141" s="268"/>
      <c r="Q141" s="181">
        <v>0.11</v>
      </c>
      <c r="R141" s="104" t="s">
        <v>78</v>
      </c>
      <c r="S141" s="202">
        <v>110</v>
      </c>
      <c r="T141" s="242" t="s">
        <v>272</v>
      </c>
      <c r="U141" s="268"/>
      <c r="V141" s="181">
        <v>0.11</v>
      </c>
      <c r="W141" s="104" t="s">
        <v>78</v>
      </c>
      <c r="X141" s="202">
        <v>110</v>
      </c>
      <c r="Y141" s="242" t="s">
        <v>272</v>
      </c>
      <c r="Z141" s="268"/>
      <c r="AA141" s="181">
        <v>0.11</v>
      </c>
      <c r="AB141" s="104" t="s">
        <v>78</v>
      </c>
      <c r="AC141" s="202">
        <v>110</v>
      </c>
      <c r="AD141" s="242" t="s">
        <v>272</v>
      </c>
      <c r="AE141" s="268"/>
      <c r="AF141" s="181">
        <v>0.1</v>
      </c>
      <c r="AG141" s="104" t="s">
        <v>78</v>
      </c>
      <c r="AH141" s="194">
        <v>100</v>
      </c>
      <c r="AI141" s="242" t="s">
        <v>272</v>
      </c>
      <c r="AJ141" s="268"/>
      <c r="AK141" s="181">
        <v>0.1</v>
      </c>
      <c r="AL141" s="104" t="s">
        <v>78</v>
      </c>
      <c r="AM141" s="194">
        <v>100</v>
      </c>
      <c r="AN141" s="242" t="s">
        <v>272</v>
      </c>
      <c r="AO141" s="268"/>
    </row>
    <row r="142" spans="2:41" ht="18" customHeight="1">
      <c r="B142" s="526" t="s">
        <v>203</v>
      </c>
      <c r="C142" s="527"/>
      <c r="D142" s="99"/>
      <c r="E142" s="104"/>
      <c r="F142" s="236"/>
      <c r="G142" s="181"/>
      <c r="H142" s="104"/>
      <c r="I142" s="210">
        <v>0</v>
      </c>
      <c r="J142" s="195"/>
      <c r="K142" s="268"/>
      <c r="L142" s="181">
        <v>0.115</v>
      </c>
      <c r="M142" s="104" t="s">
        <v>78</v>
      </c>
      <c r="N142" s="202">
        <v>115</v>
      </c>
      <c r="O142" s="242" t="s">
        <v>272</v>
      </c>
      <c r="P142" s="268"/>
      <c r="Q142" s="181">
        <v>0.115</v>
      </c>
      <c r="R142" s="104" t="s">
        <v>78</v>
      </c>
      <c r="S142" s="202">
        <v>115</v>
      </c>
      <c r="T142" s="242" t="s">
        <v>272</v>
      </c>
      <c r="U142" s="268"/>
      <c r="V142" s="181">
        <v>0.115</v>
      </c>
      <c r="W142" s="104" t="s">
        <v>78</v>
      </c>
      <c r="X142" s="202">
        <v>115</v>
      </c>
      <c r="Y142" s="242" t="s">
        <v>272</v>
      </c>
      <c r="Z142" s="268"/>
      <c r="AA142" s="181">
        <v>0.115</v>
      </c>
      <c r="AB142" s="104" t="s">
        <v>78</v>
      </c>
      <c r="AC142" s="202">
        <v>115</v>
      </c>
      <c r="AD142" s="242" t="s">
        <v>272</v>
      </c>
      <c r="AE142" s="268"/>
      <c r="AF142" s="181">
        <v>0.115</v>
      </c>
      <c r="AG142" s="104" t="s">
        <v>78</v>
      </c>
      <c r="AH142" s="202">
        <v>115</v>
      </c>
      <c r="AI142" s="242" t="s">
        <v>272</v>
      </c>
      <c r="AJ142" s="268"/>
      <c r="AK142" s="181">
        <v>0.115</v>
      </c>
      <c r="AL142" s="104" t="s">
        <v>78</v>
      </c>
      <c r="AM142" s="202">
        <v>115</v>
      </c>
      <c r="AN142" s="242" t="s">
        <v>272</v>
      </c>
      <c r="AO142" s="268"/>
    </row>
    <row r="143" spans="2:41" ht="18" customHeight="1">
      <c r="B143" s="526" t="s">
        <v>204</v>
      </c>
      <c r="C143" s="527"/>
      <c r="D143" s="99"/>
      <c r="E143" s="104"/>
      <c r="F143" s="236"/>
      <c r="G143" s="181"/>
      <c r="H143" s="104"/>
      <c r="I143" s="210">
        <v>0</v>
      </c>
      <c r="J143" s="195"/>
      <c r="K143" s="268"/>
      <c r="L143" s="181">
        <v>0.06</v>
      </c>
      <c r="M143" s="104" t="s">
        <v>78</v>
      </c>
      <c r="N143" s="194">
        <v>60</v>
      </c>
      <c r="O143" s="242" t="s">
        <v>272</v>
      </c>
      <c r="P143" s="268"/>
      <c r="Q143" s="181">
        <v>0.06</v>
      </c>
      <c r="R143" s="104" t="s">
        <v>78</v>
      </c>
      <c r="S143" s="194">
        <v>60</v>
      </c>
      <c r="T143" s="242" t="s">
        <v>272</v>
      </c>
      <c r="U143" s="268"/>
      <c r="V143" s="181">
        <v>0.06</v>
      </c>
      <c r="W143" s="104" t="s">
        <v>78</v>
      </c>
      <c r="X143" s="194">
        <v>60</v>
      </c>
      <c r="Y143" s="242" t="s">
        <v>272</v>
      </c>
      <c r="Z143" s="268"/>
      <c r="AA143" s="181">
        <v>0.12</v>
      </c>
      <c r="AB143" s="104" t="s">
        <v>78</v>
      </c>
      <c r="AC143" s="194">
        <v>120</v>
      </c>
      <c r="AD143" s="242" t="s">
        <v>272</v>
      </c>
      <c r="AE143" s="268"/>
      <c r="AF143" s="181">
        <v>0.12</v>
      </c>
      <c r="AG143" s="104" t="s">
        <v>78</v>
      </c>
      <c r="AH143" s="194">
        <v>120</v>
      </c>
      <c r="AI143" s="242" t="s">
        <v>272</v>
      </c>
      <c r="AJ143" s="268"/>
      <c r="AK143" s="181">
        <v>0.12</v>
      </c>
      <c r="AL143" s="104" t="s">
        <v>78</v>
      </c>
      <c r="AM143" s="194">
        <v>120</v>
      </c>
      <c r="AN143" s="242" t="s">
        <v>272</v>
      </c>
      <c r="AO143" s="268"/>
    </row>
    <row r="144" spans="2:41" ht="33" customHeight="1">
      <c r="B144" s="526" t="s">
        <v>295</v>
      </c>
      <c r="C144" s="527"/>
      <c r="D144" s="99"/>
      <c r="E144" s="104"/>
      <c r="F144" s="236"/>
      <c r="G144" s="181"/>
      <c r="H144" s="104"/>
      <c r="I144" s="210">
        <v>0</v>
      </c>
      <c r="J144" s="195"/>
      <c r="K144" s="268"/>
      <c r="L144" s="181"/>
      <c r="M144" s="104"/>
      <c r="N144" s="210">
        <v>0</v>
      </c>
      <c r="O144" s="195"/>
      <c r="P144" s="268"/>
      <c r="Q144" s="181">
        <v>0.125</v>
      </c>
      <c r="R144" s="104" t="s">
        <v>78</v>
      </c>
      <c r="S144" s="194">
        <v>125</v>
      </c>
      <c r="T144" s="242" t="s">
        <v>272</v>
      </c>
      <c r="U144" s="268"/>
      <c r="V144" s="181">
        <v>0.125</v>
      </c>
      <c r="W144" s="104" t="s">
        <v>78</v>
      </c>
      <c r="X144" s="194">
        <v>125</v>
      </c>
      <c r="Y144" s="242" t="s">
        <v>272</v>
      </c>
      <c r="Z144" s="268"/>
      <c r="AA144" s="181">
        <v>0.125</v>
      </c>
      <c r="AB144" s="104" t="s">
        <v>78</v>
      </c>
      <c r="AC144" s="202">
        <v>125</v>
      </c>
      <c r="AD144" s="242" t="s">
        <v>272</v>
      </c>
      <c r="AE144" s="268"/>
      <c r="AF144" s="181"/>
      <c r="AG144" s="104"/>
      <c r="AH144" s="210">
        <v>0</v>
      </c>
      <c r="AI144" s="242"/>
      <c r="AJ144" s="268"/>
      <c r="AK144" s="181"/>
      <c r="AL144" s="104"/>
      <c r="AM144" s="210">
        <v>0</v>
      </c>
      <c r="AN144" s="242"/>
      <c r="AO144" s="268"/>
    </row>
    <row r="145" spans="2:41" ht="21.75" customHeight="1">
      <c r="B145" s="526" t="s">
        <v>205</v>
      </c>
      <c r="C145" s="527"/>
      <c r="D145" s="99"/>
      <c r="E145" s="104"/>
      <c r="F145" s="236"/>
      <c r="G145" s="181">
        <v>0.22500000000000001</v>
      </c>
      <c r="H145" s="104" t="s">
        <v>78</v>
      </c>
      <c r="I145" s="196">
        <v>225</v>
      </c>
      <c r="J145" s="242" t="s">
        <v>272</v>
      </c>
      <c r="K145" s="268"/>
      <c r="L145" s="181">
        <v>0.23</v>
      </c>
      <c r="M145" s="104" t="s">
        <v>78</v>
      </c>
      <c r="N145" s="202">
        <v>230</v>
      </c>
      <c r="O145" s="242" t="s">
        <v>272</v>
      </c>
      <c r="P145" s="268"/>
      <c r="Q145" s="181"/>
      <c r="R145" s="104"/>
      <c r="S145" s="210">
        <v>0</v>
      </c>
      <c r="T145" s="215"/>
      <c r="U145" s="268"/>
      <c r="V145" s="181"/>
      <c r="W145" s="104"/>
      <c r="X145" s="210">
        <v>0</v>
      </c>
      <c r="Y145" s="215"/>
      <c r="Z145" s="268"/>
      <c r="AA145" s="181"/>
      <c r="AB145" s="104"/>
      <c r="AC145" s="210">
        <v>0</v>
      </c>
      <c r="AD145" s="215"/>
      <c r="AE145" s="268"/>
      <c r="AF145" s="181"/>
      <c r="AG145" s="104"/>
      <c r="AH145" s="210">
        <v>0</v>
      </c>
      <c r="AI145" s="215"/>
      <c r="AJ145" s="268"/>
      <c r="AK145" s="181"/>
      <c r="AL145" s="104"/>
      <c r="AM145" s="210">
        <v>0</v>
      </c>
      <c r="AN145" s="215"/>
      <c r="AO145" s="268"/>
    </row>
    <row r="146" spans="2:41" s="198" customFormat="1" ht="20.25" customHeight="1">
      <c r="B146" s="528" t="s">
        <v>206</v>
      </c>
      <c r="C146" s="529"/>
      <c r="D146" s="99"/>
      <c r="E146" s="104"/>
      <c r="F146" s="237"/>
      <c r="G146" s="181"/>
      <c r="H146" s="104"/>
      <c r="I146" s="243" t="s">
        <v>206</v>
      </c>
      <c r="J146" s="243"/>
      <c r="K146" s="269"/>
      <c r="L146" s="181"/>
      <c r="M146" s="104"/>
      <c r="N146" s="243" t="s">
        <v>206</v>
      </c>
      <c r="O146" s="243"/>
      <c r="P146" s="269"/>
      <c r="Q146" s="181"/>
      <c r="R146" s="104"/>
      <c r="S146" s="243" t="s">
        <v>206</v>
      </c>
      <c r="T146" s="243"/>
      <c r="U146" s="269"/>
      <c r="V146" s="181"/>
      <c r="W146" s="104"/>
      <c r="X146" s="243" t="s">
        <v>206</v>
      </c>
      <c r="Y146" s="243"/>
      <c r="Z146" s="269"/>
      <c r="AA146" s="181"/>
      <c r="AB146" s="104"/>
      <c r="AC146" s="243" t="s">
        <v>206</v>
      </c>
      <c r="AD146" s="243"/>
      <c r="AE146" s="269"/>
      <c r="AF146" s="181"/>
      <c r="AG146" s="104"/>
      <c r="AH146" s="243" t="s">
        <v>206</v>
      </c>
      <c r="AI146" s="243"/>
      <c r="AJ146" s="269"/>
      <c r="AK146" s="181"/>
      <c r="AL146" s="104"/>
      <c r="AM146" s="243" t="s">
        <v>206</v>
      </c>
      <c r="AN146" s="243"/>
      <c r="AO146" s="269"/>
    </row>
    <row r="147" spans="2:41" ht="18" customHeight="1">
      <c r="B147" s="526" t="s">
        <v>207</v>
      </c>
      <c r="C147" s="527"/>
      <c r="D147" s="99"/>
      <c r="E147" s="104"/>
      <c r="F147" s="236"/>
      <c r="G147" s="181"/>
      <c r="H147" s="104"/>
      <c r="I147" s="210">
        <v>0</v>
      </c>
      <c r="J147" s="195"/>
      <c r="K147" s="268"/>
      <c r="L147" s="181">
        <v>0.1</v>
      </c>
      <c r="M147" s="104" t="s">
        <v>78</v>
      </c>
      <c r="N147" s="194">
        <v>100</v>
      </c>
      <c r="O147" s="242" t="s">
        <v>272</v>
      </c>
      <c r="P147" s="268"/>
      <c r="Q147" s="181">
        <v>0.1</v>
      </c>
      <c r="R147" s="104" t="s">
        <v>78</v>
      </c>
      <c r="S147" s="194">
        <v>100</v>
      </c>
      <c r="T147" s="242" t="s">
        <v>272</v>
      </c>
      <c r="U147" s="268"/>
      <c r="V147" s="181">
        <v>0.1</v>
      </c>
      <c r="W147" s="104" t="s">
        <v>78</v>
      </c>
      <c r="X147" s="194">
        <v>100</v>
      </c>
      <c r="Y147" s="242" t="s">
        <v>272</v>
      </c>
      <c r="Z147" s="268"/>
      <c r="AA147" s="181">
        <v>0.1</v>
      </c>
      <c r="AB147" s="104" t="s">
        <v>78</v>
      </c>
      <c r="AC147" s="194">
        <v>100</v>
      </c>
      <c r="AD147" s="242" t="s">
        <v>272</v>
      </c>
      <c r="AE147" s="268"/>
      <c r="AF147" s="181">
        <v>0.1</v>
      </c>
      <c r="AG147" s="104" t="s">
        <v>78</v>
      </c>
      <c r="AH147" s="194">
        <v>100</v>
      </c>
      <c r="AI147" s="242" t="s">
        <v>272</v>
      </c>
      <c r="AJ147" s="268"/>
      <c r="AK147" s="181">
        <v>0.1</v>
      </c>
      <c r="AL147" s="104" t="s">
        <v>78</v>
      </c>
      <c r="AM147" s="194">
        <v>100</v>
      </c>
      <c r="AN147" s="242" t="s">
        <v>272</v>
      </c>
      <c r="AO147" s="268"/>
    </row>
    <row r="148" spans="2:41" ht="18" customHeight="1">
      <c r="B148" s="526" t="s">
        <v>208</v>
      </c>
      <c r="C148" s="527"/>
      <c r="D148" s="99"/>
      <c r="E148" s="104"/>
      <c r="F148" s="236"/>
      <c r="G148" s="181"/>
      <c r="H148" s="104"/>
      <c r="I148" s="210">
        <v>0</v>
      </c>
      <c r="J148" s="195"/>
      <c r="K148" s="268"/>
      <c r="L148" s="181">
        <v>8.3000000000000004E-2</v>
      </c>
      <c r="M148" s="104" t="s">
        <v>79</v>
      </c>
      <c r="N148" s="194" t="s">
        <v>276</v>
      </c>
      <c r="O148" s="242"/>
      <c r="P148" s="268"/>
      <c r="Q148" s="181">
        <v>8.3000000000000004E-2</v>
      </c>
      <c r="R148" s="104" t="s">
        <v>79</v>
      </c>
      <c r="S148" s="194" t="s">
        <v>276</v>
      </c>
      <c r="T148" s="195"/>
      <c r="U148" s="268"/>
      <c r="V148" s="181">
        <v>8.3000000000000004E-2</v>
      </c>
      <c r="W148" s="104" t="s">
        <v>79</v>
      </c>
      <c r="X148" s="194" t="s">
        <v>276</v>
      </c>
      <c r="Y148" s="195"/>
      <c r="Z148" s="268"/>
      <c r="AA148" s="181">
        <v>8.3000000000000004E-2</v>
      </c>
      <c r="AB148" s="104" t="s">
        <v>79</v>
      </c>
      <c r="AC148" s="194" t="s">
        <v>276</v>
      </c>
      <c r="AD148" s="195" t="s">
        <v>79</v>
      </c>
      <c r="AE148" s="268"/>
      <c r="AF148" s="181">
        <v>8.3000000000000004E-2</v>
      </c>
      <c r="AG148" s="104" t="s">
        <v>79</v>
      </c>
      <c r="AH148" s="194" t="s">
        <v>276</v>
      </c>
      <c r="AI148" s="195" t="s">
        <v>79</v>
      </c>
      <c r="AJ148" s="268"/>
      <c r="AK148" s="181">
        <v>8.3000000000000004E-2</v>
      </c>
      <c r="AL148" s="104" t="s">
        <v>79</v>
      </c>
      <c r="AM148" s="194" t="s">
        <v>276</v>
      </c>
      <c r="AN148" s="195"/>
      <c r="AO148" s="268"/>
    </row>
    <row r="149" spans="2:41" ht="18" customHeight="1">
      <c r="B149" s="526" t="s">
        <v>209</v>
      </c>
      <c r="C149" s="527"/>
      <c r="D149" s="99"/>
      <c r="E149" s="104"/>
      <c r="F149" s="236"/>
      <c r="G149" s="181">
        <v>0.08</v>
      </c>
      <c r="H149" s="104" t="s">
        <v>78</v>
      </c>
      <c r="I149" s="208">
        <v>80</v>
      </c>
      <c r="J149" s="209" t="s">
        <v>101</v>
      </c>
      <c r="K149" s="268"/>
      <c r="L149" s="181">
        <v>0.09</v>
      </c>
      <c r="M149" s="104" t="s">
        <v>78</v>
      </c>
      <c r="N149" s="196">
        <v>90</v>
      </c>
      <c r="O149" s="242" t="s">
        <v>272</v>
      </c>
      <c r="P149" s="268"/>
      <c r="Q149" s="181">
        <v>0.1</v>
      </c>
      <c r="R149" s="104" t="s">
        <v>78</v>
      </c>
      <c r="S149" s="194">
        <v>100</v>
      </c>
      <c r="T149" s="242" t="s">
        <v>272</v>
      </c>
      <c r="U149" s="268"/>
      <c r="V149" s="181">
        <v>0.1</v>
      </c>
      <c r="W149" s="104" t="s">
        <v>78</v>
      </c>
      <c r="X149" s="194">
        <v>100</v>
      </c>
      <c r="Y149" s="242" t="s">
        <v>272</v>
      </c>
      <c r="Z149" s="268"/>
      <c r="AA149" s="181">
        <v>0.13</v>
      </c>
      <c r="AB149" s="104" t="s">
        <v>78</v>
      </c>
      <c r="AC149" s="202">
        <v>130</v>
      </c>
      <c r="AD149" s="242" t="s">
        <v>272</v>
      </c>
      <c r="AE149" s="268"/>
      <c r="AF149" s="181">
        <v>0.13</v>
      </c>
      <c r="AG149" s="104" t="s">
        <v>78</v>
      </c>
      <c r="AH149" s="202">
        <v>130</v>
      </c>
      <c r="AI149" s="242" t="s">
        <v>272</v>
      </c>
      <c r="AJ149" s="268"/>
      <c r="AK149" s="181">
        <v>0.13</v>
      </c>
      <c r="AL149" s="104" t="s">
        <v>78</v>
      </c>
      <c r="AM149" s="202">
        <v>130</v>
      </c>
      <c r="AN149" s="242" t="s">
        <v>272</v>
      </c>
      <c r="AO149" s="268"/>
    </row>
    <row r="150" spans="2:41" ht="18" customHeight="1">
      <c r="B150" s="526" t="s">
        <v>210</v>
      </c>
      <c r="C150" s="527"/>
      <c r="D150" s="99"/>
      <c r="E150" s="104"/>
      <c r="F150" s="236"/>
      <c r="G150" s="181">
        <v>0.09</v>
      </c>
      <c r="H150" s="104" t="s">
        <v>78</v>
      </c>
      <c r="I150" s="196">
        <v>90</v>
      </c>
      <c r="J150" s="242" t="s">
        <v>272</v>
      </c>
      <c r="K150" s="268"/>
      <c r="L150" s="181">
        <v>0.09</v>
      </c>
      <c r="M150" s="104" t="s">
        <v>78</v>
      </c>
      <c r="N150" s="196">
        <v>90</v>
      </c>
      <c r="O150" s="242" t="s">
        <v>272</v>
      </c>
      <c r="P150" s="268"/>
      <c r="Q150" s="181">
        <v>0.1</v>
      </c>
      <c r="R150" s="104" t="s">
        <v>78</v>
      </c>
      <c r="S150" s="194">
        <v>100</v>
      </c>
      <c r="T150" s="242" t="s">
        <v>272</v>
      </c>
      <c r="U150" s="268"/>
      <c r="V150" s="181">
        <v>0.1</v>
      </c>
      <c r="W150" s="104" t="s">
        <v>78</v>
      </c>
      <c r="X150" s="194">
        <v>100</v>
      </c>
      <c r="Y150" s="242" t="s">
        <v>272</v>
      </c>
      <c r="Z150" s="268"/>
      <c r="AA150" s="181">
        <v>0.13</v>
      </c>
      <c r="AB150" s="104" t="s">
        <v>78</v>
      </c>
      <c r="AC150" s="202">
        <v>130</v>
      </c>
      <c r="AD150" s="242" t="s">
        <v>272</v>
      </c>
      <c r="AE150" s="268"/>
      <c r="AF150" s="181">
        <v>0.13</v>
      </c>
      <c r="AG150" s="104" t="s">
        <v>78</v>
      </c>
      <c r="AH150" s="202">
        <v>130</v>
      </c>
      <c r="AI150" s="242" t="s">
        <v>272</v>
      </c>
      <c r="AJ150" s="268"/>
      <c r="AK150" s="181">
        <v>0.13</v>
      </c>
      <c r="AL150" s="104" t="s">
        <v>78</v>
      </c>
      <c r="AM150" s="202">
        <v>130</v>
      </c>
      <c r="AN150" s="242" t="s">
        <v>272</v>
      </c>
      <c r="AO150" s="268"/>
    </row>
    <row r="151" spans="2:41" ht="33" customHeight="1">
      <c r="B151" s="526" t="s">
        <v>211</v>
      </c>
      <c r="C151" s="527"/>
      <c r="D151" s="99"/>
      <c r="E151" s="104"/>
      <c r="F151" s="236"/>
      <c r="G151" s="181">
        <v>0.02</v>
      </c>
      <c r="H151" s="104" t="s">
        <v>78</v>
      </c>
      <c r="I151" s="194">
        <v>20</v>
      </c>
      <c r="J151" s="242" t="s">
        <v>272</v>
      </c>
      <c r="K151" s="268"/>
      <c r="L151" s="181">
        <v>0.02</v>
      </c>
      <c r="M151" s="104" t="s">
        <v>78</v>
      </c>
      <c r="N151" s="194">
        <v>20</v>
      </c>
      <c r="O151" s="242" t="s">
        <v>272</v>
      </c>
      <c r="P151" s="268"/>
      <c r="Q151" s="181">
        <v>0.04</v>
      </c>
      <c r="R151" s="104" t="s">
        <v>78</v>
      </c>
      <c r="S151" s="194">
        <v>40</v>
      </c>
      <c r="T151" s="242" t="s">
        <v>272</v>
      </c>
      <c r="U151" s="268"/>
      <c r="V151" s="181">
        <v>0.04</v>
      </c>
      <c r="W151" s="104" t="s">
        <v>78</v>
      </c>
      <c r="X151" s="194">
        <v>40</v>
      </c>
      <c r="Y151" s="242" t="s">
        <v>272</v>
      </c>
      <c r="Z151" s="268"/>
      <c r="AA151" s="181">
        <v>0.06</v>
      </c>
      <c r="AB151" s="104" t="s">
        <v>78</v>
      </c>
      <c r="AC151" s="194">
        <v>60</v>
      </c>
      <c r="AD151" s="242" t="s">
        <v>272</v>
      </c>
      <c r="AE151" s="268"/>
      <c r="AF151" s="181">
        <v>0.06</v>
      </c>
      <c r="AG151" s="104" t="s">
        <v>78</v>
      </c>
      <c r="AH151" s="194">
        <v>60</v>
      </c>
      <c r="AI151" s="242" t="s">
        <v>272</v>
      </c>
      <c r="AJ151" s="268"/>
      <c r="AK151" s="181">
        <v>0.06</v>
      </c>
      <c r="AL151" s="104" t="s">
        <v>78</v>
      </c>
      <c r="AM151" s="194">
        <v>60</v>
      </c>
      <c r="AN151" s="242" t="s">
        <v>272</v>
      </c>
      <c r="AO151" s="268"/>
    </row>
    <row r="152" spans="2:41" ht="31.5" customHeight="1">
      <c r="B152" s="526" t="s">
        <v>212</v>
      </c>
      <c r="C152" s="527"/>
      <c r="D152" s="99"/>
      <c r="E152" s="104"/>
      <c r="F152" s="236"/>
      <c r="G152" s="181">
        <v>0.03</v>
      </c>
      <c r="H152" s="104" t="s">
        <v>78</v>
      </c>
      <c r="I152" s="194">
        <v>30</v>
      </c>
      <c r="J152" s="242" t="s">
        <v>272</v>
      </c>
      <c r="K152" s="268"/>
      <c r="L152" s="181">
        <v>0.03</v>
      </c>
      <c r="M152" s="104" t="s">
        <v>78</v>
      </c>
      <c r="N152" s="194">
        <v>30</v>
      </c>
      <c r="O152" s="242" t="s">
        <v>272</v>
      </c>
      <c r="P152" s="268"/>
      <c r="Q152" s="181">
        <v>0.06</v>
      </c>
      <c r="R152" s="104" t="s">
        <v>78</v>
      </c>
      <c r="S152" s="194">
        <v>60</v>
      </c>
      <c r="T152" s="242" t="s">
        <v>272</v>
      </c>
      <c r="U152" s="268"/>
      <c r="V152" s="181">
        <v>0.06</v>
      </c>
      <c r="W152" s="104" t="s">
        <v>78</v>
      </c>
      <c r="X152" s="194">
        <v>60</v>
      </c>
      <c r="Y152" s="242" t="s">
        <v>272</v>
      </c>
      <c r="Z152" s="268"/>
      <c r="AA152" s="181">
        <v>0.08</v>
      </c>
      <c r="AB152" s="104" t="s">
        <v>78</v>
      </c>
      <c r="AC152" s="194">
        <v>80</v>
      </c>
      <c r="AD152" s="242" t="s">
        <v>272</v>
      </c>
      <c r="AE152" s="268"/>
      <c r="AF152" s="181">
        <v>0.08</v>
      </c>
      <c r="AG152" s="104" t="s">
        <v>78</v>
      </c>
      <c r="AH152" s="194">
        <v>80</v>
      </c>
      <c r="AI152" s="242" t="s">
        <v>272</v>
      </c>
      <c r="AJ152" s="268"/>
      <c r="AK152" s="181">
        <v>0.08</v>
      </c>
      <c r="AL152" s="104" t="s">
        <v>78</v>
      </c>
      <c r="AM152" s="194">
        <v>80</v>
      </c>
      <c r="AN152" s="242" t="s">
        <v>272</v>
      </c>
      <c r="AO152" s="268"/>
    </row>
    <row r="153" spans="2:41" ht="18" customHeight="1">
      <c r="B153" s="526" t="s">
        <v>213</v>
      </c>
      <c r="C153" s="527"/>
      <c r="D153" s="99"/>
      <c r="E153" s="104"/>
      <c r="F153" s="236"/>
      <c r="G153" s="181">
        <v>1.4999999999999999E-2</v>
      </c>
      <c r="H153" s="104" t="s">
        <v>78</v>
      </c>
      <c r="I153" s="194">
        <v>15</v>
      </c>
      <c r="J153" s="242" t="s">
        <v>272</v>
      </c>
      <c r="K153" s="268"/>
      <c r="L153" s="181">
        <v>1.4999999999999999E-2</v>
      </c>
      <c r="M153" s="104" t="s">
        <v>78</v>
      </c>
      <c r="N153" s="194">
        <v>15</v>
      </c>
      <c r="O153" s="242" t="s">
        <v>272</v>
      </c>
      <c r="P153" s="268"/>
      <c r="Q153" s="181">
        <v>0.03</v>
      </c>
      <c r="R153" s="104" t="s">
        <v>78</v>
      </c>
      <c r="S153" s="194">
        <v>30</v>
      </c>
      <c r="T153" s="242" t="s">
        <v>272</v>
      </c>
      <c r="U153" s="268"/>
      <c r="V153" s="181">
        <v>0.03</v>
      </c>
      <c r="W153" s="104" t="s">
        <v>78</v>
      </c>
      <c r="X153" s="194">
        <v>30</v>
      </c>
      <c r="Y153" s="242" t="s">
        <v>272</v>
      </c>
      <c r="Z153" s="268"/>
      <c r="AA153" s="181">
        <v>0.05</v>
      </c>
      <c r="AB153" s="104" t="s">
        <v>78</v>
      </c>
      <c r="AC153" s="194">
        <v>50</v>
      </c>
      <c r="AD153" s="242" t="s">
        <v>272</v>
      </c>
      <c r="AE153" s="268"/>
      <c r="AF153" s="181">
        <v>0.05</v>
      </c>
      <c r="AG153" s="104" t="s">
        <v>78</v>
      </c>
      <c r="AH153" s="194">
        <v>50</v>
      </c>
      <c r="AI153" s="242" t="s">
        <v>272</v>
      </c>
      <c r="AJ153" s="268"/>
      <c r="AK153" s="181">
        <v>0.05</v>
      </c>
      <c r="AL153" s="104" t="s">
        <v>78</v>
      </c>
      <c r="AM153" s="194">
        <v>50</v>
      </c>
      <c r="AN153" s="242" t="s">
        <v>272</v>
      </c>
      <c r="AO153" s="268"/>
    </row>
    <row r="154" spans="2:41" ht="18" customHeight="1">
      <c r="B154" s="526" t="s">
        <v>260</v>
      </c>
      <c r="C154" s="527"/>
      <c r="D154" s="99"/>
      <c r="E154" s="104"/>
      <c r="F154" s="236"/>
      <c r="G154" s="181">
        <v>0.01</v>
      </c>
      <c r="H154" s="104" t="s">
        <v>78</v>
      </c>
      <c r="I154" s="194">
        <v>10</v>
      </c>
      <c r="J154" s="242" t="s">
        <v>272</v>
      </c>
      <c r="K154" s="268"/>
      <c r="L154" s="181">
        <v>0.01</v>
      </c>
      <c r="M154" s="104" t="s">
        <v>78</v>
      </c>
      <c r="N154" s="194">
        <v>10</v>
      </c>
      <c r="O154" s="242" t="s">
        <v>272</v>
      </c>
      <c r="P154" s="268"/>
      <c r="Q154" s="181">
        <v>1.4999999999999999E-2</v>
      </c>
      <c r="R154" s="104" t="s">
        <v>78</v>
      </c>
      <c r="S154" s="194">
        <v>15</v>
      </c>
      <c r="T154" s="242" t="s">
        <v>272</v>
      </c>
      <c r="U154" s="268"/>
      <c r="V154" s="181">
        <v>1.4999999999999999E-2</v>
      </c>
      <c r="W154" s="104" t="s">
        <v>78</v>
      </c>
      <c r="X154" s="194">
        <v>15</v>
      </c>
      <c r="Y154" s="242" t="s">
        <v>272</v>
      </c>
      <c r="Z154" s="268"/>
      <c r="AA154" s="181">
        <v>0.02</v>
      </c>
      <c r="AB154" s="104" t="s">
        <v>78</v>
      </c>
      <c r="AC154" s="194">
        <v>20</v>
      </c>
      <c r="AD154" s="242" t="s">
        <v>272</v>
      </c>
      <c r="AE154" s="268"/>
      <c r="AF154" s="181">
        <v>0.02</v>
      </c>
      <c r="AG154" s="104" t="s">
        <v>78</v>
      </c>
      <c r="AH154" s="194">
        <v>20</v>
      </c>
      <c r="AI154" s="242" t="s">
        <v>272</v>
      </c>
      <c r="AJ154" s="268"/>
      <c r="AK154" s="181">
        <v>0.02</v>
      </c>
      <c r="AL154" s="104" t="s">
        <v>78</v>
      </c>
      <c r="AM154" s="194">
        <v>20</v>
      </c>
      <c r="AN154" s="242" t="s">
        <v>272</v>
      </c>
      <c r="AO154" s="268"/>
    </row>
    <row r="155" spans="2:41" ht="24.75" customHeight="1">
      <c r="B155" s="526" t="s">
        <v>214</v>
      </c>
      <c r="C155" s="527"/>
      <c r="D155" s="99"/>
      <c r="E155" s="104"/>
      <c r="F155" s="236"/>
      <c r="G155" s="181"/>
      <c r="H155" s="104"/>
      <c r="I155" s="199">
        <v>0</v>
      </c>
      <c r="J155" s="219"/>
      <c r="K155" s="268"/>
      <c r="L155" s="181"/>
      <c r="M155" s="104"/>
      <c r="N155" s="199">
        <v>0</v>
      </c>
      <c r="O155" s="219"/>
      <c r="P155" s="268"/>
      <c r="Q155" s="181"/>
      <c r="R155" s="104"/>
      <c r="S155" s="199">
        <v>0</v>
      </c>
      <c r="T155" s="219"/>
      <c r="U155" s="268"/>
      <c r="V155" s="181"/>
      <c r="W155" s="104"/>
      <c r="X155" s="199">
        <v>0</v>
      </c>
      <c r="Y155" s="219"/>
      <c r="Z155" s="268"/>
      <c r="AA155" s="181"/>
      <c r="AB155" s="104"/>
      <c r="AC155" s="199">
        <v>0</v>
      </c>
      <c r="AD155" s="219"/>
      <c r="AE155" s="268"/>
      <c r="AF155" s="181">
        <v>0.2</v>
      </c>
      <c r="AG155" s="104" t="s">
        <v>78</v>
      </c>
      <c r="AH155" s="216">
        <v>200</v>
      </c>
      <c r="AI155" s="242" t="s">
        <v>272</v>
      </c>
      <c r="AJ155" s="268"/>
      <c r="AK155" s="181"/>
      <c r="AL155" s="104"/>
      <c r="AM155" s="199">
        <v>0</v>
      </c>
      <c r="AN155" s="242"/>
      <c r="AO155" s="268"/>
    </row>
    <row r="156" spans="2:41" s="198" customFormat="1" ht="83.25" customHeight="1">
      <c r="B156" s="528" t="s">
        <v>215</v>
      </c>
      <c r="C156" s="529"/>
      <c r="D156" s="99"/>
      <c r="E156" s="104"/>
      <c r="F156" s="237"/>
      <c r="G156" s="181"/>
      <c r="H156" s="104"/>
      <c r="I156" s="249" t="s">
        <v>215</v>
      </c>
      <c r="J156" s="249"/>
      <c r="K156" s="269"/>
      <c r="L156" s="181"/>
      <c r="M156" s="104"/>
      <c r="N156" s="249" t="s">
        <v>215</v>
      </c>
      <c r="O156" s="249"/>
      <c r="P156" s="269"/>
      <c r="Q156" s="181"/>
      <c r="R156" s="104"/>
      <c r="S156" s="249" t="s">
        <v>215</v>
      </c>
      <c r="T156" s="249"/>
      <c r="U156" s="269"/>
      <c r="V156" s="181"/>
      <c r="W156" s="104"/>
      <c r="X156" s="249" t="s">
        <v>215</v>
      </c>
      <c r="Y156" s="249"/>
      <c r="Z156" s="269"/>
      <c r="AA156" s="181"/>
      <c r="AB156" s="104"/>
      <c r="AC156" s="249" t="s">
        <v>215</v>
      </c>
      <c r="AD156" s="249"/>
      <c r="AE156" s="269"/>
      <c r="AF156" s="181"/>
      <c r="AG156" s="104"/>
      <c r="AH156" s="249" t="s">
        <v>215</v>
      </c>
      <c r="AI156" s="249"/>
      <c r="AJ156" s="269"/>
      <c r="AK156" s="181"/>
      <c r="AL156" s="104"/>
      <c r="AM156" s="249" t="s">
        <v>215</v>
      </c>
      <c r="AN156" s="249"/>
      <c r="AO156" s="269"/>
    </row>
    <row r="157" spans="2:41" ht="18">
      <c r="B157" s="526" t="s">
        <v>216</v>
      </c>
      <c r="C157" s="527"/>
      <c r="D157" s="99"/>
      <c r="E157" s="104"/>
      <c r="F157" s="236"/>
      <c r="G157" s="181">
        <v>1.4999999999999999E-2</v>
      </c>
      <c r="H157" s="104" t="s">
        <v>78</v>
      </c>
      <c r="I157" s="196">
        <v>15</v>
      </c>
      <c r="J157" s="242" t="s">
        <v>272</v>
      </c>
      <c r="K157" s="268"/>
      <c r="L157" s="181">
        <v>3.5000000000000003E-2</v>
      </c>
      <c r="M157" s="104" t="s">
        <v>78</v>
      </c>
      <c r="N157" s="202">
        <v>35</v>
      </c>
      <c r="O157" s="242" t="s">
        <v>272</v>
      </c>
      <c r="P157" s="268"/>
      <c r="Q157" s="181">
        <v>0.04</v>
      </c>
      <c r="R157" s="104" t="s">
        <v>78</v>
      </c>
      <c r="S157" s="194">
        <v>40</v>
      </c>
      <c r="T157" s="242" t="s">
        <v>272</v>
      </c>
      <c r="U157" s="268"/>
      <c r="V157" s="181">
        <v>0.05</v>
      </c>
      <c r="W157" s="104" t="s">
        <v>78</v>
      </c>
      <c r="X157" s="194">
        <v>50</v>
      </c>
      <c r="Y157" s="242" t="s">
        <v>272</v>
      </c>
      <c r="Z157" s="268"/>
      <c r="AA157" s="181">
        <v>0.08</v>
      </c>
      <c r="AB157" s="104" t="s">
        <v>78</v>
      </c>
      <c r="AC157" s="194">
        <v>80</v>
      </c>
      <c r="AD157" s="242" t="s">
        <v>272</v>
      </c>
      <c r="AE157" s="268"/>
      <c r="AF157" s="181">
        <v>0.04</v>
      </c>
      <c r="AG157" s="104" t="s">
        <v>78</v>
      </c>
      <c r="AH157" s="194">
        <v>40</v>
      </c>
      <c r="AI157" s="242" t="s">
        <v>272</v>
      </c>
      <c r="AJ157" s="268"/>
      <c r="AK157" s="181"/>
      <c r="AL157" s="104"/>
      <c r="AM157" s="259"/>
      <c r="AN157" s="242"/>
      <c r="AO157" s="268"/>
    </row>
    <row r="158" spans="2:41" ht="18" customHeight="1">
      <c r="B158" s="526" t="s">
        <v>217</v>
      </c>
      <c r="C158" s="527"/>
      <c r="D158" s="99"/>
      <c r="E158" s="104"/>
      <c r="F158" s="236"/>
      <c r="G158" s="181">
        <v>1.4999999999999999E-2</v>
      </c>
      <c r="H158" s="104" t="s">
        <v>78</v>
      </c>
      <c r="I158" s="208">
        <v>15</v>
      </c>
      <c r="J158" s="209" t="s">
        <v>101</v>
      </c>
      <c r="K158" s="268"/>
      <c r="L158" s="181">
        <v>2.5000000000000001E-2</v>
      </c>
      <c r="M158" s="104" t="s">
        <v>78</v>
      </c>
      <c r="N158" s="202">
        <v>25</v>
      </c>
      <c r="O158" s="242" t="s">
        <v>272</v>
      </c>
      <c r="P158" s="268"/>
      <c r="Q158" s="181"/>
      <c r="R158" s="104"/>
      <c r="S158" s="199">
        <v>0</v>
      </c>
      <c r="T158" s="242" t="s">
        <v>272</v>
      </c>
      <c r="U158" s="268"/>
      <c r="V158" s="181"/>
      <c r="W158" s="104"/>
      <c r="X158" s="199">
        <v>0</v>
      </c>
      <c r="Y158" s="242" t="s">
        <v>272</v>
      </c>
      <c r="Z158" s="268"/>
      <c r="AA158" s="181"/>
      <c r="AB158" s="104"/>
      <c r="AC158" s="199">
        <v>0</v>
      </c>
      <c r="AD158" s="242" t="s">
        <v>272</v>
      </c>
      <c r="AE158" s="268"/>
      <c r="AF158" s="181"/>
      <c r="AG158" s="104"/>
      <c r="AH158" s="199">
        <v>0</v>
      </c>
      <c r="AI158" s="242" t="s">
        <v>272</v>
      </c>
      <c r="AJ158" s="268"/>
      <c r="AK158" s="181"/>
      <c r="AL158" s="104"/>
      <c r="AM158" s="259"/>
      <c r="AN158" s="242"/>
      <c r="AO158" s="268"/>
    </row>
    <row r="159" spans="2:41" ht="29.25" customHeight="1">
      <c r="B159" s="526" t="s">
        <v>218</v>
      </c>
      <c r="C159" s="527"/>
      <c r="D159" s="99"/>
      <c r="E159" s="104"/>
      <c r="F159" s="236"/>
      <c r="G159" s="181">
        <v>1.4999999999999999E-2</v>
      </c>
      <c r="H159" s="104" t="s">
        <v>78</v>
      </c>
      <c r="I159" s="196">
        <v>15</v>
      </c>
      <c r="J159" s="242" t="s">
        <v>272</v>
      </c>
      <c r="K159" s="268"/>
      <c r="L159" s="181">
        <v>0.03</v>
      </c>
      <c r="M159" s="104" t="s">
        <v>78</v>
      </c>
      <c r="N159" s="194">
        <v>30</v>
      </c>
      <c r="O159" s="242" t="s">
        <v>272</v>
      </c>
      <c r="P159" s="268"/>
      <c r="Q159" s="181">
        <v>3.5000000000000003E-2</v>
      </c>
      <c r="R159" s="104" t="s">
        <v>78</v>
      </c>
      <c r="S159" s="196">
        <v>35</v>
      </c>
      <c r="T159" s="242" t="s">
        <v>272</v>
      </c>
      <c r="U159" s="268"/>
      <c r="V159" s="181">
        <v>5.5E-2</v>
      </c>
      <c r="W159" s="104" t="s">
        <v>78</v>
      </c>
      <c r="X159" s="196">
        <v>55</v>
      </c>
      <c r="Y159" s="242" t="s">
        <v>272</v>
      </c>
      <c r="Z159" s="268"/>
      <c r="AA159" s="181">
        <v>0.08</v>
      </c>
      <c r="AB159" s="104" t="s">
        <v>78</v>
      </c>
      <c r="AC159" s="194">
        <v>80</v>
      </c>
      <c r="AD159" s="242" t="s">
        <v>272</v>
      </c>
      <c r="AE159" s="268"/>
      <c r="AF159" s="181"/>
      <c r="AG159" s="104"/>
      <c r="AH159" s="210">
        <v>0</v>
      </c>
      <c r="AI159" s="242" t="s">
        <v>272</v>
      </c>
      <c r="AJ159" s="268"/>
      <c r="AK159" s="181"/>
      <c r="AL159" s="104"/>
      <c r="AM159" s="259"/>
      <c r="AN159" s="242"/>
      <c r="AO159" s="268"/>
    </row>
    <row r="160" spans="2:41" ht="18" customHeight="1">
      <c r="B160" s="526" t="s">
        <v>219</v>
      </c>
      <c r="C160" s="527"/>
      <c r="D160" s="99"/>
      <c r="E160" s="104"/>
      <c r="F160" s="236"/>
      <c r="G160" s="181">
        <v>1.4999999999999999E-2</v>
      </c>
      <c r="H160" s="104" t="s">
        <v>78</v>
      </c>
      <c r="I160" s="208">
        <v>15</v>
      </c>
      <c r="J160" s="209" t="s">
        <v>101</v>
      </c>
      <c r="K160" s="268"/>
      <c r="L160" s="181">
        <v>2.5000000000000001E-2</v>
      </c>
      <c r="M160" s="104" t="s">
        <v>78</v>
      </c>
      <c r="N160" s="202">
        <v>25</v>
      </c>
      <c r="O160" s="242" t="s">
        <v>272</v>
      </c>
      <c r="P160" s="268"/>
      <c r="Q160" s="181">
        <v>0.03</v>
      </c>
      <c r="R160" s="104" t="s">
        <v>78</v>
      </c>
      <c r="S160" s="194">
        <v>30</v>
      </c>
      <c r="T160" s="242" t="s">
        <v>272</v>
      </c>
      <c r="U160" s="268"/>
      <c r="V160" s="181">
        <v>0.03</v>
      </c>
      <c r="W160" s="104" t="s">
        <v>78</v>
      </c>
      <c r="X160" s="194">
        <v>30</v>
      </c>
      <c r="Y160" s="242" t="s">
        <v>272</v>
      </c>
      <c r="Z160" s="268"/>
      <c r="AA160" s="181">
        <v>0.05</v>
      </c>
      <c r="AB160" s="104" t="s">
        <v>78</v>
      </c>
      <c r="AC160" s="194">
        <v>50</v>
      </c>
      <c r="AD160" s="242" t="s">
        <v>272</v>
      </c>
      <c r="AE160" s="268"/>
      <c r="AF160" s="181">
        <v>0.05</v>
      </c>
      <c r="AG160" s="104" t="s">
        <v>78</v>
      </c>
      <c r="AH160" s="194">
        <v>50</v>
      </c>
      <c r="AI160" s="242" t="s">
        <v>272</v>
      </c>
      <c r="AJ160" s="268"/>
      <c r="AK160" s="181"/>
      <c r="AL160" s="104"/>
      <c r="AM160" s="259"/>
      <c r="AN160" s="242"/>
      <c r="AO160" s="268"/>
    </row>
    <row r="161" spans="2:41" ht="24" customHeight="1">
      <c r="B161" s="526" t="s">
        <v>220</v>
      </c>
      <c r="C161" s="527"/>
      <c r="D161" s="99"/>
      <c r="E161" s="104"/>
      <c r="F161" s="237"/>
      <c r="G161" s="181"/>
      <c r="H161" s="104"/>
      <c r="I161" s="199" t="s">
        <v>221</v>
      </c>
      <c r="J161" s="220" t="s">
        <v>101</v>
      </c>
      <c r="K161" s="269"/>
      <c r="L161" s="181">
        <v>1.4999999999999999E-2</v>
      </c>
      <c r="M161" s="104" t="s">
        <v>78</v>
      </c>
      <c r="N161" s="212">
        <v>15</v>
      </c>
      <c r="O161" s="242" t="s">
        <v>272</v>
      </c>
      <c r="P161" s="269"/>
      <c r="Q161" s="181">
        <v>0.02</v>
      </c>
      <c r="R161" s="104" t="s">
        <v>78</v>
      </c>
      <c r="S161" s="212">
        <v>20</v>
      </c>
      <c r="T161" s="242" t="s">
        <v>272</v>
      </c>
      <c r="U161" s="269"/>
      <c r="V161" s="181">
        <v>0.02</v>
      </c>
      <c r="W161" s="104" t="s">
        <v>78</v>
      </c>
      <c r="X161" s="212">
        <v>20</v>
      </c>
      <c r="Y161" s="242" t="s">
        <v>272</v>
      </c>
      <c r="Z161" s="269"/>
      <c r="AA161" s="181">
        <v>0.03</v>
      </c>
      <c r="AB161" s="104" t="s">
        <v>78</v>
      </c>
      <c r="AC161" s="212">
        <v>30</v>
      </c>
      <c r="AD161" s="242" t="s">
        <v>272</v>
      </c>
      <c r="AE161" s="269"/>
      <c r="AF161" s="181">
        <v>0.03</v>
      </c>
      <c r="AG161" s="104" t="s">
        <v>78</v>
      </c>
      <c r="AH161" s="212">
        <v>30</v>
      </c>
      <c r="AI161" s="242" t="s">
        <v>272</v>
      </c>
      <c r="AJ161" s="269"/>
      <c r="AK161" s="181"/>
      <c r="AL161" s="104"/>
      <c r="AM161" s="260"/>
      <c r="AN161" s="242"/>
      <c r="AO161" s="269"/>
    </row>
    <row r="162" spans="2:41" ht="18" customHeight="1">
      <c r="B162" s="526" t="s">
        <v>222</v>
      </c>
      <c r="C162" s="527"/>
      <c r="D162" s="99"/>
      <c r="E162" s="104"/>
      <c r="F162" s="236"/>
      <c r="G162" s="181">
        <v>0.09</v>
      </c>
      <c r="H162" s="104" t="s">
        <v>78</v>
      </c>
      <c r="I162" s="196">
        <v>90</v>
      </c>
      <c r="J162" s="242" t="s">
        <v>272</v>
      </c>
      <c r="K162" s="268"/>
      <c r="L162" s="181">
        <v>0.09</v>
      </c>
      <c r="M162" s="104" t="s">
        <v>78</v>
      </c>
      <c r="N162" s="202">
        <v>90</v>
      </c>
      <c r="O162" s="242" t="s">
        <v>272</v>
      </c>
      <c r="P162" s="268"/>
      <c r="Q162" s="181">
        <v>0.1</v>
      </c>
      <c r="R162" s="104" t="s">
        <v>78</v>
      </c>
      <c r="S162" s="194">
        <v>100</v>
      </c>
      <c r="T162" s="242" t="s">
        <v>272</v>
      </c>
      <c r="U162" s="268"/>
      <c r="V162" s="181">
        <v>0.1</v>
      </c>
      <c r="W162" s="104" t="s">
        <v>78</v>
      </c>
      <c r="X162" s="194">
        <v>100</v>
      </c>
      <c r="Y162" s="242" t="s">
        <v>272</v>
      </c>
      <c r="Z162" s="268"/>
      <c r="AA162" s="181">
        <v>0.13</v>
      </c>
      <c r="AB162" s="104" t="s">
        <v>78</v>
      </c>
      <c r="AC162" s="202">
        <v>130</v>
      </c>
      <c r="AD162" s="242" t="s">
        <v>272</v>
      </c>
      <c r="AE162" s="268"/>
      <c r="AF162" s="181">
        <v>0.13</v>
      </c>
      <c r="AG162" s="104" t="s">
        <v>78</v>
      </c>
      <c r="AH162" s="202">
        <v>130</v>
      </c>
      <c r="AI162" s="242" t="s">
        <v>272</v>
      </c>
      <c r="AJ162" s="268"/>
      <c r="AK162" s="181"/>
      <c r="AL162" s="104"/>
      <c r="AM162" s="259"/>
      <c r="AN162" s="242"/>
      <c r="AO162" s="268"/>
    </row>
    <row r="163" spans="2:41" ht="18" customHeight="1">
      <c r="B163" s="526" t="s">
        <v>223</v>
      </c>
      <c r="C163" s="527"/>
      <c r="D163" s="99"/>
      <c r="E163" s="104"/>
      <c r="F163" s="236"/>
      <c r="G163" s="181">
        <v>0.09</v>
      </c>
      <c r="H163" s="104" t="s">
        <v>78</v>
      </c>
      <c r="I163" s="196">
        <v>90</v>
      </c>
      <c r="J163" s="242" t="s">
        <v>272</v>
      </c>
      <c r="K163" s="268"/>
      <c r="L163" s="181">
        <v>0.09</v>
      </c>
      <c r="M163" s="104" t="s">
        <v>78</v>
      </c>
      <c r="N163" s="202">
        <v>90</v>
      </c>
      <c r="O163" s="242" t="s">
        <v>272</v>
      </c>
      <c r="P163" s="268"/>
      <c r="Q163" s="181">
        <v>0.1</v>
      </c>
      <c r="R163" s="104" t="s">
        <v>78</v>
      </c>
      <c r="S163" s="194">
        <v>100</v>
      </c>
      <c r="T163" s="242" t="s">
        <v>272</v>
      </c>
      <c r="U163" s="268"/>
      <c r="V163" s="181">
        <v>0.1</v>
      </c>
      <c r="W163" s="104" t="s">
        <v>78</v>
      </c>
      <c r="X163" s="194">
        <v>100</v>
      </c>
      <c r="Y163" s="242" t="s">
        <v>272</v>
      </c>
      <c r="Z163" s="268"/>
      <c r="AA163" s="181">
        <v>0.13</v>
      </c>
      <c r="AB163" s="104" t="s">
        <v>78</v>
      </c>
      <c r="AC163" s="202">
        <v>130</v>
      </c>
      <c r="AD163" s="242" t="s">
        <v>272</v>
      </c>
      <c r="AE163" s="268"/>
      <c r="AF163" s="181">
        <v>0.13</v>
      </c>
      <c r="AG163" s="104" t="s">
        <v>78</v>
      </c>
      <c r="AH163" s="202">
        <v>130</v>
      </c>
      <c r="AI163" s="242" t="s">
        <v>272</v>
      </c>
      <c r="AJ163" s="268"/>
      <c r="AK163" s="181"/>
      <c r="AL163" s="104"/>
      <c r="AM163" s="259"/>
      <c r="AN163" s="242"/>
      <c r="AO163" s="268"/>
    </row>
    <row r="164" spans="2:41" ht="18" customHeight="1">
      <c r="B164" s="526" t="s">
        <v>224</v>
      </c>
      <c r="C164" s="527"/>
      <c r="D164" s="99"/>
      <c r="E164" s="104"/>
      <c r="F164" s="236"/>
      <c r="G164" s="181"/>
      <c r="H164" s="104"/>
      <c r="I164" s="210">
        <v>0</v>
      </c>
      <c r="J164" s="195"/>
      <c r="K164" s="268"/>
      <c r="L164" s="181">
        <v>0.15</v>
      </c>
      <c r="M164" s="104" t="s">
        <v>78</v>
      </c>
      <c r="N164" s="194">
        <v>150</v>
      </c>
      <c r="O164" s="242" t="s">
        <v>272</v>
      </c>
      <c r="P164" s="268"/>
      <c r="Q164" s="181">
        <v>0.125</v>
      </c>
      <c r="R164" s="104" t="s">
        <v>78</v>
      </c>
      <c r="S164" s="194">
        <v>125</v>
      </c>
      <c r="T164" s="242" t="s">
        <v>272</v>
      </c>
      <c r="U164" s="268"/>
      <c r="V164" s="181">
        <v>0.125</v>
      </c>
      <c r="W164" s="104" t="s">
        <v>78</v>
      </c>
      <c r="X164" s="194">
        <v>125</v>
      </c>
      <c r="Y164" s="242" t="s">
        <v>272</v>
      </c>
      <c r="Z164" s="268"/>
      <c r="AA164" s="181">
        <v>0.25</v>
      </c>
      <c r="AB164" s="104" t="s">
        <v>78</v>
      </c>
      <c r="AC164" s="194">
        <v>250</v>
      </c>
      <c r="AD164" s="242" t="s">
        <v>272</v>
      </c>
      <c r="AE164" s="268"/>
      <c r="AF164" s="181">
        <v>0.15</v>
      </c>
      <c r="AG164" s="104" t="s">
        <v>78</v>
      </c>
      <c r="AH164" s="194">
        <v>150</v>
      </c>
      <c r="AI164" s="242" t="s">
        <v>272</v>
      </c>
      <c r="AJ164" s="268"/>
      <c r="AK164" s="181"/>
      <c r="AL164" s="104"/>
      <c r="AM164" s="259"/>
      <c r="AN164" s="242"/>
      <c r="AO164" s="268"/>
    </row>
    <row r="165" spans="2:41" ht="18" customHeight="1">
      <c r="B165" s="526" t="s">
        <v>225</v>
      </c>
      <c r="C165" s="527"/>
      <c r="D165" s="99"/>
      <c r="E165" s="104"/>
      <c r="F165" s="236"/>
      <c r="G165" s="181"/>
      <c r="H165" s="104"/>
      <c r="I165" s="210">
        <v>0</v>
      </c>
      <c r="J165" s="195"/>
      <c r="K165" s="268"/>
      <c r="L165" s="181">
        <v>0.08</v>
      </c>
      <c r="M165" s="104" t="s">
        <v>78</v>
      </c>
      <c r="N165" s="194">
        <v>80</v>
      </c>
      <c r="O165" s="242" t="s">
        <v>272</v>
      </c>
      <c r="P165" s="268"/>
      <c r="Q165" s="181"/>
      <c r="R165" s="104"/>
      <c r="S165" s="210">
        <v>0</v>
      </c>
      <c r="T165" s="242"/>
      <c r="U165" s="268"/>
      <c r="V165" s="181"/>
      <c r="W165" s="104"/>
      <c r="X165" s="210">
        <v>0</v>
      </c>
      <c r="Y165" s="242"/>
      <c r="Z165" s="268"/>
      <c r="AA165" s="181"/>
      <c r="AB165" s="104"/>
      <c r="AC165" s="210">
        <v>0</v>
      </c>
      <c r="AD165" s="242"/>
      <c r="AE165" s="268"/>
      <c r="AF165" s="181">
        <v>0.2</v>
      </c>
      <c r="AG165" s="104" t="s">
        <v>78</v>
      </c>
      <c r="AH165" s="194">
        <v>200</v>
      </c>
      <c r="AI165" s="242" t="s">
        <v>272</v>
      </c>
      <c r="AJ165" s="268"/>
      <c r="AK165" s="181"/>
      <c r="AL165" s="104"/>
      <c r="AM165" s="259"/>
      <c r="AN165" s="242"/>
      <c r="AO165" s="268"/>
    </row>
    <row r="166" spans="2:41" ht="18" customHeight="1">
      <c r="B166" s="526" t="s">
        <v>203</v>
      </c>
      <c r="C166" s="527"/>
      <c r="D166" s="99"/>
      <c r="E166" s="104"/>
      <c r="F166" s="236"/>
      <c r="G166" s="181"/>
      <c r="H166" s="104"/>
      <c r="I166" s="210">
        <v>0</v>
      </c>
      <c r="J166" s="195"/>
      <c r="K166" s="268"/>
      <c r="L166" s="181">
        <v>0.15</v>
      </c>
      <c r="M166" s="104" t="s">
        <v>78</v>
      </c>
      <c r="N166" s="202">
        <v>115</v>
      </c>
      <c r="O166" s="242" t="s">
        <v>272</v>
      </c>
      <c r="P166" s="268"/>
      <c r="Q166" s="181">
        <v>0.115</v>
      </c>
      <c r="R166" s="104" t="s">
        <v>78</v>
      </c>
      <c r="S166" s="202">
        <v>115</v>
      </c>
      <c r="T166" s="242" t="s">
        <v>272</v>
      </c>
      <c r="U166" s="268"/>
      <c r="V166" s="181">
        <v>0.115</v>
      </c>
      <c r="W166" s="104" t="s">
        <v>78</v>
      </c>
      <c r="X166" s="202">
        <v>115</v>
      </c>
      <c r="Y166" s="242" t="s">
        <v>272</v>
      </c>
      <c r="Z166" s="268"/>
      <c r="AA166" s="181">
        <v>0.11</v>
      </c>
      <c r="AB166" s="104" t="s">
        <v>78</v>
      </c>
      <c r="AC166" s="202">
        <v>110</v>
      </c>
      <c r="AD166" s="242" t="s">
        <v>272</v>
      </c>
      <c r="AE166" s="268"/>
      <c r="AF166" s="181">
        <v>0.15</v>
      </c>
      <c r="AG166" s="104" t="s">
        <v>78</v>
      </c>
      <c r="AH166" s="202">
        <v>115</v>
      </c>
      <c r="AI166" s="242" t="s">
        <v>272</v>
      </c>
      <c r="AJ166" s="268"/>
      <c r="AK166" s="181"/>
      <c r="AL166" s="104"/>
      <c r="AM166" s="259"/>
      <c r="AN166" s="242"/>
      <c r="AO166" s="268"/>
    </row>
    <row r="167" spans="2:41" ht="18" customHeight="1">
      <c r="B167" s="526" t="s">
        <v>226</v>
      </c>
      <c r="C167" s="527"/>
      <c r="D167" s="99"/>
      <c r="E167" s="104"/>
      <c r="F167" s="236"/>
      <c r="G167" s="181"/>
      <c r="H167" s="104"/>
      <c r="I167" s="210">
        <v>0</v>
      </c>
      <c r="J167" s="195"/>
      <c r="K167" s="268"/>
      <c r="L167" s="181">
        <v>0.1</v>
      </c>
      <c r="M167" s="104" t="s">
        <v>78</v>
      </c>
      <c r="N167" s="194">
        <v>100</v>
      </c>
      <c r="O167" s="242" t="s">
        <v>272</v>
      </c>
      <c r="P167" s="268"/>
      <c r="Q167" s="181">
        <v>0.11</v>
      </c>
      <c r="R167" s="104" t="s">
        <v>78</v>
      </c>
      <c r="S167" s="202">
        <v>110</v>
      </c>
      <c r="T167" s="242" t="s">
        <v>272</v>
      </c>
      <c r="U167" s="268"/>
      <c r="V167" s="181">
        <v>0.11</v>
      </c>
      <c r="W167" s="104" t="s">
        <v>78</v>
      </c>
      <c r="X167" s="202">
        <v>110</v>
      </c>
      <c r="Y167" s="242" t="s">
        <v>272</v>
      </c>
      <c r="Z167" s="268"/>
      <c r="AA167" s="181">
        <v>0.11</v>
      </c>
      <c r="AB167" s="104" t="s">
        <v>78</v>
      </c>
      <c r="AC167" s="202">
        <v>110</v>
      </c>
      <c r="AD167" s="242" t="s">
        <v>272</v>
      </c>
      <c r="AE167" s="268"/>
      <c r="AF167" s="181">
        <v>0.1</v>
      </c>
      <c r="AG167" s="104" t="s">
        <v>78</v>
      </c>
      <c r="AH167" s="194">
        <v>100</v>
      </c>
      <c r="AI167" s="242" t="s">
        <v>272</v>
      </c>
      <c r="AJ167" s="268"/>
      <c r="AK167" s="181"/>
      <c r="AL167" s="104"/>
      <c r="AM167" s="259"/>
      <c r="AN167" s="242"/>
      <c r="AO167" s="268"/>
    </row>
    <row r="168" spans="2:41" ht="18" customHeight="1">
      <c r="B168" s="526" t="s">
        <v>227</v>
      </c>
      <c r="C168" s="527"/>
      <c r="D168" s="99"/>
      <c r="E168" s="104"/>
      <c r="F168" s="236"/>
      <c r="G168" s="181">
        <v>0.02</v>
      </c>
      <c r="H168" s="104" t="s">
        <v>78</v>
      </c>
      <c r="I168" s="208">
        <v>20</v>
      </c>
      <c r="J168" s="209" t="s">
        <v>101</v>
      </c>
      <c r="K168" s="268"/>
      <c r="L168" s="181">
        <v>0.02</v>
      </c>
      <c r="M168" s="104" t="s">
        <v>78</v>
      </c>
      <c r="N168" s="194">
        <v>20</v>
      </c>
      <c r="O168" s="242" t="s">
        <v>272</v>
      </c>
      <c r="P168" s="268"/>
      <c r="Q168" s="181">
        <v>0.02</v>
      </c>
      <c r="R168" s="104" t="s">
        <v>78</v>
      </c>
      <c r="S168" s="194">
        <v>20</v>
      </c>
      <c r="T168" s="242" t="s">
        <v>272</v>
      </c>
      <c r="U168" s="268"/>
      <c r="V168" s="181">
        <v>0.03</v>
      </c>
      <c r="W168" s="104" t="s">
        <v>78</v>
      </c>
      <c r="X168" s="194">
        <v>30</v>
      </c>
      <c r="Y168" s="242" t="s">
        <v>272</v>
      </c>
      <c r="Z168" s="268"/>
      <c r="AA168" s="181">
        <v>3.5000000000000003E-2</v>
      </c>
      <c r="AB168" s="104" t="s">
        <v>78</v>
      </c>
      <c r="AC168" s="202">
        <v>35</v>
      </c>
      <c r="AD168" s="242" t="s">
        <v>272</v>
      </c>
      <c r="AE168" s="268"/>
      <c r="AF168" s="181">
        <v>0.04</v>
      </c>
      <c r="AG168" s="104" t="s">
        <v>78</v>
      </c>
      <c r="AH168" s="194">
        <v>40</v>
      </c>
      <c r="AI168" s="242" t="s">
        <v>272</v>
      </c>
      <c r="AJ168" s="268"/>
      <c r="AK168" s="181"/>
      <c r="AL168" s="104"/>
      <c r="AM168" s="259"/>
      <c r="AN168" s="242"/>
      <c r="AO168" s="268"/>
    </row>
    <row r="169" spans="2:41" ht="18" customHeight="1">
      <c r="B169" s="526" t="s">
        <v>204</v>
      </c>
      <c r="C169" s="527"/>
      <c r="D169" s="99"/>
      <c r="E169" s="104"/>
      <c r="F169" s="236"/>
      <c r="G169" s="181"/>
      <c r="H169" s="104"/>
      <c r="I169" s="210">
        <v>0</v>
      </c>
      <c r="J169" s="195"/>
      <c r="K169" s="268"/>
      <c r="L169" s="181">
        <v>0.06</v>
      </c>
      <c r="M169" s="104" t="s">
        <v>78</v>
      </c>
      <c r="N169" s="194">
        <v>60</v>
      </c>
      <c r="O169" s="242" t="s">
        <v>272</v>
      </c>
      <c r="P169" s="268"/>
      <c r="Q169" s="181">
        <v>0.06</v>
      </c>
      <c r="R169" s="104" t="s">
        <v>78</v>
      </c>
      <c r="S169" s="194">
        <v>60</v>
      </c>
      <c r="T169" s="242" t="s">
        <v>272</v>
      </c>
      <c r="U169" s="268"/>
      <c r="V169" s="181">
        <v>0.06</v>
      </c>
      <c r="W169" s="104" t="s">
        <v>78</v>
      </c>
      <c r="X169" s="194">
        <v>60</v>
      </c>
      <c r="Y169" s="242" t="s">
        <v>272</v>
      </c>
      <c r="Z169" s="268"/>
      <c r="AA169" s="181">
        <v>0.12</v>
      </c>
      <c r="AB169" s="104" t="s">
        <v>78</v>
      </c>
      <c r="AC169" s="194">
        <v>120</v>
      </c>
      <c r="AD169" s="242" t="s">
        <v>272</v>
      </c>
      <c r="AE169" s="268"/>
      <c r="AF169" s="181">
        <v>0.12</v>
      </c>
      <c r="AG169" s="104" t="s">
        <v>78</v>
      </c>
      <c r="AH169" s="194">
        <v>120</v>
      </c>
      <c r="AI169" s="242" t="s">
        <v>272</v>
      </c>
      <c r="AJ169" s="268"/>
      <c r="AK169" s="181"/>
      <c r="AL169" s="104"/>
      <c r="AM169" s="259"/>
      <c r="AN169" s="242"/>
      <c r="AO169" s="268"/>
    </row>
    <row r="170" spans="2:41" ht="18" customHeight="1">
      <c r="B170" s="524" t="s">
        <v>228</v>
      </c>
      <c r="C170" s="525"/>
      <c r="D170" s="250"/>
      <c r="E170" s="251"/>
      <c r="F170" s="252"/>
      <c r="G170" s="253">
        <v>0.23</v>
      </c>
      <c r="H170" s="251" t="s">
        <v>78</v>
      </c>
      <c r="I170" s="254">
        <v>230</v>
      </c>
      <c r="J170" s="255" t="s">
        <v>272</v>
      </c>
      <c r="K170" s="271"/>
      <c r="L170" s="253">
        <v>0.23</v>
      </c>
      <c r="M170" s="251" t="s">
        <v>78</v>
      </c>
      <c r="N170" s="254">
        <v>230</v>
      </c>
      <c r="O170" s="255" t="s">
        <v>272</v>
      </c>
      <c r="P170" s="271"/>
      <c r="Q170" s="253"/>
      <c r="R170" s="251"/>
      <c r="S170" s="256">
        <v>0</v>
      </c>
      <c r="T170" s="255"/>
      <c r="U170" s="271"/>
      <c r="V170" s="253"/>
      <c r="W170" s="251"/>
      <c r="X170" s="256">
        <v>0</v>
      </c>
      <c r="Y170" s="255"/>
      <c r="Z170" s="271"/>
      <c r="AA170" s="253"/>
      <c r="AB170" s="251"/>
      <c r="AC170" s="256">
        <v>0</v>
      </c>
      <c r="AD170" s="255"/>
      <c r="AE170" s="271"/>
      <c r="AF170" s="253"/>
      <c r="AG170" s="251"/>
      <c r="AH170" s="256">
        <v>0</v>
      </c>
      <c r="AI170" s="255"/>
      <c r="AJ170" s="271"/>
      <c r="AK170" s="253"/>
      <c r="AL170" s="251"/>
      <c r="AM170" s="261"/>
      <c r="AN170" s="255"/>
      <c r="AO170" s="271"/>
    </row>
    <row r="171" spans="2:41">
      <c r="B171" s="225"/>
      <c r="C171" s="225"/>
      <c r="D171" s="225"/>
      <c r="E171" s="225"/>
      <c r="F171" s="225"/>
      <c r="G171" s="225"/>
      <c r="H171" s="225"/>
      <c r="I171" s="226"/>
      <c r="J171" s="226"/>
      <c r="K171" s="225"/>
      <c r="L171" s="225"/>
      <c r="M171" s="225"/>
      <c r="N171" s="226"/>
      <c r="O171" s="227"/>
      <c r="P171" s="225"/>
      <c r="Q171" s="225"/>
      <c r="R171" s="225"/>
      <c r="S171" s="226"/>
      <c r="T171" s="227"/>
      <c r="U171" s="225"/>
      <c r="V171" s="225"/>
      <c r="W171" s="225"/>
      <c r="X171" s="226"/>
      <c r="Y171" s="227"/>
      <c r="Z171" s="225"/>
      <c r="AA171" s="225"/>
      <c r="AB171" s="225"/>
      <c r="AC171" s="226"/>
      <c r="AD171" s="190"/>
      <c r="AE171" s="225"/>
      <c r="AF171" s="225"/>
      <c r="AG171" s="225"/>
      <c r="AH171" s="226"/>
      <c r="AI171" s="227"/>
      <c r="AJ171" s="225"/>
      <c r="AK171" s="225"/>
      <c r="AL171" s="225"/>
      <c r="AM171" s="226"/>
      <c r="AN171" s="228"/>
    </row>
    <row r="172" spans="2:41">
      <c r="B172" s="225"/>
      <c r="C172" s="225"/>
      <c r="D172" s="225"/>
      <c r="E172" s="225"/>
      <c r="F172" s="225"/>
      <c r="G172" s="225"/>
      <c r="H172" s="225"/>
      <c r="I172" s="226"/>
      <c r="J172" s="226"/>
      <c r="K172" s="225"/>
      <c r="L172" s="225"/>
      <c r="M172" s="225"/>
      <c r="N172" s="226"/>
      <c r="O172" s="227"/>
      <c r="P172" s="225"/>
      <c r="Q172" s="225"/>
      <c r="R172" s="225"/>
      <c r="S172" s="226"/>
      <c r="T172" s="227"/>
      <c r="U172" s="225"/>
      <c r="V172" s="225"/>
      <c r="W172" s="225"/>
      <c r="X172" s="226"/>
      <c r="Y172" s="227"/>
      <c r="Z172" s="225"/>
      <c r="AA172" s="225"/>
      <c r="AB172" s="225"/>
      <c r="AC172" s="226"/>
      <c r="AD172" s="190"/>
      <c r="AE172" s="225"/>
      <c r="AF172" s="225"/>
      <c r="AG172" s="225"/>
      <c r="AH172" s="226"/>
      <c r="AI172" s="227"/>
      <c r="AJ172" s="225"/>
      <c r="AK172" s="225"/>
      <c r="AL172" s="225"/>
      <c r="AM172" s="226"/>
    </row>
    <row r="173" spans="2:41" ht="15">
      <c r="B173" s="229" t="s">
        <v>229</v>
      </c>
      <c r="C173" s="229"/>
      <c r="D173" s="229"/>
      <c r="E173" s="229"/>
      <c r="F173" s="229"/>
      <c r="G173" s="229"/>
      <c r="H173" s="229"/>
      <c r="I173" s="230"/>
      <c r="J173" s="230"/>
      <c r="K173" s="229"/>
      <c r="L173" s="229"/>
      <c r="M173" s="229"/>
      <c r="N173" s="188"/>
      <c r="O173" s="191"/>
      <c r="P173" s="229"/>
      <c r="Q173" s="229"/>
      <c r="R173" s="229"/>
      <c r="S173" s="188"/>
      <c r="T173" s="191"/>
      <c r="U173" s="229"/>
      <c r="V173" s="229"/>
      <c r="W173" s="229"/>
      <c r="X173"/>
      <c r="Y173" s="231"/>
      <c r="Z173" s="229"/>
      <c r="AA173" s="229"/>
      <c r="AB173" s="229"/>
      <c r="AC173"/>
      <c r="AD173" s="232"/>
      <c r="AE173" s="229"/>
      <c r="AF173" s="229"/>
      <c r="AG173" s="229"/>
      <c r="AH173"/>
      <c r="AI173" s="231"/>
      <c r="AJ173" s="229"/>
      <c r="AK173" s="229"/>
      <c r="AL173" s="229"/>
      <c r="AM173"/>
    </row>
    <row r="174" spans="2:41">
      <c r="B174" s="225"/>
      <c r="C174" s="225"/>
      <c r="D174" s="225"/>
      <c r="E174" s="225"/>
      <c r="F174" s="225"/>
      <c r="G174" s="225"/>
      <c r="H174" s="225"/>
      <c r="I174" s="226"/>
      <c r="J174" s="226"/>
      <c r="K174" s="225"/>
      <c r="L174" s="225"/>
      <c r="M174" s="225"/>
      <c r="N174" s="226"/>
      <c r="O174" s="227"/>
      <c r="P174" s="225"/>
      <c r="Q174" s="225"/>
      <c r="R174" s="225"/>
      <c r="S174" s="226"/>
      <c r="T174" s="227"/>
      <c r="U174" s="225"/>
      <c r="V174" s="225"/>
      <c r="W174" s="225"/>
      <c r="X174" s="226"/>
      <c r="Y174" s="227"/>
      <c r="Z174" s="225"/>
      <c r="AA174" s="225"/>
      <c r="AB174" s="225"/>
      <c r="AC174" s="226"/>
      <c r="AD174" s="190"/>
      <c r="AE174" s="225"/>
      <c r="AF174" s="225"/>
      <c r="AG174" s="225"/>
      <c r="AH174" s="226"/>
      <c r="AI174" s="227"/>
      <c r="AJ174" s="225"/>
      <c r="AK174" s="225"/>
      <c r="AL174" s="225"/>
      <c r="AM174" s="226"/>
    </row>
    <row r="175" spans="2:41">
      <c r="B175" s="225"/>
      <c r="C175" s="225"/>
      <c r="D175" s="225"/>
      <c r="E175" s="225"/>
      <c r="F175" s="225"/>
      <c r="G175" s="225"/>
      <c r="H175" s="225"/>
      <c r="I175" s="226"/>
      <c r="J175" s="226"/>
      <c r="K175" s="225"/>
      <c r="L175" s="225"/>
      <c r="M175" s="225"/>
      <c r="N175" s="226"/>
      <c r="O175" s="227"/>
      <c r="P175" s="225"/>
      <c r="Q175" s="225"/>
      <c r="R175" s="225"/>
      <c r="S175" s="226"/>
      <c r="T175" s="227"/>
      <c r="U175" s="225"/>
      <c r="V175" s="225"/>
      <c r="W175" s="225"/>
      <c r="X175" s="226"/>
      <c r="Y175" s="227"/>
      <c r="Z175" s="225"/>
      <c r="AA175" s="225"/>
      <c r="AB175" s="225"/>
      <c r="AC175" s="226"/>
      <c r="AD175" s="190"/>
      <c r="AE175" s="225"/>
      <c r="AF175" s="225"/>
      <c r="AG175" s="225"/>
      <c r="AH175" s="226"/>
      <c r="AI175" s="227"/>
      <c r="AJ175" s="225"/>
      <c r="AK175" s="225"/>
      <c r="AL175" s="225"/>
      <c r="AM175" s="226"/>
    </row>
    <row r="176" spans="2:41">
      <c r="B176" s="225"/>
      <c r="C176" s="225"/>
      <c r="D176" s="225"/>
      <c r="E176" s="225"/>
      <c r="F176" s="225"/>
      <c r="G176" s="225"/>
      <c r="H176" s="225"/>
      <c r="I176" s="226"/>
      <c r="J176" s="226"/>
      <c r="K176" s="225"/>
      <c r="L176" s="225"/>
      <c r="M176" s="225"/>
      <c r="N176" s="226"/>
      <c r="O176" s="227"/>
      <c r="P176" s="225"/>
      <c r="Q176" s="225"/>
      <c r="R176" s="225"/>
      <c r="S176" s="226"/>
      <c r="T176" s="227"/>
      <c r="U176" s="225"/>
      <c r="V176" s="225"/>
      <c r="W176" s="225"/>
      <c r="X176" s="226"/>
      <c r="Y176" s="227"/>
      <c r="Z176" s="225"/>
      <c r="AA176" s="225"/>
      <c r="AB176" s="225"/>
      <c r="AC176" s="226"/>
      <c r="AD176" s="190"/>
      <c r="AE176" s="225"/>
      <c r="AF176" s="225"/>
      <c r="AG176" s="225"/>
      <c r="AH176" s="226"/>
      <c r="AI176" s="227"/>
      <c r="AJ176" s="225"/>
      <c r="AK176" s="225"/>
      <c r="AL176" s="225"/>
      <c r="AM176" s="226"/>
    </row>
    <row r="177" spans="2:39">
      <c r="B177" s="225"/>
      <c r="C177" s="225"/>
      <c r="D177" s="225"/>
      <c r="E177" s="225"/>
      <c r="F177" s="225"/>
      <c r="G177" s="225"/>
      <c r="H177" s="225"/>
      <c r="I177" s="226"/>
      <c r="J177" s="226"/>
      <c r="K177" s="225"/>
      <c r="L177" s="225"/>
      <c r="M177" s="225"/>
      <c r="N177" s="226"/>
      <c r="O177" s="227"/>
      <c r="P177" s="225"/>
      <c r="Q177" s="225"/>
      <c r="R177" s="225"/>
      <c r="S177" s="226"/>
      <c r="T177" s="227"/>
      <c r="U177" s="225"/>
      <c r="V177" s="225"/>
      <c r="W177" s="225"/>
      <c r="X177" s="226"/>
      <c r="Y177" s="227"/>
      <c r="Z177" s="225"/>
      <c r="AA177" s="225"/>
      <c r="AB177" s="225"/>
      <c r="AC177" s="226"/>
      <c r="AD177" s="190"/>
      <c r="AE177" s="225"/>
      <c r="AF177" s="225"/>
      <c r="AG177" s="225"/>
      <c r="AH177" s="226"/>
      <c r="AI177" s="227"/>
      <c r="AJ177" s="225"/>
      <c r="AK177" s="225"/>
      <c r="AL177" s="225"/>
      <c r="AM177" s="226"/>
    </row>
    <row r="178" spans="2:39">
      <c r="B178" s="225"/>
      <c r="C178" s="225"/>
      <c r="D178" s="225"/>
      <c r="E178" s="225"/>
      <c r="F178" s="225"/>
      <c r="G178" s="225"/>
      <c r="H178" s="225"/>
      <c r="I178" s="226"/>
      <c r="J178" s="226"/>
      <c r="K178" s="225"/>
      <c r="L178" s="225"/>
      <c r="M178" s="225"/>
      <c r="N178" s="226"/>
      <c r="O178" s="227"/>
      <c r="P178" s="225"/>
      <c r="Q178" s="225"/>
      <c r="R178" s="225"/>
      <c r="S178" s="226"/>
      <c r="T178" s="227"/>
      <c r="U178" s="225"/>
      <c r="V178" s="225"/>
      <c r="W178" s="225"/>
      <c r="X178" s="226"/>
      <c r="Y178" s="227"/>
      <c r="Z178" s="225"/>
      <c r="AA178" s="225"/>
      <c r="AB178" s="225"/>
      <c r="AC178" s="226"/>
      <c r="AD178" s="190"/>
      <c r="AE178" s="225"/>
      <c r="AF178" s="225"/>
      <c r="AG178" s="225"/>
      <c r="AH178" s="226"/>
      <c r="AI178" s="227"/>
      <c r="AJ178" s="225"/>
      <c r="AK178" s="225"/>
      <c r="AL178" s="225"/>
      <c r="AM178" s="226"/>
    </row>
    <row r="179" spans="2:39">
      <c r="B179" s="225"/>
      <c r="C179" s="225"/>
      <c r="D179" s="225"/>
      <c r="E179" s="225"/>
      <c r="F179" s="225"/>
      <c r="G179" s="225"/>
      <c r="H179" s="225"/>
      <c r="I179" s="226"/>
      <c r="J179" s="226"/>
      <c r="K179" s="225"/>
      <c r="L179" s="225"/>
      <c r="M179" s="225"/>
      <c r="N179" s="226"/>
      <c r="O179" s="227"/>
      <c r="P179" s="225"/>
      <c r="Q179" s="225"/>
      <c r="R179" s="225"/>
      <c r="S179" s="226"/>
      <c r="T179" s="227"/>
      <c r="U179" s="225"/>
      <c r="V179" s="225"/>
      <c r="W179" s="225"/>
      <c r="X179" s="226"/>
      <c r="Y179" s="227"/>
      <c r="Z179" s="225"/>
      <c r="AA179" s="225"/>
      <c r="AB179" s="225"/>
      <c r="AC179" s="226"/>
      <c r="AD179" s="190"/>
      <c r="AE179" s="225"/>
      <c r="AF179" s="225"/>
      <c r="AG179" s="225"/>
      <c r="AH179" s="226"/>
      <c r="AI179" s="227"/>
      <c r="AJ179" s="225"/>
      <c r="AK179" s="225"/>
      <c r="AL179" s="225"/>
      <c r="AM179" s="226"/>
    </row>
    <row r="180" spans="2:39">
      <c r="B180" s="225"/>
      <c r="C180" s="225"/>
      <c r="D180" s="225"/>
      <c r="E180" s="225"/>
      <c r="F180" s="225"/>
      <c r="G180" s="225"/>
      <c r="H180" s="225"/>
      <c r="I180" s="226"/>
      <c r="J180" s="226"/>
      <c r="K180" s="225"/>
      <c r="L180" s="225"/>
      <c r="M180" s="225"/>
      <c r="N180" s="226"/>
      <c r="O180" s="227"/>
      <c r="P180" s="225"/>
      <c r="Q180" s="225"/>
      <c r="R180" s="225"/>
      <c r="S180" s="226"/>
      <c r="T180" s="227"/>
      <c r="U180" s="225"/>
      <c r="V180" s="225"/>
      <c r="W180" s="225"/>
      <c r="X180" s="226"/>
      <c r="Y180" s="227"/>
      <c r="Z180" s="225"/>
      <c r="AA180" s="225"/>
      <c r="AB180" s="225"/>
      <c r="AC180" s="226"/>
      <c r="AD180" s="190"/>
      <c r="AE180" s="225"/>
      <c r="AF180" s="225"/>
      <c r="AG180" s="225"/>
      <c r="AH180" s="226"/>
      <c r="AI180" s="227"/>
      <c r="AJ180" s="225"/>
      <c r="AK180" s="225"/>
      <c r="AL180" s="225"/>
      <c r="AM180" s="226"/>
    </row>
    <row r="181" spans="2:39">
      <c r="B181" s="225"/>
      <c r="C181" s="225"/>
      <c r="D181" s="225"/>
      <c r="E181" s="225"/>
      <c r="F181" s="225"/>
      <c r="G181" s="225"/>
      <c r="H181" s="225"/>
      <c r="I181" s="226"/>
      <c r="J181" s="226"/>
      <c r="K181" s="225"/>
      <c r="L181" s="225"/>
      <c r="M181" s="225"/>
      <c r="N181" s="226"/>
      <c r="O181" s="227"/>
      <c r="P181" s="225"/>
      <c r="Q181" s="225"/>
      <c r="R181" s="225"/>
      <c r="S181" s="226"/>
      <c r="T181" s="227"/>
      <c r="U181" s="225"/>
      <c r="V181" s="225"/>
      <c r="W181" s="225"/>
      <c r="X181" s="226"/>
      <c r="Y181" s="227"/>
      <c r="Z181" s="225"/>
      <c r="AA181" s="225"/>
      <c r="AB181" s="225"/>
      <c r="AC181" s="226"/>
      <c r="AD181" s="190"/>
      <c r="AE181" s="225"/>
      <c r="AF181" s="225"/>
      <c r="AG181" s="225"/>
      <c r="AH181" s="226"/>
      <c r="AI181" s="227"/>
      <c r="AJ181" s="225"/>
      <c r="AK181" s="225"/>
      <c r="AL181" s="225"/>
      <c r="AM181" s="226"/>
    </row>
    <row r="182" spans="2:39">
      <c r="B182" s="225"/>
      <c r="C182" s="225"/>
      <c r="D182" s="225"/>
      <c r="E182" s="225"/>
      <c r="F182" s="225"/>
      <c r="G182" s="225"/>
      <c r="H182" s="225"/>
      <c r="I182" s="226"/>
      <c r="J182" s="226"/>
      <c r="K182" s="225"/>
      <c r="L182" s="225"/>
      <c r="M182" s="225"/>
      <c r="N182" s="226"/>
      <c r="O182" s="227"/>
      <c r="P182" s="225"/>
      <c r="Q182" s="225"/>
      <c r="R182" s="225"/>
      <c r="S182" s="226"/>
      <c r="T182" s="227"/>
      <c r="U182" s="225"/>
      <c r="V182" s="225"/>
      <c r="W182" s="225"/>
      <c r="X182" s="226"/>
      <c r="Y182" s="227"/>
      <c r="Z182" s="225"/>
      <c r="AA182" s="225"/>
      <c r="AB182" s="225"/>
      <c r="AC182" s="226"/>
      <c r="AD182" s="190"/>
      <c r="AE182" s="225"/>
      <c r="AF182" s="225"/>
      <c r="AG182" s="225"/>
      <c r="AH182" s="226"/>
      <c r="AI182" s="227"/>
      <c r="AJ182" s="225"/>
      <c r="AK182" s="225"/>
      <c r="AL182" s="225"/>
      <c r="AM182" s="226"/>
    </row>
    <row r="183" spans="2:39">
      <c r="B183" s="225"/>
      <c r="C183" s="225"/>
      <c r="D183" s="225"/>
      <c r="E183" s="225"/>
      <c r="F183" s="225"/>
      <c r="G183" s="225"/>
      <c r="H183" s="225"/>
      <c r="I183" s="226"/>
      <c r="J183" s="226"/>
      <c r="K183" s="225"/>
      <c r="L183" s="225"/>
      <c r="M183" s="225"/>
      <c r="N183" s="226"/>
      <c r="O183" s="227"/>
      <c r="P183" s="225"/>
      <c r="Q183" s="225"/>
      <c r="R183" s="225"/>
      <c r="S183" s="226"/>
      <c r="T183" s="227"/>
      <c r="U183" s="225"/>
      <c r="V183" s="225"/>
      <c r="W183" s="225"/>
      <c r="X183" s="226"/>
      <c r="Y183" s="227"/>
      <c r="Z183" s="225"/>
      <c r="AA183" s="225"/>
      <c r="AB183" s="225"/>
      <c r="AC183" s="226"/>
      <c r="AD183" s="190"/>
      <c r="AE183" s="225"/>
      <c r="AF183" s="225"/>
      <c r="AG183" s="225"/>
      <c r="AH183" s="226"/>
      <c r="AI183" s="227"/>
      <c r="AJ183" s="225"/>
      <c r="AK183" s="225"/>
      <c r="AL183" s="225"/>
      <c r="AM183" s="226"/>
    </row>
    <row r="184" spans="2:39">
      <c r="B184" s="225"/>
      <c r="C184" s="225"/>
      <c r="D184" s="225"/>
      <c r="E184" s="225"/>
      <c r="F184" s="225"/>
      <c r="G184" s="225"/>
      <c r="H184" s="225"/>
      <c r="I184" s="226"/>
      <c r="J184" s="226"/>
      <c r="K184" s="225"/>
      <c r="L184" s="225"/>
      <c r="M184" s="225"/>
      <c r="N184" s="226"/>
      <c r="O184" s="227"/>
      <c r="P184" s="225"/>
      <c r="Q184" s="225"/>
      <c r="R184" s="225"/>
      <c r="S184" s="226"/>
      <c r="T184" s="227"/>
      <c r="U184" s="225"/>
      <c r="V184" s="225"/>
      <c r="W184" s="225"/>
      <c r="X184" s="226"/>
      <c r="Y184" s="227"/>
      <c r="Z184" s="225"/>
      <c r="AA184" s="225"/>
      <c r="AB184" s="225"/>
      <c r="AC184" s="226"/>
      <c r="AD184" s="190"/>
      <c r="AE184" s="225"/>
      <c r="AF184" s="225"/>
      <c r="AG184" s="225"/>
      <c r="AH184" s="226"/>
      <c r="AI184" s="227"/>
      <c r="AJ184" s="225"/>
      <c r="AK184" s="225"/>
      <c r="AL184" s="225"/>
      <c r="AM184" s="226"/>
    </row>
    <row r="185" spans="2:39">
      <c r="B185" s="225"/>
      <c r="C185" s="225"/>
      <c r="D185" s="225"/>
      <c r="E185" s="225"/>
      <c r="F185" s="225"/>
      <c r="G185" s="225"/>
      <c r="H185" s="225"/>
      <c r="I185" s="226"/>
      <c r="J185" s="226"/>
      <c r="K185" s="225"/>
      <c r="L185" s="225"/>
      <c r="M185" s="225"/>
      <c r="N185" s="226"/>
      <c r="O185" s="227"/>
      <c r="P185" s="225"/>
      <c r="Q185" s="225"/>
      <c r="R185" s="225"/>
      <c r="S185" s="226"/>
      <c r="T185" s="227"/>
      <c r="U185" s="225"/>
      <c r="V185" s="225"/>
      <c r="W185" s="225"/>
      <c r="X185" s="226"/>
      <c r="Y185" s="227"/>
      <c r="Z185" s="225"/>
      <c r="AA185" s="225"/>
      <c r="AB185" s="225"/>
      <c r="AC185" s="226"/>
      <c r="AD185" s="190"/>
      <c r="AE185" s="225"/>
      <c r="AF185" s="225"/>
      <c r="AG185" s="225"/>
      <c r="AH185" s="226"/>
      <c r="AI185" s="227"/>
      <c r="AJ185" s="225"/>
      <c r="AK185" s="225"/>
      <c r="AL185" s="225"/>
      <c r="AM185" s="226"/>
    </row>
    <row r="186" spans="2:39">
      <c r="B186" s="225"/>
      <c r="C186" s="225"/>
      <c r="D186" s="225"/>
      <c r="E186" s="225"/>
      <c r="F186" s="225"/>
      <c r="G186" s="225"/>
      <c r="H186" s="225"/>
      <c r="I186" s="226"/>
      <c r="J186" s="226"/>
      <c r="K186" s="225"/>
      <c r="L186" s="225"/>
      <c r="M186" s="225"/>
      <c r="N186" s="226"/>
      <c r="O186" s="227"/>
      <c r="P186" s="225"/>
      <c r="Q186" s="225"/>
      <c r="R186" s="225"/>
      <c r="S186" s="226"/>
      <c r="T186" s="227"/>
      <c r="U186" s="225"/>
      <c r="V186" s="225"/>
      <c r="W186" s="225"/>
      <c r="X186" s="226"/>
      <c r="Y186" s="227"/>
      <c r="Z186" s="225"/>
      <c r="AA186" s="225"/>
      <c r="AB186" s="225"/>
      <c r="AC186" s="226"/>
      <c r="AD186" s="190"/>
      <c r="AE186" s="225"/>
      <c r="AF186" s="225"/>
      <c r="AG186" s="225"/>
      <c r="AH186" s="226"/>
      <c r="AI186" s="227"/>
      <c r="AJ186" s="225"/>
      <c r="AK186" s="225"/>
      <c r="AL186" s="225"/>
      <c r="AM186" s="226"/>
    </row>
    <row r="187" spans="2:39">
      <c r="B187" s="225"/>
      <c r="C187" s="225"/>
      <c r="D187" s="225"/>
      <c r="E187" s="225"/>
      <c r="F187" s="225"/>
      <c r="G187" s="225"/>
      <c r="H187" s="225"/>
      <c r="I187" s="226"/>
      <c r="J187" s="226"/>
      <c r="K187" s="225"/>
      <c r="L187" s="225"/>
      <c r="M187" s="225"/>
      <c r="N187" s="226"/>
      <c r="O187" s="227"/>
      <c r="P187" s="225"/>
      <c r="Q187" s="225"/>
      <c r="R187" s="225"/>
      <c r="S187" s="226"/>
      <c r="T187" s="227"/>
      <c r="U187" s="225"/>
      <c r="V187" s="225"/>
      <c r="W187" s="225"/>
      <c r="X187" s="226"/>
      <c r="Y187" s="227"/>
      <c r="Z187" s="225"/>
      <c r="AA187" s="225"/>
      <c r="AB187" s="225"/>
      <c r="AC187" s="226"/>
      <c r="AD187" s="190"/>
      <c r="AE187" s="225"/>
      <c r="AF187" s="225"/>
      <c r="AG187" s="225"/>
      <c r="AH187" s="226"/>
      <c r="AI187" s="227"/>
      <c r="AJ187" s="225"/>
      <c r="AK187" s="225"/>
      <c r="AL187" s="225"/>
      <c r="AM187" s="226"/>
    </row>
    <row r="188" spans="2:39">
      <c r="B188" s="225"/>
      <c r="C188" s="225"/>
      <c r="D188" s="225"/>
      <c r="E188" s="225"/>
      <c r="F188" s="225"/>
      <c r="G188" s="225"/>
      <c r="H188" s="225"/>
      <c r="I188" s="226"/>
      <c r="J188" s="226"/>
      <c r="K188" s="225"/>
      <c r="L188" s="225"/>
      <c r="M188" s="225"/>
      <c r="N188" s="226"/>
      <c r="O188" s="227"/>
      <c r="P188" s="225"/>
      <c r="Q188" s="225"/>
      <c r="R188" s="225"/>
      <c r="S188" s="226"/>
      <c r="T188" s="227"/>
      <c r="U188" s="225"/>
      <c r="V188" s="225"/>
      <c r="W188" s="225"/>
      <c r="X188" s="226"/>
      <c r="Y188" s="227"/>
      <c r="Z188" s="225"/>
      <c r="AA188" s="225"/>
      <c r="AB188" s="225"/>
      <c r="AC188" s="226"/>
      <c r="AD188" s="190"/>
      <c r="AE188" s="225"/>
      <c r="AF188" s="225"/>
      <c r="AG188" s="225"/>
      <c r="AH188" s="226"/>
      <c r="AI188" s="227"/>
      <c r="AJ188" s="225"/>
      <c r="AK188" s="225"/>
      <c r="AL188" s="225"/>
      <c r="AM188" s="226"/>
    </row>
    <row r="189" spans="2:39">
      <c r="B189" s="225"/>
      <c r="C189" s="225"/>
      <c r="D189" s="225"/>
      <c r="E189" s="225"/>
      <c r="F189" s="225"/>
      <c r="G189" s="225"/>
      <c r="H189" s="225"/>
      <c r="I189" s="226"/>
      <c r="J189" s="226"/>
      <c r="K189" s="225"/>
      <c r="L189" s="225"/>
      <c r="M189" s="225"/>
      <c r="N189" s="226"/>
      <c r="O189" s="227"/>
      <c r="P189" s="225"/>
      <c r="Q189" s="225"/>
      <c r="R189" s="225"/>
      <c r="S189" s="226"/>
      <c r="T189" s="227"/>
      <c r="U189" s="225"/>
      <c r="V189" s="225"/>
      <c r="W189" s="225"/>
      <c r="X189" s="226"/>
      <c r="Y189" s="227"/>
      <c r="Z189" s="225"/>
      <c r="AA189" s="225"/>
      <c r="AB189" s="225"/>
      <c r="AC189" s="226"/>
      <c r="AD189" s="190"/>
      <c r="AE189" s="225"/>
      <c r="AF189" s="225"/>
      <c r="AG189" s="225"/>
      <c r="AH189" s="226"/>
      <c r="AI189" s="227"/>
      <c r="AJ189" s="225"/>
      <c r="AK189" s="225"/>
      <c r="AL189" s="225"/>
      <c r="AM189" s="226"/>
    </row>
    <row r="190" spans="2:39">
      <c r="B190" s="225"/>
      <c r="C190" s="225"/>
      <c r="D190" s="225"/>
      <c r="E190" s="225"/>
      <c r="F190" s="225"/>
      <c r="G190" s="225"/>
      <c r="H190" s="225"/>
      <c r="I190" s="226"/>
      <c r="J190" s="226"/>
      <c r="K190" s="225"/>
      <c r="L190" s="225"/>
      <c r="M190" s="225"/>
      <c r="N190" s="226"/>
      <c r="O190" s="227"/>
      <c r="P190" s="225"/>
      <c r="Q190" s="225"/>
      <c r="R190" s="225"/>
      <c r="S190" s="226"/>
      <c r="T190" s="227"/>
      <c r="U190" s="225"/>
      <c r="V190" s="225"/>
      <c r="W190" s="225"/>
      <c r="X190" s="226"/>
      <c r="Y190" s="227"/>
      <c r="Z190" s="225"/>
      <c r="AA190" s="225"/>
      <c r="AB190" s="225"/>
      <c r="AC190" s="226"/>
      <c r="AD190" s="190"/>
      <c r="AE190" s="225"/>
      <c r="AF190" s="225"/>
      <c r="AG190" s="225"/>
      <c r="AH190" s="226"/>
      <c r="AI190" s="227"/>
      <c r="AJ190" s="225"/>
      <c r="AK190" s="225"/>
      <c r="AL190" s="225"/>
      <c r="AM190" s="226"/>
    </row>
    <row r="191" spans="2:39">
      <c r="B191" s="225"/>
      <c r="C191" s="225"/>
      <c r="D191" s="225"/>
      <c r="E191" s="225"/>
      <c r="F191" s="225"/>
      <c r="G191" s="225"/>
      <c r="H191" s="225"/>
      <c r="I191" s="226"/>
      <c r="J191" s="226"/>
      <c r="K191" s="225"/>
      <c r="L191" s="225"/>
      <c r="M191" s="225"/>
      <c r="N191" s="226"/>
      <c r="O191" s="227"/>
      <c r="P191" s="225"/>
      <c r="Q191" s="225"/>
      <c r="R191" s="225"/>
      <c r="S191" s="226"/>
      <c r="T191" s="227"/>
      <c r="U191" s="225"/>
      <c r="V191" s="225"/>
      <c r="W191" s="225"/>
      <c r="X191" s="226"/>
      <c r="Y191" s="227"/>
      <c r="Z191" s="225"/>
      <c r="AA191" s="225"/>
      <c r="AB191" s="225"/>
      <c r="AC191" s="226"/>
      <c r="AD191" s="190"/>
      <c r="AE191" s="225"/>
      <c r="AF191" s="225"/>
      <c r="AG191" s="225"/>
      <c r="AH191" s="226"/>
      <c r="AI191" s="227"/>
      <c r="AJ191" s="225"/>
      <c r="AK191" s="225"/>
      <c r="AL191" s="225"/>
      <c r="AM191" s="226"/>
    </row>
    <row r="192" spans="2:39">
      <c r="B192" s="225"/>
      <c r="C192" s="225"/>
      <c r="D192" s="225"/>
      <c r="E192" s="225"/>
      <c r="F192" s="225"/>
      <c r="G192" s="225"/>
      <c r="H192" s="225"/>
      <c r="I192" s="226"/>
      <c r="J192" s="226"/>
      <c r="K192" s="225"/>
      <c r="L192" s="225"/>
      <c r="M192" s="225"/>
      <c r="N192" s="226"/>
      <c r="O192" s="227"/>
      <c r="P192" s="225"/>
      <c r="Q192" s="225"/>
      <c r="R192" s="225"/>
      <c r="S192" s="226"/>
      <c r="T192" s="227"/>
      <c r="U192" s="225"/>
      <c r="V192" s="225"/>
      <c r="W192" s="225"/>
      <c r="X192" s="226"/>
      <c r="Y192" s="227"/>
      <c r="Z192" s="225"/>
      <c r="AA192" s="225"/>
      <c r="AB192" s="225"/>
      <c r="AC192" s="226"/>
      <c r="AD192" s="190"/>
      <c r="AE192" s="225"/>
      <c r="AF192" s="225"/>
      <c r="AG192" s="225"/>
      <c r="AH192" s="226"/>
      <c r="AI192" s="227"/>
      <c r="AJ192" s="225"/>
      <c r="AK192" s="225"/>
      <c r="AL192" s="225"/>
      <c r="AM192" s="226"/>
    </row>
    <row r="193" spans="2:39">
      <c r="B193" s="225"/>
      <c r="C193" s="225"/>
      <c r="D193" s="225"/>
      <c r="E193" s="225"/>
      <c r="F193" s="225"/>
      <c r="G193" s="225"/>
      <c r="H193" s="225"/>
      <c r="I193" s="226"/>
      <c r="J193" s="226"/>
      <c r="K193" s="225"/>
      <c r="L193" s="225"/>
      <c r="M193" s="225"/>
      <c r="N193" s="226"/>
      <c r="O193" s="227"/>
      <c r="P193" s="225"/>
      <c r="Q193" s="225"/>
      <c r="R193" s="225"/>
      <c r="S193" s="226"/>
      <c r="T193" s="227"/>
      <c r="U193" s="225"/>
      <c r="V193" s="225"/>
      <c r="W193" s="225"/>
      <c r="X193" s="226"/>
      <c r="Y193" s="227"/>
      <c r="Z193" s="225"/>
      <c r="AA193" s="225"/>
      <c r="AB193" s="225"/>
      <c r="AC193" s="226"/>
      <c r="AD193" s="190"/>
      <c r="AE193" s="225"/>
      <c r="AF193" s="225"/>
      <c r="AG193" s="225"/>
      <c r="AH193" s="226"/>
      <c r="AI193" s="227"/>
      <c r="AJ193" s="225"/>
      <c r="AK193" s="225"/>
      <c r="AL193" s="225"/>
      <c r="AM193" s="226"/>
    </row>
    <row r="194" spans="2:39">
      <c r="B194" s="225"/>
      <c r="C194" s="225"/>
      <c r="D194" s="225"/>
      <c r="E194" s="225"/>
      <c r="F194" s="225"/>
      <c r="G194" s="225"/>
      <c r="H194" s="225"/>
      <c r="I194" s="226"/>
      <c r="J194" s="226"/>
      <c r="K194" s="225"/>
      <c r="L194" s="225"/>
      <c r="M194" s="225"/>
      <c r="N194" s="226"/>
      <c r="O194" s="227"/>
      <c r="P194" s="225"/>
      <c r="Q194" s="225"/>
      <c r="R194" s="225"/>
      <c r="S194" s="226"/>
      <c r="T194" s="227"/>
      <c r="U194" s="225"/>
      <c r="V194" s="225"/>
      <c r="W194" s="225"/>
      <c r="X194" s="226"/>
      <c r="Y194" s="227"/>
      <c r="Z194" s="225"/>
      <c r="AA194" s="225"/>
      <c r="AB194" s="225"/>
      <c r="AC194" s="226"/>
      <c r="AD194" s="190"/>
      <c r="AE194" s="225"/>
      <c r="AF194" s="225"/>
      <c r="AG194" s="225"/>
      <c r="AH194" s="226"/>
      <c r="AI194" s="227"/>
      <c r="AJ194" s="225"/>
      <c r="AK194" s="225"/>
      <c r="AL194" s="225"/>
      <c r="AM194" s="226"/>
    </row>
    <row r="195" spans="2:39">
      <c r="B195" s="225"/>
      <c r="C195" s="225"/>
      <c r="D195" s="225"/>
      <c r="E195" s="225"/>
      <c r="F195" s="225"/>
      <c r="G195" s="225"/>
      <c r="H195" s="225"/>
      <c r="I195" s="226"/>
      <c r="J195" s="226"/>
      <c r="K195" s="225"/>
      <c r="L195" s="225"/>
      <c r="M195" s="225"/>
      <c r="N195" s="226"/>
      <c r="O195" s="227"/>
      <c r="P195" s="225"/>
      <c r="Q195" s="225"/>
      <c r="R195" s="225"/>
      <c r="S195" s="226"/>
      <c r="T195" s="227"/>
      <c r="U195" s="225"/>
      <c r="V195" s="225"/>
      <c r="W195" s="225"/>
      <c r="X195" s="226"/>
      <c r="Y195" s="227"/>
      <c r="Z195" s="225"/>
      <c r="AA195" s="225"/>
      <c r="AB195" s="225"/>
      <c r="AC195" s="226"/>
      <c r="AD195" s="190"/>
      <c r="AE195" s="225"/>
      <c r="AF195" s="225"/>
      <c r="AG195" s="225"/>
      <c r="AH195" s="226"/>
      <c r="AI195" s="227"/>
      <c r="AJ195" s="225"/>
      <c r="AK195" s="225"/>
      <c r="AL195" s="225"/>
      <c r="AM195" s="226"/>
    </row>
    <row r="196" spans="2:39">
      <c r="B196" s="225"/>
      <c r="C196" s="225"/>
      <c r="D196" s="225"/>
      <c r="E196" s="225"/>
      <c r="F196" s="225"/>
      <c r="G196" s="225"/>
      <c r="H196" s="225"/>
      <c r="I196" s="226"/>
      <c r="J196" s="226"/>
      <c r="K196" s="225"/>
      <c r="L196" s="225"/>
      <c r="M196" s="225"/>
      <c r="N196" s="226"/>
      <c r="O196" s="227"/>
      <c r="P196" s="225"/>
      <c r="Q196" s="225"/>
      <c r="R196" s="225"/>
      <c r="S196" s="226"/>
      <c r="T196" s="227"/>
      <c r="U196" s="225"/>
      <c r="V196" s="225"/>
      <c r="W196" s="225"/>
      <c r="X196" s="226"/>
      <c r="Y196" s="227"/>
      <c r="Z196" s="225"/>
      <c r="AA196" s="225"/>
      <c r="AB196" s="225"/>
      <c r="AC196" s="226"/>
      <c r="AD196" s="190"/>
      <c r="AE196" s="225"/>
      <c r="AF196" s="225"/>
      <c r="AG196" s="225"/>
      <c r="AH196" s="226"/>
      <c r="AI196" s="227"/>
      <c r="AJ196" s="225"/>
      <c r="AK196" s="225"/>
      <c r="AL196" s="225"/>
      <c r="AM196" s="226"/>
    </row>
    <row r="197" spans="2:39">
      <c r="B197" s="225"/>
      <c r="C197" s="225"/>
      <c r="D197" s="225"/>
      <c r="E197" s="225"/>
      <c r="F197" s="225"/>
      <c r="G197" s="225"/>
      <c r="H197" s="225"/>
      <c r="I197" s="226"/>
      <c r="J197" s="226"/>
      <c r="K197" s="225"/>
      <c r="L197" s="225"/>
      <c r="M197" s="225"/>
      <c r="N197" s="226"/>
      <c r="O197" s="227"/>
      <c r="P197" s="225"/>
      <c r="Q197" s="225"/>
      <c r="R197" s="225"/>
      <c r="S197" s="226"/>
      <c r="T197" s="227"/>
      <c r="U197" s="225"/>
      <c r="V197" s="225"/>
      <c r="W197" s="225"/>
      <c r="X197" s="226"/>
      <c r="Y197" s="227"/>
      <c r="Z197" s="225"/>
      <c r="AA197" s="225"/>
      <c r="AB197" s="225"/>
      <c r="AC197" s="226"/>
      <c r="AD197" s="190"/>
      <c r="AE197" s="225"/>
      <c r="AF197" s="225"/>
      <c r="AG197" s="225"/>
      <c r="AH197" s="226"/>
      <c r="AI197" s="227"/>
      <c r="AJ197" s="225"/>
      <c r="AK197" s="225"/>
      <c r="AL197" s="225"/>
      <c r="AM197" s="226"/>
    </row>
    <row r="198" spans="2:39">
      <c r="B198" s="225"/>
      <c r="C198" s="225"/>
      <c r="D198" s="225"/>
      <c r="E198" s="225"/>
      <c r="F198" s="225"/>
      <c r="G198" s="225"/>
      <c r="H198" s="225"/>
      <c r="I198" s="226"/>
      <c r="J198" s="226"/>
      <c r="K198" s="225"/>
      <c r="L198" s="225"/>
      <c r="M198" s="225"/>
      <c r="N198" s="226"/>
      <c r="O198" s="227"/>
      <c r="P198" s="225"/>
      <c r="Q198" s="225"/>
      <c r="R198" s="225"/>
      <c r="S198" s="226"/>
      <c r="T198" s="227"/>
      <c r="U198" s="225"/>
      <c r="V198" s="225"/>
      <c r="W198" s="225"/>
      <c r="X198" s="226"/>
      <c r="Y198" s="227"/>
      <c r="Z198" s="225"/>
      <c r="AA198" s="225"/>
      <c r="AB198" s="225"/>
      <c r="AC198" s="226"/>
      <c r="AD198" s="190"/>
      <c r="AE198" s="225"/>
      <c r="AF198" s="225"/>
      <c r="AG198" s="225"/>
      <c r="AH198" s="226"/>
      <c r="AI198" s="227"/>
      <c r="AJ198" s="225"/>
      <c r="AK198" s="225"/>
      <c r="AL198" s="225"/>
      <c r="AM198" s="226"/>
    </row>
    <row r="199" spans="2:39">
      <c r="B199" s="225"/>
      <c r="C199" s="225"/>
      <c r="D199" s="225"/>
      <c r="E199" s="225"/>
      <c r="F199" s="225"/>
      <c r="G199" s="225"/>
      <c r="H199" s="225"/>
      <c r="I199" s="226"/>
      <c r="J199" s="226"/>
      <c r="K199" s="225"/>
      <c r="L199" s="225"/>
      <c r="M199" s="225"/>
      <c r="N199" s="226"/>
      <c r="O199" s="227"/>
      <c r="P199" s="225"/>
      <c r="Q199" s="225"/>
      <c r="R199" s="225"/>
      <c r="S199" s="226"/>
      <c r="T199" s="227"/>
      <c r="U199" s="225"/>
      <c r="V199" s="225"/>
      <c r="W199" s="225"/>
      <c r="X199" s="226"/>
      <c r="Y199" s="227"/>
      <c r="Z199" s="225"/>
      <c r="AA199" s="225"/>
      <c r="AB199" s="225"/>
      <c r="AC199" s="226"/>
      <c r="AD199" s="190"/>
      <c r="AE199" s="225"/>
      <c r="AF199" s="225"/>
      <c r="AG199" s="225"/>
      <c r="AH199" s="226"/>
      <c r="AI199" s="227"/>
      <c r="AJ199" s="225"/>
      <c r="AK199" s="225"/>
      <c r="AL199" s="225"/>
      <c r="AM199" s="226"/>
    </row>
    <row r="200" spans="2:39">
      <c r="B200" s="225"/>
      <c r="C200" s="225"/>
      <c r="D200" s="225"/>
      <c r="E200" s="225"/>
      <c r="F200" s="225"/>
      <c r="G200" s="225"/>
      <c r="H200" s="225"/>
      <c r="I200" s="226"/>
      <c r="J200" s="226"/>
      <c r="K200" s="225"/>
      <c r="L200" s="225"/>
      <c r="M200" s="225"/>
      <c r="N200" s="226"/>
      <c r="O200" s="227"/>
      <c r="P200" s="225"/>
      <c r="Q200" s="225"/>
      <c r="R200" s="225"/>
      <c r="S200" s="226"/>
      <c r="T200" s="227"/>
      <c r="U200" s="225"/>
      <c r="V200" s="225"/>
      <c r="W200" s="225"/>
      <c r="X200" s="226"/>
      <c r="Y200" s="227"/>
      <c r="Z200" s="225"/>
      <c r="AA200" s="225"/>
      <c r="AB200" s="225"/>
      <c r="AC200" s="226"/>
      <c r="AD200" s="190"/>
      <c r="AE200" s="225"/>
      <c r="AF200" s="225"/>
      <c r="AG200" s="225"/>
      <c r="AH200" s="226"/>
      <c r="AI200" s="227"/>
      <c r="AJ200" s="225"/>
      <c r="AK200" s="225"/>
      <c r="AL200" s="225"/>
      <c r="AM200" s="226"/>
    </row>
    <row r="201" spans="2:39">
      <c r="B201" s="225"/>
      <c r="C201" s="225"/>
      <c r="D201" s="225"/>
      <c r="E201" s="225"/>
      <c r="F201" s="225"/>
      <c r="G201" s="225"/>
      <c r="H201" s="225"/>
      <c r="I201" s="226"/>
      <c r="J201" s="226"/>
      <c r="K201" s="225"/>
      <c r="L201" s="225"/>
      <c r="M201" s="225"/>
      <c r="N201" s="226"/>
      <c r="O201" s="227"/>
      <c r="P201" s="225"/>
      <c r="Q201" s="225"/>
      <c r="R201" s="225"/>
      <c r="S201" s="226"/>
      <c r="T201" s="227"/>
      <c r="U201" s="225"/>
      <c r="V201" s="225"/>
      <c r="W201" s="225"/>
      <c r="X201" s="226"/>
      <c r="Y201" s="227"/>
      <c r="Z201" s="225"/>
      <c r="AA201" s="225"/>
      <c r="AB201" s="225"/>
      <c r="AC201" s="226"/>
      <c r="AD201" s="190"/>
      <c r="AE201" s="225"/>
      <c r="AF201" s="225"/>
      <c r="AG201" s="225"/>
      <c r="AH201" s="226"/>
      <c r="AI201" s="227"/>
      <c r="AJ201" s="225"/>
      <c r="AK201" s="225"/>
      <c r="AL201" s="225"/>
      <c r="AM201" s="226"/>
    </row>
    <row r="202" spans="2:39">
      <c r="B202" s="225"/>
      <c r="C202" s="225"/>
      <c r="D202" s="225"/>
      <c r="E202" s="225"/>
      <c r="F202" s="225"/>
      <c r="G202" s="225"/>
      <c r="H202" s="225"/>
      <c r="I202" s="226"/>
      <c r="J202" s="226"/>
      <c r="K202" s="225"/>
      <c r="L202" s="225"/>
      <c r="M202" s="225"/>
      <c r="N202" s="226"/>
      <c r="O202" s="227"/>
      <c r="P202" s="225"/>
      <c r="Q202" s="225"/>
      <c r="R202" s="225"/>
      <c r="S202" s="226"/>
      <c r="T202" s="227"/>
      <c r="U202" s="225"/>
      <c r="V202" s="225"/>
      <c r="W202" s="225"/>
      <c r="X202" s="226"/>
      <c r="Y202" s="227"/>
      <c r="Z202" s="225"/>
      <c r="AA202" s="225"/>
      <c r="AB202" s="225"/>
      <c r="AC202" s="226"/>
      <c r="AD202" s="190"/>
      <c r="AE202" s="225"/>
      <c r="AF202" s="225"/>
      <c r="AG202" s="225"/>
      <c r="AH202" s="226"/>
      <c r="AI202" s="227"/>
      <c r="AJ202" s="225"/>
      <c r="AK202" s="225"/>
      <c r="AL202" s="225"/>
      <c r="AM202" s="226"/>
    </row>
    <row r="203" spans="2:39">
      <c r="B203" s="225"/>
      <c r="C203" s="225"/>
      <c r="D203" s="225"/>
      <c r="E203" s="225"/>
      <c r="F203" s="225"/>
      <c r="G203" s="225"/>
      <c r="H203" s="225"/>
      <c r="I203" s="226"/>
      <c r="J203" s="226"/>
      <c r="K203" s="225"/>
      <c r="L203" s="225"/>
      <c r="M203" s="225"/>
      <c r="N203" s="226"/>
      <c r="O203" s="227"/>
      <c r="P203" s="225"/>
      <c r="Q203" s="225"/>
      <c r="R203" s="225"/>
      <c r="S203" s="226"/>
      <c r="T203" s="227"/>
      <c r="U203" s="225"/>
      <c r="V203" s="225"/>
      <c r="W203" s="225"/>
      <c r="X203" s="226"/>
      <c r="Y203" s="227"/>
      <c r="Z203" s="225"/>
      <c r="AA203" s="225"/>
      <c r="AB203" s="225"/>
      <c r="AC203" s="226"/>
      <c r="AD203" s="190"/>
      <c r="AE203" s="225"/>
      <c r="AF203" s="225"/>
      <c r="AG203" s="225"/>
      <c r="AH203" s="226"/>
      <c r="AI203" s="227"/>
      <c r="AJ203" s="225"/>
      <c r="AK203" s="225"/>
      <c r="AL203" s="225"/>
      <c r="AM203" s="226"/>
    </row>
    <row r="204" spans="2:39">
      <c r="B204" s="225"/>
      <c r="C204" s="225"/>
      <c r="D204" s="225"/>
      <c r="E204" s="225"/>
      <c r="F204" s="225"/>
      <c r="G204" s="225"/>
      <c r="H204" s="225"/>
      <c r="I204" s="226"/>
      <c r="J204" s="226"/>
      <c r="K204" s="225"/>
      <c r="L204" s="225"/>
      <c r="M204" s="225"/>
      <c r="N204" s="226"/>
      <c r="O204" s="227"/>
      <c r="P204" s="225"/>
      <c r="Q204" s="225"/>
      <c r="R204" s="225"/>
      <c r="S204" s="226"/>
      <c r="T204" s="227"/>
      <c r="U204" s="225"/>
      <c r="V204" s="225"/>
      <c r="W204" s="225"/>
      <c r="X204" s="226"/>
      <c r="Y204" s="227"/>
      <c r="Z204" s="225"/>
      <c r="AA204" s="225"/>
      <c r="AB204" s="225"/>
      <c r="AC204" s="226"/>
      <c r="AD204" s="190"/>
      <c r="AE204" s="225"/>
      <c r="AF204" s="225"/>
      <c r="AG204" s="225"/>
      <c r="AH204" s="226"/>
      <c r="AI204" s="227"/>
      <c r="AJ204" s="225"/>
      <c r="AK204" s="225"/>
      <c r="AL204" s="225"/>
      <c r="AM204" s="226"/>
    </row>
    <row r="205" spans="2:39">
      <c r="B205" s="225"/>
      <c r="C205" s="225"/>
      <c r="D205" s="225"/>
      <c r="E205" s="225"/>
      <c r="F205" s="225"/>
      <c r="G205" s="225"/>
      <c r="H205" s="225"/>
      <c r="I205" s="226"/>
      <c r="J205" s="226"/>
      <c r="K205" s="225"/>
      <c r="L205" s="225"/>
      <c r="M205" s="225"/>
      <c r="N205" s="226"/>
      <c r="O205" s="227"/>
      <c r="P205" s="225"/>
      <c r="Q205" s="225"/>
      <c r="R205" s="225"/>
      <c r="S205" s="226"/>
      <c r="T205" s="227"/>
      <c r="U205" s="225"/>
      <c r="V205" s="225"/>
      <c r="W205" s="225"/>
      <c r="X205" s="226"/>
      <c r="Y205" s="227"/>
      <c r="Z205" s="225"/>
      <c r="AA205" s="225"/>
      <c r="AB205" s="225"/>
      <c r="AC205" s="226"/>
      <c r="AD205" s="190"/>
      <c r="AE205" s="225"/>
      <c r="AF205" s="225"/>
      <c r="AG205" s="225"/>
      <c r="AH205" s="226"/>
      <c r="AI205" s="227"/>
      <c r="AJ205" s="225"/>
      <c r="AK205" s="225"/>
      <c r="AL205" s="225"/>
      <c r="AM205" s="226"/>
    </row>
    <row r="206" spans="2:39">
      <c r="B206" s="225"/>
      <c r="C206" s="225"/>
      <c r="D206" s="225"/>
      <c r="E206" s="225"/>
      <c r="F206" s="225"/>
      <c r="G206" s="225"/>
      <c r="H206" s="225"/>
      <c r="I206" s="226"/>
      <c r="J206" s="226"/>
      <c r="K206" s="225"/>
      <c r="L206" s="225"/>
      <c r="M206" s="225"/>
      <c r="N206" s="226"/>
      <c r="O206" s="227"/>
      <c r="P206" s="225"/>
      <c r="Q206" s="225"/>
      <c r="R206" s="225"/>
      <c r="S206" s="226"/>
      <c r="T206" s="227"/>
      <c r="U206" s="225"/>
      <c r="V206" s="225"/>
      <c r="W206" s="225"/>
      <c r="X206" s="226"/>
      <c r="Y206" s="227"/>
      <c r="Z206" s="225"/>
      <c r="AA206" s="225"/>
      <c r="AB206" s="225"/>
      <c r="AC206" s="226"/>
      <c r="AD206" s="190"/>
      <c r="AE206" s="225"/>
      <c r="AF206" s="225"/>
      <c r="AG206" s="225"/>
      <c r="AH206" s="226"/>
      <c r="AI206" s="227"/>
      <c r="AJ206" s="225"/>
      <c r="AK206" s="225"/>
      <c r="AL206" s="225"/>
      <c r="AM206" s="226"/>
    </row>
    <row r="207" spans="2:39">
      <c r="B207" s="225"/>
      <c r="C207" s="225"/>
      <c r="D207" s="225"/>
      <c r="E207" s="225"/>
      <c r="F207" s="225"/>
      <c r="G207" s="225"/>
      <c r="H207" s="225"/>
      <c r="I207" s="226"/>
      <c r="J207" s="226"/>
      <c r="K207" s="225"/>
      <c r="L207" s="225"/>
      <c r="M207" s="225"/>
      <c r="N207" s="226"/>
      <c r="O207" s="227"/>
      <c r="P207" s="225"/>
      <c r="Q207" s="225"/>
      <c r="R207" s="225"/>
      <c r="S207" s="226"/>
      <c r="T207" s="227"/>
      <c r="U207" s="225"/>
      <c r="V207" s="225"/>
      <c r="W207" s="225"/>
      <c r="X207" s="226"/>
      <c r="Y207" s="227"/>
      <c r="Z207" s="225"/>
      <c r="AA207" s="225"/>
      <c r="AB207" s="225"/>
      <c r="AC207" s="226"/>
      <c r="AD207" s="190"/>
      <c r="AE207" s="225"/>
      <c r="AF207" s="225"/>
      <c r="AG207" s="225"/>
      <c r="AH207" s="226"/>
      <c r="AI207" s="227"/>
      <c r="AJ207" s="225"/>
      <c r="AK207" s="225"/>
      <c r="AL207" s="225"/>
      <c r="AM207" s="226"/>
    </row>
    <row r="208" spans="2:39">
      <c r="B208" s="225"/>
      <c r="C208" s="225"/>
      <c r="D208" s="225"/>
      <c r="E208" s="225"/>
      <c r="F208" s="225"/>
      <c r="G208" s="225"/>
      <c r="H208" s="225"/>
      <c r="I208" s="226"/>
      <c r="J208" s="226"/>
      <c r="K208" s="225"/>
      <c r="L208" s="225"/>
      <c r="M208" s="225"/>
      <c r="N208" s="226"/>
      <c r="O208" s="227"/>
      <c r="P208" s="225"/>
      <c r="Q208" s="225"/>
      <c r="R208" s="225"/>
      <c r="S208" s="226"/>
      <c r="T208" s="227"/>
      <c r="U208" s="225"/>
      <c r="V208" s="225"/>
      <c r="W208" s="225"/>
      <c r="X208" s="226"/>
      <c r="Y208" s="227"/>
      <c r="Z208" s="225"/>
      <c r="AA208" s="225"/>
      <c r="AB208" s="225"/>
      <c r="AC208" s="226"/>
      <c r="AD208" s="190"/>
      <c r="AE208" s="225"/>
      <c r="AF208" s="225"/>
      <c r="AG208" s="225"/>
      <c r="AH208" s="226"/>
      <c r="AI208" s="227"/>
      <c r="AJ208" s="225"/>
      <c r="AK208" s="225"/>
      <c r="AL208" s="225"/>
      <c r="AM208" s="226"/>
    </row>
  </sheetData>
  <mergeCells count="175">
    <mergeCell ref="B126:C126"/>
    <mergeCell ref="B90:C90"/>
    <mergeCell ref="I10:AM10"/>
    <mergeCell ref="B16:C16"/>
    <mergeCell ref="B17:C17"/>
    <mergeCell ref="B54:C54"/>
    <mergeCell ref="B55:C55"/>
    <mergeCell ref="B69:C69"/>
    <mergeCell ref="D12:E12"/>
    <mergeCell ref="G12:H12"/>
    <mergeCell ref="L12:M12"/>
    <mergeCell ref="Q12:R12"/>
    <mergeCell ref="AC12:AD13"/>
    <mergeCell ref="AH12:AI13"/>
    <mergeCell ref="I12:I13"/>
    <mergeCell ref="B12:C13"/>
    <mergeCell ref="AF12:AG12"/>
    <mergeCell ref="AM12:AN13"/>
    <mergeCell ref="X12:Y13"/>
    <mergeCell ref="S12:T13"/>
    <mergeCell ref="N12:O13"/>
    <mergeCell ref="AK12:AL12"/>
    <mergeCell ref="V12:W12"/>
    <mergeCell ref="AA12:AB12"/>
    <mergeCell ref="B125:C125"/>
    <mergeCell ref="B25:C25"/>
    <mergeCell ref="B26:C26"/>
    <mergeCell ref="B27:C27"/>
    <mergeCell ref="B28:C28"/>
    <mergeCell ref="B29:C29"/>
    <mergeCell ref="B35:C35"/>
    <mergeCell ref="B36:C36"/>
    <mergeCell ref="B37:C37"/>
    <mergeCell ref="B41:C41"/>
    <mergeCell ref="B31:C31"/>
    <mergeCell ref="B33:C33"/>
    <mergeCell ref="B32:C32"/>
    <mergeCell ref="B34:C34"/>
    <mergeCell ref="B42:C42"/>
    <mergeCell ref="B43:C43"/>
    <mergeCell ref="B18:C18"/>
    <mergeCell ref="B19:C19"/>
    <mergeCell ref="B20:C20"/>
    <mergeCell ref="B21:C21"/>
    <mergeCell ref="B22:C22"/>
    <mergeCell ref="B23:C23"/>
    <mergeCell ref="B24:C24"/>
    <mergeCell ref="B72:C72"/>
    <mergeCell ref="B73:C73"/>
    <mergeCell ref="B74:C74"/>
    <mergeCell ref="B75:C75"/>
    <mergeCell ref="B66:C66"/>
    <mergeCell ref="B67:C67"/>
    <mergeCell ref="B68:C68"/>
    <mergeCell ref="B60:C60"/>
    <mergeCell ref="B61:C61"/>
    <mergeCell ref="B62:C62"/>
    <mergeCell ref="B64:C64"/>
    <mergeCell ref="B86:C86"/>
    <mergeCell ref="B87:C87"/>
    <mergeCell ref="B88:C88"/>
    <mergeCell ref="B89:C89"/>
    <mergeCell ref="B81:C81"/>
    <mergeCell ref="B82:C82"/>
    <mergeCell ref="B83:C83"/>
    <mergeCell ref="B85:C85"/>
    <mergeCell ref="B76:C76"/>
    <mergeCell ref="B77:C77"/>
    <mergeCell ref="B79:C79"/>
    <mergeCell ref="B80:C80"/>
    <mergeCell ref="B100:C100"/>
    <mergeCell ref="B102:C102"/>
    <mergeCell ref="B101:C101"/>
    <mergeCell ref="B103:C103"/>
    <mergeCell ref="B95:C95"/>
    <mergeCell ref="B96:C96"/>
    <mergeCell ref="B97:C97"/>
    <mergeCell ref="B98:C98"/>
    <mergeCell ref="B91:C91"/>
    <mergeCell ref="B92:C92"/>
    <mergeCell ref="B93:C93"/>
    <mergeCell ref="B94:C94"/>
    <mergeCell ref="B108:C108"/>
    <mergeCell ref="B109:C109"/>
    <mergeCell ref="B110:C110"/>
    <mergeCell ref="B111:C111"/>
    <mergeCell ref="B120:C120"/>
    <mergeCell ref="B112:C112"/>
    <mergeCell ref="B104:C104"/>
    <mergeCell ref="B105:C105"/>
    <mergeCell ref="B106:C106"/>
    <mergeCell ref="B107:C107"/>
    <mergeCell ref="B148:C148"/>
    <mergeCell ref="B149:C149"/>
    <mergeCell ref="B135:C135"/>
    <mergeCell ref="B136:C136"/>
    <mergeCell ref="B137:C137"/>
    <mergeCell ref="B144:C144"/>
    <mergeCell ref="B143:C143"/>
    <mergeCell ref="B142:C142"/>
    <mergeCell ref="B141:C141"/>
    <mergeCell ref="B146:C146"/>
    <mergeCell ref="B147:C147"/>
    <mergeCell ref="B139:C139"/>
    <mergeCell ref="B145:C145"/>
    <mergeCell ref="B140:C140"/>
    <mergeCell ref="B154:C154"/>
    <mergeCell ref="B155:C155"/>
    <mergeCell ref="B157:C157"/>
    <mergeCell ref="B158:C158"/>
    <mergeCell ref="B156:C156"/>
    <mergeCell ref="B150:C150"/>
    <mergeCell ref="B151:C151"/>
    <mergeCell ref="B152:C152"/>
    <mergeCell ref="B153:C153"/>
    <mergeCell ref="B168:C168"/>
    <mergeCell ref="B169:C169"/>
    <mergeCell ref="B170:C170"/>
    <mergeCell ref="B161:C161"/>
    <mergeCell ref="B164:C164"/>
    <mergeCell ref="B165:C165"/>
    <mergeCell ref="B166:C166"/>
    <mergeCell ref="B167:C167"/>
    <mergeCell ref="B159:C159"/>
    <mergeCell ref="B160:C160"/>
    <mergeCell ref="B162:C162"/>
    <mergeCell ref="B163:C163"/>
    <mergeCell ref="B14:C14"/>
    <mergeCell ref="B10:D10"/>
    <mergeCell ref="B50:C50"/>
    <mergeCell ref="B70:C70"/>
    <mergeCell ref="B63:C63"/>
    <mergeCell ref="B49:C49"/>
    <mergeCell ref="B30:C30"/>
    <mergeCell ref="B15:C15"/>
    <mergeCell ref="B48:C48"/>
    <mergeCell ref="B65:C65"/>
    <mergeCell ref="B56:C56"/>
    <mergeCell ref="B57:C57"/>
    <mergeCell ref="B59:C59"/>
    <mergeCell ref="B58:C58"/>
    <mergeCell ref="B46:C46"/>
    <mergeCell ref="B47:C47"/>
    <mergeCell ref="B52:C52"/>
    <mergeCell ref="B53:C53"/>
    <mergeCell ref="B51:C51"/>
    <mergeCell ref="B44:C44"/>
    <mergeCell ref="B45:C45"/>
    <mergeCell ref="B38:C38"/>
    <mergeCell ref="B39:C39"/>
    <mergeCell ref="B40:C40"/>
    <mergeCell ref="B114:C114"/>
    <mergeCell ref="B115:C115"/>
    <mergeCell ref="B119:C119"/>
    <mergeCell ref="B117:C117"/>
    <mergeCell ref="B118:C118"/>
    <mergeCell ref="B71:C71"/>
    <mergeCell ref="B78:C78"/>
    <mergeCell ref="B138:C138"/>
    <mergeCell ref="B84:C84"/>
    <mergeCell ref="B127:C127"/>
    <mergeCell ref="B133:C133"/>
    <mergeCell ref="B134:C134"/>
    <mergeCell ref="B99:C99"/>
    <mergeCell ref="B113:C113"/>
    <mergeCell ref="B116:C116"/>
    <mergeCell ref="B128:C128"/>
    <mergeCell ref="B129:C129"/>
    <mergeCell ref="B130:C130"/>
    <mergeCell ref="B132:C132"/>
    <mergeCell ref="B131:C131"/>
    <mergeCell ref="B121:C121"/>
    <mergeCell ref="B122:C122"/>
    <mergeCell ref="B123:C123"/>
    <mergeCell ref="B124:C124"/>
  </mergeCells>
  <phoneticPr fontId="2" type="noConversion"/>
  <hyperlinks>
    <hyperlink ref="B173" r:id="rId1" xr:uid="{00000000-0004-0000-0600-000000000000}"/>
  </hyperlinks>
  <printOptions horizontalCentered="1"/>
  <pageMargins left="0.39370078740157483" right="0.39370078740157483" top="0.39370078740157483" bottom="0.39370078740157483" header="0" footer="0"/>
  <pageSetup paperSize="9" scale="61" pageOrder="overThenDown" orientation="landscape" horizontalDpi="300" verticalDpi="300" r:id="rId2"/>
  <headerFooter alignWithMargins="0"/>
  <colBreaks count="1" manualBreakCount="1">
    <brk id="21" max="1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14</vt:i4>
      </vt:variant>
    </vt:vector>
  </HeadingPairs>
  <TitlesOfParts>
    <vt:vector size="21" baseType="lpstr">
      <vt:lpstr>Aide</vt:lpstr>
      <vt:lpstr>Combien de gastronormes</vt:lpstr>
      <vt:lpstr>Combien de contenants en parts</vt:lpstr>
      <vt:lpstr>Combien contenants en qantité</vt:lpstr>
      <vt:lpstr>GEMRCN contenants en parts</vt:lpstr>
      <vt:lpstr>GEMRCN contenants en qantité</vt:lpstr>
      <vt:lpstr>GEMRCN Grammages</vt:lpstr>
      <vt:lpstr>Aide!Impression_des_titres</vt:lpstr>
      <vt:lpstr>'Combien contenants en qantité'!Impression_des_titres</vt:lpstr>
      <vt:lpstr>'Combien de contenants en parts'!Impression_des_titres</vt:lpstr>
      <vt:lpstr>'Combien de gastronormes'!Impression_des_titres</vt:lpstr>
      <vt:lpstr>'GEMRCN contenants en parts'!Impression_des_titres</vt:lpstr>
      <vt:lpstr>'GEMRCN contenants en qantité'!Impression_des_titres</vt:lpstr>
      <vt:lpstr>'GEMRCN Grammages'!Impression_des_titres</vt:lpstr>
      <vt:lpstr>Aide!Zone_d_impression</vt:lpstr>
      <vt:lpstr>'Combien contenants en qantité'!Zone_d_impression</vt:lpstr>
      <vt:lpstr>'Combien de contenants en parts'!Zone_d_impression</vt:lpstr>
      <vt:lpstr>'Combien de gastronormes'!Zone_d_impression</vt:lpstr>
      <vt:lpstr>'GEMRCN contenants en parts'!Zone_d_impression</vt:lpstr>
      <vt:lpstr>'GEMRCN contenants en qantité'!Zone_d_impression</vt:lpstr>
      <vt:lpstr>'GEMRCN Grammages'!Zone_d_impression</vt:lpstr>
    </vt:vector>
  </TitlesOfParts>
  <Company>Cuisine Centrale de Rochefort sur 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Calculez vos conditionnements</dc:title>
  <dc:subject>Cuisine de collectivité</dc:subject>
  <dc:creator>Joel LEBOUCHER  Juillet 2010</dc:creator>
  <cp:keywords>conditionnement</cp:keywords>
  <dc:description>Combien vous faudra-t-il de gastronormes - de barquettes ou de plats de service - de parts (portions) et de complément en + ou en moins</dc:description>
  <cp:lastModifiedBy>Joël Leboucher</cp:lastModifiedBy>
  <cp:lastPrinted>2010-10-10T17:37:39Z</cp:lastPrinted>
  <dcterms:created xsi:type="dcterms:W3CDTF">2008-04-01T17:35:44Z</dcterms:created>
  <dcterms:modified xsi:type="dcterms:W3CDTF">2020-10-31T18:09:26Z</dcterms:modified>
  <cp:category>Aide à la décision</cp:category>
</cp:coreProperties>
</file>