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ël Leboucher\Desktop\UPRT a faire\EN CHANTIER\fait\AU POIDS\"/>
    </mc:Choice>
  </mc:AlternateContent>
  <xr:revisionPtr revIDLastSave="0" documentId="13_ncr:1_{BE151F9B-E76F-46BA-BDE2-533654D91A0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ota" sheetId="16" r:id="rId1"/>
    <sheet name="Poids.SANS.%.de.perte" sheetId="52" r:id="rId2"/>
    <sheet name="Poids.avec.%.de.perte" sheetId="51" r:id="rId3"/>
  </sheets>
  <definedNames>
    <definedName name="_xlnm._FilterDatabase" localSheetId="0" hidden="1">Nota!#REF!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52" l="1"/>
  <c r="T7" i="52" s="1"/>
  <c r="M26" i="52"/>
  <c r="U26" i="52" s="1"/>
  <c r="E52" i="52"/>
  <c r="G51" i="52"/>
  <c r="E51" i="52"/>
  <c r="G50" i="52"/>
  <c r="E50" i="52"/>
  <c r="G49" i="52"/>
  <c r="E49" i="52"/>
  <c r="G48" i="52"/>
  <c r="E48" i="52"/>
  <c r="G47" i="52"/>
  <c r="E47" i="52"/>
  <c r="G46" i="52"/>
  <c r="E46" i="52"/>
  <c r="G45" i="52"/>
  <c r="E45" i="52"/>
  <c r="G44" i="52"/>
  <c r="E44" i="52"/>
  <c r="G43" i="52"/>
  <c r="E43" i="52"/>
  <c r="G42" i="52"/>
  <c r="E42" i="52"/>
  <c r="G41" i="52"/>
  <c r="E41" i="52"/>
  <c r="G40" i="52"/>
  <c r="E40" i="52"/>
  <c r="G39" i="52"/>
  <c r="E39" i="52"/>
  <c r="G38" i="52"/>
  <c r="G52" i="52"/>
  <c r="G23" i="52"/>
  <c r="E23" i="52"/>
  <c r="E38" i="52"/>
  <c r="B28" i="52"/>
  <c r="E32" i="52" s="1"/>
  <c r="E37" i="52" l="1"/>
  <c r="AY179" i="51"/>
  <c r="K6" i="51" s="1"/>
  <c r="AH179" i="51"/>
  <c r="I6" i="51" s="1"/>
  <c r="Q179" i="51"/>
  <c r="G6" i="51" s="1"/>
  <c r="N223" i="51"/>
  <c r="AH346" i="51"/>
  <c r="I9" i="51" s="1"/>
  <c r="Q346" i="51"/>
  <c r="G9" i="51" s="1"/>
  <c r="AY223" i="51"/>
  <c r="AH223" i="51"/>
  <c r="Q223" i="51"/>
  <c r="E35" i="52" l="1"/>
  <c r="E28" i="52" s="1"/>
  <c r="G37" i="52" s="1"/>
  <c r="AR403" i="51"/>
  <c r="I403" i="51"/>
  <c r="G403" i="51"/>
  <c r="F403" i="51"/>
  <c r="AR402" i="51"/>
  <c r="I402" i="51"/>
  <c r="G402" i="51"/>
  <c r="F402" i="51"/>
  <c r="AR401" i="51"/>
  <c r="I401" i="51"/>
  <c r="G401" i="51"/>
  <c r="F401" i="51"/>
  <c r="AR400" i="51"/>
  <c r="I400" i="51"/>
  <c r="G400" i="51"/>
  <c r="F400" i="51"/>
  <c r="AR399" i="51"/>
  <c r="I399" i="51"/>
  <c r="G399" i="51"/>
  <c r="F399" i="51"/>
  <c r="I398" i="51"/>
  <c r="G398" i="51"/>
  <c r="F398" i="51"/>
  <c r="I397" i="51"/>
  <c r="G397" i="51"/>
  <c r="F397" i="51"/>
  <c r="I396" i="51"/>
  <c r="G396" i="51"/>
  <c r="F396" i="51"/>
  <c r="I395" i="51"/>
  <c r="G395" i="51"/>
  <c r="F395" i="51"/>
  <c r="AV394" i="51"/>
  <c r="AV395" i="51" s="1"/>
  <c r="AV396" i="51" s="1"/>
  <c r="AT394" i="51"/>
  <c r="AT395" i="51" s="1"/>
  <c r="AT396" i="51" s="1"/>
  <c r="I394" i="51"/>
  <c r="G394" i="51"/>
  <c r="F394" i="51"/>
  <c r="AV393" i="51"/>
  <c r="I393" i="51"/>
  <c r="G393" i="51"/>
  <c r="F393" i="51"/>
  <c r="I392" i="51"/>
  <c r="G392" i="51"/>
  <c r="F392" i="51"/>
  <c r="I391" i="51"/>
  <c r="G391" i="51"/>
  <c r="F391" i="51"/>
  <c r="I390" i="51"/>
  <c r="G390" i="51"/>
  <c r="F390" i="51"/>
  <c r="I389" i="51"/>
  <c r="G389" i="51"/>
  <c r="F389" i="51"/>
  <c r="I388" i="51"/>
  <c r="G388" i="51"/>
  <c r="F388" i="51"/>
  <c r="G386" i="51"/>
  <c r="B382" i="51"/>
  <c r="G387" i="51" s="1"/>
  <c r="M381" i="51"/>
  <c r="AR371" i="51"/>
  <c r="I371" i="51"/>
  <c r="G371" i="51"/>
  <c r="F371" i="51"/>
  <c r="AR370" i="51"/>
  <c r="I370" i="51"/>
  <c r="G370" i="51"/>
  <c r="F370" i="51"/>
  <c r="AR369" i="51"/>
  <c r="I369" i="51"/>
  <c r="G369" i="51"/>
  <c r="F369" i="51"/>
  <c r="AR368" i="51"/>
  <c r="I368" i="51"/>
  <c r="G368" i="51"/>
  <c r="F368" i="51"/>
  <c r="AR367" i="51"/>
  <c r="I367" i="51"/>
  <c r="G367" i="51"/>
  <c r="F367" i="51"/>
  <c r="I366" i="51"/>
  <c r="G366" i="51"/>
  <c r="F366" i="51"/>
  <c r="I365" i="51"/>
  <c r="G365" i="51"/>
  <c r="F365" i="51"/>
  <c r="I364" i="51"/>
  <c r="G364" i="51"/>
  <c r="F364" i="51"/>
  <c r="I363" i="51"/>
  <c r="G363" i="51"/>
  <c r="F363" i="51"/>
  <c r="AV362" i="51"/>
  <c r="AV363" i="51" s="1"/>
  <c r="AV364" i="51" s="1"/>
  <c r="AT362" i="51"/>
  <c r="AT363" i="51" s="1"/>
  <c r="AT364" i="51" s="1"/>
  <c r="I362" i="51"/>
  <c r="F362" i="51"/>
  <c r="AV361" i="51"/>
  <c r="I361" i="51"/>
  <c r="F361" i="51"/>
  <c r="I360" i="51"/>
  <c r="F360" i="51"/>
  <c r="I359" i="51"/>
  <c r="F359" i="51"/>
  <c r="I358" i="51"/>
  <c r="F358" i="51"/>
  <c r="I357" i="51"/>
  <c r="G357" i="51"/>
  <c r="F357" i="51"/>
  <c r="I356" i="51"/>
  <c r="G356" i="51"/>
  <c r="F356" i="51"/>
  <c r="B350" i="51"/>
  <c r="G360" i="51" s="1"/>
  <c r="N346" i="51"/>
  <c r="N8" i="51" s="1"/>
  <c r="N265" i="51"/>
  <c r="N7" i="51" s="1"/>
  <c r="N176" i="51"/>
  <c r="N5" i="51" s="1"/>
  <c r="N17" i="51"/>
  <c r="N4" i="51" s="1"/>
  <c r="B9" i="52"/>
  <c r="G261" i="51"/>
  <c r="G260" i="51"/>
  <c r="G259" i="51"/>
  <c r="G258" i="51"/>
  <c r="G257" i="51"/>
  <c r="G256" i="51"/>
  <c r="G255" i="51"/>
  <c r="G252" i="51"/>
  <c r="G251" i="51"/>
  <c r="G250" i="51"/>
  <c r="G249" i="51"/>
  <c r="G248" i="51"/>
  <c r="G247" i="51"/>
  <c r="G246" i="51"/>
  <c r="G244" i="51"/>
  <c r="G240" i="51"/>
  <c r="G239" i="51"/>
  <c r="G238" i="51"/>
  <c r="G234" i="51"/>
  <c r="G233" i="51"/>
  <c r="G232" i="51"/>
  <c r="F256" i="51"/>
  <c r="F257" i="51"/>
  <c r="F258" i="51"/>
  <c r="F259" i="51"/>
  <c r="F260" i="51"/>
  <c r="F261" i="51"/>
  <c r="F255" i="51"/>
  <c r="F232" i="51"/>
  <c r="F233" i="51"/>
  <c r="F234" i="51"/>
  <c r="F238" i="51"/>
  <c r="F239" i="51"/>
  <c r="F240" i="51"/>
  <c r="F244" i="51"/>
  <c r="F246" i="51"/>
  <c r="F247" i="51"/>
  <c r="F248" i="51"/>
  <c r="F249" i="51"/>
  <c r="F250" i="51"/>
  <c r="F251" i="51"/>
  <c r="F252" i="51"/>
  <c r="I260" i="51"/>
  <c r="I259" i="51"/>
  <c r="I258" i="51"/>
  <c r="I257" i="51"/>
  <c r="I256" i="51"/>
  <c r="I255" i="51"/>
  <c r="F254" i="51"/>
  <c r="AR253" i="51"/>
  <c r="I253" i="51"/>
  <c r="AR252" i="51"/>
  <c r="I252" i="51"/>
  <c r="AR251" i="51"/>
  <c r="I251" i="51"/>
  <c r="AR250" i="51"/>
  <c r="I250" i="51"/>
  <c r="AR249" i="51"/>
  <c r="I249" i="51"/>
  <c r="AV248" i="51"/>
  <c r="AV249" i="51" s="1"/>
  <c r="AV250" i="51" s="1"/>
  <c r="AT248" i="51"/>
  <c r="AT249" i="51" s="1"/>
  <c r="AT250" i="51" s="1"/>
  <c r="I248" i="51"/>
  <c r="AV247" i="51"/>
  <c r="I247" i="51"/>
  <c r="I246" i="51"/>
  <c r="I244" i="51"/>
  <c r="F242" i="51"/>
  <c r="BK241" i="51"/>
  <c r="BJ241" i="51"/>
  <c r="I240" i="51"/>
  <c r="I239" i="51"/>
  <c r="I238" i="51"/>
  <c r="I237" i="51"/>
  <c r="I236" i="51"/>
  <c r="F235" i="51"/>
  <c r="I234" i="51"/>
  <c r="I233" i="51"/>
  <c r="I232" i="51"/>
  <c r="F230" i="51"/>
  <c r="B227" i="51"/>
  <c r="G243" i="51" s="1"/>
  <c r="F243" i="51" s="1"/>
  <c r="AE225" i="51"/>
  <c r="I216" i="51"/>
  <c r="F216" i="51"/>
  <c r="I215" i="51"/>
  <c r="F215" i="51"/>
  <c r="I214" i="51"/>
  <c r="F214" i="51"/>
  <c r="I211" i="51"/>
  <c r="F211" i="51"/>
  <c r="F210" i="51"/>
  <c r="I209" i="51"/>
  <c r="I208" i="51"/>
  <c r="F208" i="51"/>
  <c r="I207" i="51"/>
  <c r="F207" i="51"/>
  <c r="I206" i="51"/>
  <c r="F206" i="51"/>
  <c r="I205" i="51"/>
  <c r="F205" i="51"/>
  <c r="AR204" i="51"/>
  <c r="I204" i="51"/>
  <c r="F204" i="51"/>
  <c r="AR203" i="51"/>
  <c r="I203" i="51"/>
  <c r="F203" i="51"/>
  <c r="AR202" i="51"/>
  <c r="I202" i="51"/>
  <c r="F202" i="51"/>
  <c r="AR201" i="51"/>
  <c r="AR200" i="51"/>
  <c r="I199" i="51"/>
  <c r="F199" i="51"/>
  <c r="F198" i="51"/>
  <c r="AC197" i="51"/>
  <c r="AB197" i="51"/>
  <c r="I196" i="51"/>
  <c r="F196" i="51"/>
  <c r="AV195" i="51"/>
  <c r="AV196" i="51" s="1"/>
  <c r="AV197" i="51" s="1"/>
  <c r="AT195" i="51"/>
  <c r="AT196" i="51" s="1"/>
  <c r="AT197" i="51" s="1"/>
  <c r="I195" i="51"/>
  <c r="F195" i="51"/>
  <c r="AV194" i="51"/>
  <c r="I194" i="51"/>
  <c r="F194" i="51"/>
  <c r="I193" i="51"/>
  <c r="F193" i="51"/>
  <c r="I192" i="51"/>
  <c r="F192" i="51"/>
  <c r="F191" i="51"/>
  <c r="F186" i="51"/>
  <c r="B183" i="51"/>
  <c r="G215" i="51" s="1"/>
  <c r="BM181" i="51"/>
  <c r="E19" i="52" l="1"/>
  <c r="E18" i="52"/>
  <c r="E13" i="52"/>
  <c r="E22" i="52"/>
  <c r="E20" i="52"/>
  <c r="E21" i="52"/>
  <c r="G32" i="52"/>
  <c r="G35" i="52"/>
  <c r="G359" i="51"/>
  <c r="N383" i="51"/>
  <c r="G254" i="51"/>
  <c r="G361" i="51"/>
  <c r="G362" i="51"/>
  <c r="G355" i="51"/>
  <c r="F355" i="51" s="1"/>
  <c r="F353" i="51" s="1"/>
  <c r="F350" i="51" s="1"/>
  <c r="M349" i="51" s="1"/>
  <c r="G385" i="51"/>
  <c r="G358" i="51"/>
  <c r="F387" i="51"/>
  <c r="F385" i="51" s="1"/>
  <c r="N351" i="51"/>
  <c r="G212" i="51"/>
  <c r="F212" i="51" s="1"/>
  <c r="M213" i="51" s="1"/>
  <c r="G213" i="51"/>
  <c r="F213" i="51" s="1"/>
  <c r="G245" i="51"/>
  <c r="F245" i="51" s="1"/>
  <c r="I191" i="51"/>
  <c r="G206" i="51"/>
  <c r="G231" i="51"/>
  <c r="F231" i="51" s="1"/>
  <c r="I231" i="51" s="1"/>
  <c r="I230" i="51" s="1"/>
  <c r="G236" i="51"/>
  <c r="F236" i="51" s="1"/>
  <c r="G187" i="51"/>
  <c r="F187" i="51" s="1"/>
  <c r="G214" i="51"/>
  <c r="G237" i="51"/>
  <c r="F237" i="51" s="1"/>
  <c r="I245" i="51"/>
  <c r="I235" i="51"/>
  <c r="I254" i="51"/>
  <c r="G230" i="51"/>
  <c r="G242" i="51"/>
  <c r="I243" i="51"/>
  <c r="G190" i="51"/>
  <c r="G194" i="51"/>
  <c r="G195" i="51"/>
  <c r="G200" i="51"/>
  <c r="G201" i="51"/>
  <c r="G202" i="51"/>
  <c r="G203" i="51"/>
  <c r="G204" i="51"/>
  <c r="G205" i="51"/>
  <c r="G211" i="51"/>
  <c r="N228" i="51"/>
  <c r="G189" i="51"/>
  <c r="G193" i="51"/>
  <c r="G196" i="51"/>
  <c r="G199" i="51"/>
  <c r="G208" i="51"/>
  <c r="M212" i="51"/>
  <c r="G216" i="51"/>
  <c r="N184" i="51"/>
  <c r="G188" i="51"/>
  <c r="G192" i="51"/>
  <c r="G207" i="51"/>
  <c r="I295" i="51"/>
  <c r="G295" i="51"/>
  <c r="F295" i="51"/>
  <c r="I294" i="51"/>
  <c r="G294" i="51"/>
  <c r="F294" i="51"/>
  <c r="I293" i="51"/>
  <c r="G293" i="51"/>
  <c r="F293" i="51"/>
  <c r="I292" i="51"/>
  <c r="G292" i="51"/>
  <c r="F292" i="51"/>
  <c r="I291" i="51"/>
  <c r="G291" i="51"/>
  <c r="F291" i="51"/>
  <c r="I290" i="51"/>
  <c r="G290" i="51"/>
  <c r="F290" i="51"/>
  <c r="G289" i="51"/>
  <c r="F289" i="51" s="1"/>
  <c r="B283" i="51"/>
  <c r="I287" i="51" s="1"/>
  <c r="I279" i="51"/>
  <c r="G279" i="51"/>
  <c r="F279" i="51"/>
  <c r="I278" i="51"/>
  <c r="G278" i="51"/>
  <c r="F278" i="51"/>
  <c r="I277" i="51"/>
  <c r="G277" i="51"/>
  <c r="F277" i="51"/>
  <c r="I276" i="51"/>
  <c r="G276" i="51"/>
  <c r="F276" i="51"/>
  <c r="I275" i="51"/>
  <c r="G275" i="51"/>
  <c r="F275" i="51"/>
  <c r="I274" i="51"/>
  <c r="G274" i="51"/>
  <c r="F274" i="51"/>
  <c r="G272" i="51"/>
  <c r="B272" i="51"/>
  <c r="G286" i="51" s="1"/>
  <c r="F286" i="51" s="1"/>
  <c r="M266" i="51"/>
  <c r="X270" i="51" s="1"/>
  <c r="M18" i="51"/>
  <c r="G28" i="52" l="1"/>
  <c r="I385" i="51"/>
  <c r="I213" i="51"/>
  <c r="G353" i="51"/>
  <c r="G350" i="51" s="1"/>
  <c r="I350" i="51" s="1"/>
  <c r="I355" i="51"/>
  <c r="I353" i="51" s="1"/>
  <c r="I387" i="51"/>
  <c r="E16" i="52"/>
  <c r="G235" i="51"/>
  <c r="G227" i="51" s="1"/>
  <c r="I212" i="51"/>
  <c r="G191" i="51"/>
  <c r="I187" i="51"/>
  <c r="I273" i="51"/>
  <c r="I242" i="51"/>
  <c r="I227" i="51" s="1"/>
  <c r="F201" i="51"/>
  <c r="I201" i="51" s="1"/>
  <c r="F190" i="51"/>
  <c r="I190" i="51" s="1"/>
  <c r="F188" i="51"/>
  <c r="I188" i="51" s="1"/>
  <c r="F189" i="51"/>
  <c r="I189" i="51" s="1"/>
  <c r="F200" i="51"/>
  <c r="I200" i="51" s="1"/>
  <c r="G198" i="51"/>
  <c r="G186" i="51"/>
  <c r="G210" i="51"/>
  <c r="I284" i="51"/>
  <c r="G285" i="51"/>
  <c r="F285" i="51" s="1"/>
  <c r="I288" i="51"/>
  <c r="B269" i="51"/>
  <c r="G287" i="51"/>
  <c r="F287" i="51" s="1"/>
  <c r="I286" i="51"/>
  <c r="G273" i="51"/>
  <c r="F273" i="51" s="1"/>
  <c r="F272" i="51" s="1"/>
  <c r="G284" i="51"/>
  <c r="I285" i="51"/>
  <c r="G288" i="51"/>
  <c r="F288" i="51" s="1"/>
  <c r="I289" i="51"/>
  <c r="I101" i="51"/>
  <c r="G101" i="51"/>
  <c r="I100" i="51"/>
  <c r="G100" i="51"/>
  <c r="I99" i="51"/>
  <c r="G99" i="51"/>
  <c r="I98" i="51"/>
  <c r="G98" i="51"/>
  <c r="I97" i="51"/>
  <c r="G97" i="51"/>
  <c r="I96" i="51"/>
  <c r="G96" i="51"/>
  <c r="I95" i="51"/>
  <c r="G95" i="51"/>
  <c r="I94" i="51"/>
  <c r="G94" i="51"/>
  <c r="I93" i="51"/>
  <c r="G93" i="51"/>
  <c r="I92" i="51"/>
  <c r="G92" i="51"/>
  <c r="I91" i="51"/>
  <c r="G91" i="51"/>
  <c r="I90" i="51"/>
  <c r="G90" i="51"/>
  <c r="F90" i="51" s="1"/>
  <c r="I83" i="51"/>
  <c r="G83" i="51"/>
  <c r="I82" i="51"/>
  <c r="G82" i="51"/>
  <c r="I81" i="51"/>
  <c r="G81" i="51"/>
  <c r="I80" i="51"/>
  <c r="G80" i="51"/>
  <c r="I79" i="51"/>
  <c r="G79" i="51"/>
  <c r="I78" i="51"/>
  <c r="G78" i="51"/>
  <c r="I77" i="51"/>
  <c r="G77" i="51"/>
  <c r="I76" i="51"/>
  <c r="G76" i="51"/>
  <c r="I75" i="51"/>
  <c r="G75" i="51"/>
  <c r="I74" i="51"/>
  <c r="G74" i="51"/>
  <c r="I73" i="51"/>
  <c r="G73" i="51"/>
  <c r="I72" i="51"/>
  <c r="G72" i="51"/>
  <c r="I65" i="51"/>
  <c r="G65" i="51"/>
  <c r="I64" i="51"/>
  <c r="G64" i="51"/>
  <c r="I63" i="51"/>
  <c r="G63" i="51"/>
  <c r="I62" i="51"/>
  <c r="G62" i="51"/>
  <c r="I61" i="51"/>
  <c r="G61" i="51"/>
  <c r="G60" i="51"/>
  <c r="G59" i="51"/>
  <c r="G58" i="51"/>
  <c r="F58" i="51" s="1"/>
  <c r="G57" i="51"/>
  <c r="G56" i="51"/>
  <c r="F56" i="51" s="1"/>
  <c r="G55" i="51"/>
  <c r="I47" i="51"/>
  <c r="G47" i="51"/>
  <c r="I46" i="51"/>
  <c r="G46" i="51"/>
  <c r="I45" i="51"/>
  <c r="G45" i="51"/>
  <c r="I44" i="51"/>
  <c r="G44" i="51"/>
  <c r="I43" i="51"/>
  <c r="G43" i="51"/>
  <c r="I42" i="51"/>
  <c r="G42" i="51"/>
  <c r="I41" i="51"/>
  <c r="G41" i="51"/>
  <c r="I40" i="51"/>
  <c r="G40" i="51"/>
  <c r="I39" i="51"/>
  <c r="G39" i="51"/>
  <c r="I38" i="51"/>
  <c r="G38" i="51"/>
  <c r="I37" i="51"/>
  <c r="G37" i="51"/>
  <c r="I36" i="51"/>
  <c r="G36" i="51"/>
  <c r="I31" i="51"/>
  <c r="G31" i="51"/>
  <c r="I30" i="51"/>
  <c r="G30" i="51"/>
  <c r="I29" i="51"/>
  <c r="G29" i="51"/>
  <c r="I28" i="51"/>
  <c r="G28" i="51"/>
  <c r="I27" i="51"/>
  <c r="G27" i="51"/>
  <c r="I26" i="51"/>
  <c r="G26" i="51"/>
  <c r="F96" i="51"/>
  <c r="F97" i="51"/>
  <c r="F98" i="51"/>
  <c r="F99" i="51"/>
  <c r="F100" i="51"/>
  <c r="F101" i="51"/>
  <c r="F91" i="51"/>
  <c r="F92" i="51"/>
  <c r="F93" i="51"/>
  <c r="F94" i="51"/>
  <c r="F95" i="51"/>
  <c r="F76" i="51"/>
  <c r="F77" i="51"/>
  <c r="F78" i="51"/>
  <c r="F79" i="51"/>
  <c r="F80" i="51"/>
  <c r="F81" i="51"/>
  <c r="F82" i="51"/>
  <c r="F83" i="51"/>
  <c r="F72" i="51"/>
  <c r="F73" i="51"/>
  <c r="F74" i="51"/>
  <c r="F75" i="51"/>
  <c r="F63" i="51"/>
  <c r="F64" i="51"/>
  <c r="F65" i="51"/>
  <c r="F59" i="51"/>
  <c r="F61" i="51"/>
  <c r="F62" i="51"/>
  <c r="F38" i="51"/>
  <c r="F39" i="51"/>
  <c r="F40" i="51"/>
  <c r="F41" i="51"/>
  <c r="F42" i="51"/>
  <c r="F43" i="51"/>
  <c r="F44" i="51"/>
  <c r="F45" i="51"/>
  <c r="F46" i="51"/>
  <c r="F47" i="51"/>
  <c r="F36" i="51"/>
  <c r="F37" i="51"/>
  <c r="F26" i="51"/>
  <c r="F27" i="51"/>
  <c r="F28" i="51"/>
  <c r="F29" i="51"/>
  <c r="F30" i="51"/>
  <c r="F31" i="51"/>
  <c r="X22" i="51"/>
  <c r="B87" i="51"/>
  <c r="I88" i="51" s="1"/>
  <c r="F84" i="51"/>
  <c r="B69" i="51"/>
  <c r="I71" i="51" s="1"/>
  <c r="F66" i="51"/>
  <c r="B51" i="51"/>
  <c r="I58" i="51" s="1"/>
  <c r="B35" i="51"/>
  <c r="G24" i="51"/>
  <c r="B24" i="51"/>
  <c r="G88" i="51" s="1"/>
  <c r="I210" i="51" l="1"/>
  <c r="E9" i="52"/>
  <c r="F227" i="51"/>
  <c r="I198" i="51"/>
  <c r="I186" i="51"/>
  <c r="G183" i="51"/>
  <c r="G283" i="51"/>
  <c r="F284" i="51"/>
  <c r="F283" i="51" s="1"/>
  <c r="F269" i="51" s="1"/>
  <c r="I70" i="51"/>
  <c r="G52" i="51"/>
  <c r="F52" i="51" s="1"/>
  <c r="G53" i="51"/>
  <c r="F53" i="51" s="1"/>
  <c r="G71" i="51"/>
  <c r="F71" i="51" s="1"/>
  <c r="I89" i="51"/>
  <c r="G25" i="51"/>
  <c r="G54" i="51"/>
  <c r="F54" i="51" s="1"/>
  <c r="G89" i="51"/>
  <c r="F89" i="51" s="1"/>
  <c r="I25" i="51"/>
  <c r="G70" i="51"/>
  <c r="F70" i="51" s="1"/>
  <c r="I53" i="51"/>
  <c r="I55" i="51"/>
  <c r="I57" i="51"/>
  <c r="I59" i="51"/>
  <c r="I52" i="51"/>
  <c r="I54" i="51"/>
  <c r="I56" i="51"/>
  <c r="I60" i="51"/>
  <c r="F88" i="51"/>
  <c r="F60" i="51"/>
  <c r="F55" i="51"/>
  <c r="F57" i="51"/>
  <c r="G35" i="51"/>
  <c r="F35" i="51"/>
  <c r="B21" i="51"/>
  <c r="G22" i="52" l="1"/>
  <c r="G20" i="52"/>
  <c r="G21" i="52"/>
  <c r="G19" i="52"/>
  <c r="G18" i="52"/>
  <c r="I183" i="51"/>
  <c r="F183" i="51" s="1"/>
  <c r="G13" i="52"/>
  <c r="G16" i="52"/>
  <c r="F25" i="51"/>
  <c r="F24" i="51" s="1"/>
  <c r="F87" i="51"/>
  <c r="F51" i="51"/>
  <c r="G51" i="51"/>
  <c r="G87" i="51"/>
  <c r="G69" i="51"/>
  <c r="F69" i="51"/>
  <c r="G9" i="52" l="1"/>
  <c r="F21" i="51"/>
</calcChain>
</file>

<file path=xl/sharedStrings.xml><?xml version="1.0" encoding="utf-8"?>
<sst xmlns="http://schemas.openxmlformats.org/spreadsheetml/2006/main" count="1560" uniqueCount="442">
  <si>
    <t>% Perte</t>
  </si>
  <si>
    <t>L</t>
  </si>
  <si>
    <t>Kg</t>
  </si>
  <si>
    <t>MOUSSE A LA VANILLE</t>
  </si>
  <si>
    <t>Matière d'œuvre</t>
  </si>
  <si>
    <t>Quantité</t>
  </si>
  <si>
    <t>APPAREIL MOUSSANT</t>
  </si>
  <si>
    <t>crème fouettée 35% MG</t>
  </si>
  <si>
    <t>APPAREIL CRÉMEUX</t>
  </si>
  <si>
    <t>Crème Anglaise</t>
  </si>
  <si>
    <t>lait</t>
  </si>
  <si>
    <t xml:space="preserve">crème </t>
  </si>
  <si>
    <t>jaunes d'œufs</t>
  </si>
  <si>
    <t>sucre</t>
  </si>
  <si>
    <t>gélatine</t>
  </si>
  <si>
    <t>vanille</t>
  </si>
  <si>
    <t>réaliser une crème anglaise</t>
  </si>
  <si>
    <t>ajouter la gélatine préalablement trempée dans l'eau froide</t>
  </si>
  <si>
    <t>refroidir la crème rapidement pour qu'elle atteigne 35°C</t>
  </si>
  <si>
    <t>ajouter délicatement la crème mousseuse</t>
  </si>
  <si>
    <t>❶</t>
  </si>
  <si>
    <t>①</t>
  </si>
  <si>
    <t>❷</t>
  </si>
  <si>
    <t>②</t>
  </si>
  <si>
    <t>❸</t>
  </si>
  <si>
    <t>③</t>
  </si>
  <si>
    <t>❹</t>
  </si>
  <si>
    <t>④</t>
  </si>
  <si>
    <t>Assaisonner</t>
  </si>
  <si>
    <t>❺</t>
  </si>
  <si>
    <t>⑤</t>
  </si>
  <si>
    <t>❻</t>
  </si>
  <si>
    <t>❼</t>
  </si>
  <si>
    <t>❽</t>
  </si>
  <si>
    <t>Rectifier</t>
  </si>
  <si>
    <t>❾</t>
  </si>
  <si>
    <t>❿</t>
  </si>
  <si>
    <t>⓫</t>
  </si>
  <si>
    <t>⓬</t>
  </si>
  <si>
    <t>Mouiller</t>
  </si>
  <si>
    <t>⓭</t>
  </si>
  <si>
    <t>⓮</t>
  </si>
  <si>
    <t>⓯</t>
  </si>
  <si>
    <t>⓰</t>
  </si>
  <si>
    <t>⓱</t>
  </si>
  <si>
    <t>⓲</t>
  </si>
  <si>
    <t>Passer</t>
  </si>
  <si>
    <t>⓳</t>
  </si>
  <si>
    <t>⓴</t>
  </si>
  <si>
    <t>Z</t>
  </si>
  <si>
    <t>Progression</t>
  </si>
  <si>
    <t>Dupliquée pour</t>
  </si>
  <si>
    <t>Portions</t>
  </si>
  <si>
    <t>Brut</t>
  </si>
  <si>
    <t>Kg brut</t>
  </si>
  <si>
    <t>Rôti de Porc (longe)</t>
  </si>
  <si>
    <t>Sel</t>
  </si>
  <si>
    <t>Poivre</t>
  </si>
  <si>
    <t>Fin de cuisson</t>
  </si>
  <si>
    <t>Huile d'arachide</t>
  </si>
  <si>
    <t>Oignons</t>
  </si>
  <si>
    <t>Carottes</t>
  </si>
  <si>
    <t>Eau</t>
  </si>
  <si>
    <t xml:space="preserve">   Mise en œuvre</t>
  </si>
  <si>
    <t>Fabrication du jus</t>
  </si>
  <si>
    <t>ROTI DE PORC….CUISSON BASSE TEMPÉRATURE</t>
  </si>
  <si>
    <t>ÉLÉMENT PRINCIPAL</t>
  </si>
  <si>
    <t>GARNITURE AROMATIQUE</t>
  </si>
  <si>
    <t>PHASES ESSENTIELLES DE PROGRESSION</t>
  </si>
  <si>
    <t>Vérifier : poids - température - DLC</t>
  </si>
  <si>
    <t>Respecter le protocole de dessouvidage</t>
  </si>
  <si>
    <t>Mettre sur grille</t>
  </si>
  <si>
    <t>Mettre en cuisson les rôtis au four à convection  T° + 100° C si le jus n'est pas nécessaire</t>
  </si>
  <si>
    <t>Mettre+ 120° C pour obtenir une base de jus. (Exudat)</t>
  </si>
  <si>
    <t>Placer un bac gastro avec un peu d'eau au bas du four pour récuperer le jus</t>
  </si>
  <si>
    <t>Sortir les rotis: T° à cœur 68°</t>
  </si>
  <si>
    <t>Débarrasser en bac couvert (repos environ 30' avant tranchage à chaud )</t>
  </si>
  <si>
    <t>Température cible après repos :roti de porc :72°/75°</t>
  </si>
  <si>
    <t>Température cible après repos :roti de échine : 80° (sortie du four 75°)</t>
  </si>
  <si>
    <t>Faire revenir la garniture aromatique avec une forte coloration</t>
  </si>
  <si>
    <t>Mouiller avec l'eau,cuisson 20'</t>
  </si>
  <si>
    <t>Ajouter la base de sucs (bac gastro sous les rotis)</t>
  </si>
  <si>
    <t>Passer au chinois en foulant.</t>
  </si>
  <si>
    <t>boeuf (gite) morceaux 80g</t>
  </si>
  <si>
    <t>farine</t>
  </si>
  <si>
    <t>persil</t>
  </si>
  <si>
    <t>carottes en rondelles ou dés surgelés</t>
  </si>
  <si>
    <t>oignons émincés surgelés</t>
  </si>
  <si>
    <t>ail haché surgelé</t>
  </si>
  <si>
    <t>GARNITURE DE FINITION</t>
  </si>
  <si>
    <t>champignons boite 5/1</t>
  </si>
  <si>
    <t>petits oignons grelots</t>
  </si>
  <si>
    <t>Cuisiniers : PESEZ …..Evitez les volumes , n'utilisez que les poids comme les pâtissiers</t>
  </si>
  <si>
    <t>les ¼ de botte de fines herbes en 0,25</t>
  </si>
  <si>
    <t xml:space="preserve">Convertissez tout de suite les volumes en poids sur la base de 1L = 1Kg </t>
  </si>
  <si>
    <t xml:space="preserve">Pour le lait entier, la densité donnée habituellement est de 1,03 par rapport à l'eau qui est de 1. </t>
  </si>
  <si>
    <t xml:space="preserve">On peut donc considérer que les 0,03 corespondent à la graisse du lait entier. </t>
  </si>
  <si>
    <t xml:space="preserve">Pour le lait demi-écrémé, la graisse ne devrait représenter que 0,03/2, donc 0,015. </t>
  </si>
  <si>
    <t>Donc la masse d'un litre de lait demi-écrémé doit être de 1,015 Kg (1015 g).</t>
  </si>
  <si>
    <t>l'huile = 0,920 Kg/L</t>
  </si>
  <si>
    <t>Alcool = 0,800 Kg/L</t>
  </si>
  <si>
    <t>eau salée nature = 1,130 Kg/L en fonction du sel ajouté</t>
  </si>
  <si>
    <t>densité des liquides pour cocktails</t>
  </si>
  <si>
    <t>dl</t>
  </si>
  <si>
    <t>cl</t>
  </si>
  <si>
    <t>ml</t>
  </si>
  <si>
    <t>Ces documents sont les fruits :</t>
  </si>
  <si>
    <t>de mon expérience et des utilitaires de la restauration collective</t>
  </si>
  <si>
    <t>Je les mets à disposition des professionnels et des jeunes cuisiniers en formation .</t>
  </si>
  <si>
    <t>A chacun de faire évoluer ces documents et de les modifier pour son utilisation.......</t>
  </si>
  <si>
    <t>Transmettez votre savoir et votre savoir faire  peu importe qui le récupère; pourvu qu'un plus grand nombre puisse en bénéficier.</t>
  </si>
  <si>
    <t>Joël LEBOUCHER …Octobre 2015</t>
  </si>
  <si>
    <t>ICI</t>
  </si>
  <si>
    <t>AVANT de saisir quoique ce soit dans une cellule vérifiez bien qu'il n'y ait pas de formule en cliquant dessus</t>
  </si>
  <si>
    <t>?</t>
  </si>
  <si>
    <t>Poids unitaire</t>
  </si>
  <si>
    <t>Saisir le poids à fabriquer</t>
  </si>
  <si>
    <t>Comment remplir cette fiche en respectant un ordre logique</t>
  </si>
  <si>
    <t>1 - saisir les Denrées</t>
  </si>
  <si>
    <t>Poids Brut</t>
  </si>
  <si>
    <t>Nb d'unités</t>
  </si>
  <si>
    <t>&amp;</t>
  </si>
  <si>
    <t>q</t>
  </si>
  <si>
    <t>u</t>
  </si>
  <si>
    <t>ARIAL</t>
  </si>
  <si>
    <t>CALIBRI</t>
  </si>
  <si>
    <t xml:space="preserve">Dupliquée pour : </t>
  </si>
  <si>
    <t>2 - saisir les poids de votre recette Uniquement les POIDS dans cette colonne</t>
  </si>
  <si>
    <t>fiche de fabrication modèle B3 - 2009 - recette au POIDS</t>
  </si>
  <si>
    <t>% de perte</t>
  </si>
  <si>
    <t>3 - pourcentage de perte FACULTATIF pour obtenir un poids net assiette - perte à l'épluchage -au parage - en cuisson - etc..</t>
  </si>
  <si>
    <t>si vous saisissez 2 œufs dans cette colonne cela faussera le poids total   Excel calculera 2 comme 2 Kg</t>
  </si>
  <si>
    <t>denrée</t>
  </si>
  <si>
    <t>g</t>
  </si>
  <si>
    <t>p</t>
  </si>
  <si>
    <t>t</t>
  </si>
  <si>
    <t>X</t>
  </si>
  <si>
    <t>"</t>
  </si>
  <si>
    <t>@</t>
  </si>
  <si>
    <t>#</t>
  </si>
  <si>
    <t>%</t>
  </si>
  <si>
    <t>Arial</t>
  </si>
  <si>
    <t>.</t>
  </si>
  <si>
    <t>!</t>
  </si>
  <si>
    <t>±</t>
  </si>
  <si>
    <t>³</t>
  </si>
  <si>
    <t>»</t>
  </si>
  <si>
    <t>¼</t>
  </si>
  <si>
    <t>½</t>
  </si>
  <si>
    <t>¾</t>
  </si>
  <si>
    <t>servez vous du vocabulaire professionnel</t>
  </si>
  <si>
    <t>un verbe une action</t>
  </si>
  <si>
    <t>ne rien saisir dans les cellules grisées…</t>
  </si>
  <si>
    <t>OU ? FAUT-IL SAISIR partout sauf dans les parties grisées</t>
  </si>
  <si>
    <t>SERVICE AU POIDS</t>
  </si>
  <si>
    <t xml:space="preserve"> ¼ de botte de fines herbes -  allez expliquer cela à Excel</t>
  </si>
  <si>
    <t>1 Décalite (dal) 10 L</t>
  </si>
  <si>
    <t>1 Hectolitre (hl) 100L</t>
  </si>
  <si>
    <t>1 Milligramme (mg) 0.001g</t>
  </si>
  <si>
    <t>1 Centigramme (cg) 0.01g</t>
  </si>
  <si>
    <t>1 Décigramme (dg) 0.1g</t>
  </si>
  <si>
    <t>1 gramme (g) 1g</t>
  </si>
  <si>
    <t>1 décagramme (dag) 10g</t>
  </si>
  <si>
    <t>1 hectogramme (hg) 100g</t>
  </si>
  <si>
    <t>1 kilogramme (kg) 1000g</t>
  </si>
  <si>
    <t>1 quintal (q) 100kg</t>
  </si>
  <si>
    <t>1 décilitre (dl) 0.1L</t>
  </si>
  <si>
    <t>1 centilitre (cl) 0.01L</t>
  </si>
  <si>
    <t>1 millilitre (ml) 0.001L</t>
  </si>
  <si>
    <t>Œufs entiers</t>
  </si>
  <si>
    <t>Jaunes d'oeufs</t>
  </si>
  <si>
    <t>Blanc d'oeufs</t>
  </si>
  <si>
    <t>Baton de vanille</t>
  </si>
  <si>
    <t>1douzaine œufs</t>
  </si>
  <si>
    <t>Estimation litres en liquide</t>
  </si>
  <si>
    <t>Litre L</t>
  </si>
  <si>
    <t>décilitre dl</t>
  </si>
  <si>
    <t>Centilitre cl</t>
  </si>
  <si>
    <t>Poids</t>
  </si>
  <si>
    <t>1 litre</t>
  </si>
  <si>
    <t>10 dl</t>
  </si>
  <si>
    <t>100 cl</t>
  </si>
  <si>
    <t>1 kg (eau)</t>
  </si>
  <si>
    <t>1/2 litre</t>
  </si>
  <si>
    <t>5 dl</t>
  </si>
  <si>
    <t>50 cl</t>
  </si>
  <si>
    <t>500 g (eau)</t>
  </si>
  <si>
    <t>1/4 litre</t>
  </si>
  <si>
    <t>2.5 dl</t>
  </si>
  <si>
    <t>25 cl</t>
  </si>
  <si>
    <t>250 g (eau)</t>
  </si>
  <si>
    <t>1/8 litre</t>
  </si>
  <si>
    <t>1.25 dl</t>
  </si>
  <si>
    <t>12.5 cl</t>
  </si>
  <si>
    <t>125 g (eau)</t>
  </si>
  <si>
    <t>1 Litre (L) 1L</t>
  </si>
  <si>
    <t>POIDS qui était prévu</t>
  </si>
  <si>
    <t>denrées</t>
  </si>
  <si>
    <t>Équivalence Poids</t>
  </si>
  <si>
    <t>Saisissez votre Nb d'unités (encre rouge)</t>
  </si>
  <si>
    <t>modifier si besoin le poids unitaire (encre bleue)</t>
  </si>
  <si>
    <t>Saisissez votre Volume (encre rouge)</t>
  </si>
  <si>
    <t>Volumes</t>
  </si>
  <si>
    <t>Progression courte 1 verbe = 1 action</t>
  </si>
  <si>
    <t>OU Annotations spécifique à la recette</t>
  </si>
  <si>
    <t>LA RECETTE EST CALCULÉE SUR</t>
  </si>
  <si>
    <t xml:space="preserve">Sortir </t>
  </si>
  <si>
    <t>Débarrasser</t>
  </si>
  <si>
    <t>Faire revenir</t>
  </si>
  <si>
    <t xml:space="preserve">Votre recette était prévue pour </t>
  </si>
  <si>
    <t>Cette fiche à été conçue pour  un</t>
  </si>
  <si>
    <t>4 - faire court : un verbe une action</t>
  </si>
  <si>
    <t>5 - à vous de saisir le poids à fabriquer en fonction de votre utilisation</t>
  </si>
  <si>
    <t>!!!!!</t>
  </si>
  <si>
    <t>!!!!! - Somme automatique de tous les poids saisis colonne B - NE PAS SUPPRIMER LA FONCTION</t>
  </si>
  <si>
    <t>LE POIDS DES VIANDES</t>
  </si>
  <si>
    <t>viande 2</t>
  </si>
  <si>
    <t>viande 3</t>
  </si>
  <si>
    <t>viande 4</t>
  </si>
  <si>
    <t>Assaisonnement de la viande</t>
  </si>
  <si>
    <t>Net</t>
  </si>
  <si>
    <t>Poids perte</t>
  </si>
  <si>
    <t>pour un rôti vous n'avez qu'une viande</t>
  </si>
  <si>
    <t>Mais pour un couscous…une potée..une paélla ?</t>
  </si>
  <si>
    <t>POIDS DE LA RECETTE</t>
  </si>
  <si>
    <t>fiche de fabrication modèle SIMPLE - B3 - 2009 -  - recette au POIDS</t>
  </si>
  <si>
    <t>Kg Net</t>
  </si>
  <si>
    <t xml:space="preserve">d'appareil crémeux </t>
  </si>
  <si>
    <t xml:space="preserve">ATTENTION : pour les pourcentages bien additionner ce qui va ensemble </t>
  </si>
  <si>
    <t>d'appareil moussant</t>
  </si>
  <si>
    <t xml:space="preserve"> </t>
  </si>
  <si>
    <t>Toujours le même principe : Quantités de l'Auteur colonne à gauche</t>
  </si>
  <si>
    <t>POIDS NET assiette colonne F / POIDS BRUT à commander colonne G</t>
  </si>
  <si>
    <t>du poids de porc brut</t>
  </si>
  <si>
    <t>Assaisonnement</t>
  </si>
  <si>
    <t>MODE D'EMPLOI FICHE DE FABRICATION AU POIDS AVEC % DE PERTE COLONNE C</t>
  </si>
  <si>
    <t>Différence entre un fichier XLS et XLSX (ou XLSM)</t>
  </si>
  <si>
    <t>Largeur de colonnes</t>
  </si>
  <si>
    <t>Auteur</t>
  </si>
  <si>
    <t>Quoi</t>
  </si>
  <si>
    <t>PM</t>
  </si>
  <si>
    <t>C à S</t>
  </si>
  <si>
    <t>Quantités</t>
  </si>
  <si>
    <t>2 - saisir les quantités de la recette  dans cette colonne</t>
  </si>
  <si>
    <t xml:space="preserve"> ¼ de botte de fines herbes -  allez expliquer cela à Excel (0.25)</t>
  </si>
  <si>
    <t>Unités</t>
  </si>
  <si>
    <t>C a C</t>
  </si>
  <si>
    <t>cuillère a café</t>
  </si>
  <si>
    <t>cuillère a soupe</t>
  </si>
  <si>
    <t>à vous de saisir la quantité à fabriquer en fonction de votre utilisation</t>
  </si>
  <si>
    <t>Tartes</t>
  </si>
  <si>
    <t>Etc….</t>
  </si>
  <si>
    <t>SAUCE</t>
  </si>
  <si>
    <t>lien &gt;</t>
  </si>
  <si>
    <t>Les unités pifométriques</t>
  </si>
  <si>
    <t>un lien rompu ou devenu obsolète…..pas de panique…Google saura vous retrouver un document équivalent</t>
  </si>
  <si>
    <t>Quelques polices de caractères utilisées</t>
  </si>
  <si>
    <t>Quelques formats utilisés</t>
  </si>
  <si>
    <t>Calibri</t>
  </si>
  <si>
    <t>Rockwell</t>
  </si>
  <si>
    <t>Verdana</t>
  </si>
  <si>
    <t>15.5 &gt;</t>
  </si>
  <si>
    <t>ROCKWELL</t>
  </si>
  <si>
    <t>VERDANA</t>
  </si>
  <si>
    <t>personnalisés &gt;</t>
  </si>
  <si>
    <t>0.000" Kg"</t>
  </si>
  <si>
    <t>0" %"</t>
  </si>
  <si>
    <t>Monétaire</t>
  </si>
  <si>
    <t>Autres polices à découvrir</t>
  </si>
  <si>
    <t>ARIAL NARROW    Arial Narrow</t>
  </si>
  <si>
    <t>COMIC SANS MF  Comic Sans MF</t>
  </si>
  <si>
    <t>GIL SANS MT  Gill Sans MT</t>
  </si>
  <si>
    <t>PALATINO LINOTYPE  Palatino Linotype</t>
  </si>
  <si>
    <t>TAHOMA   Tahoma</t>
  </si>
  <si>
    <t>TIMES NEW ROMAN Times New Roman</t>
  </si>
  <si>
    <t>TRBUCHET MF  Trébuchet MF</t>
  </si>
  <si>
    <t>TW CEN MT  Tw Cen MT</t>
  </si>
  <si>
    <t>VRINDA   Vrinda</t>
  </si>
  <si>
    <t>Une numérotation avec couleur de police modifiable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</si>
  <si>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</si>
  <si>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</si>
  <si>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</si>
  <si>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</si>
  <si>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</si>
  <si>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</si>
  <si>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</si>
  <si>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</si>
  <si>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</si>
  <si>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</si>
  <si>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</si>
  <si>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</si>
  <si>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</si>
  <si>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</si>
  <si>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</si>
  <si>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</si>
  <si>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</si>
  <si>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</si>
  <si>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</si>
  <si>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des caractères spéciaux</t>
  </si>
  <si>
    <t>$</t>
  </si>
  <si>
    <t>‰</t>
  </si>
  <si>
    <t>≈</t>
  </si>
  <si>
    <t>ø</t>
  </si>
  <si>
    <t>►</t>
  </si>
  <si>
    <t>◄</t>
  </si>
  <si>
    <t>▲</t>
  </si>
  <si>
    <t>▼</t>
  </si>
  <si>
    <t>Φ</t>
  </si>
  <si>
    <t>0.00\ " cm³"</t>
  </si>
  <si>
    <t>Format | cellule | personnalisé | 0" cm³"</t>
  </si>
  <si>
    <t>ou copier-coller</t>
  </si>
  <si>
    <t>le ² se fait en tapant alt+0178</t>
  </si>
  <si>
    <t xml:space="preserve">m² </t>
  </si>
  <si>
    <t xml:space="preserve">M² </t>
  </si>
  <si>
    <t xml:space="preserve">cm² </t>
  </si>
  <si>
    <t>²</t>
  </si>
  <si>
    <t>Police Wingdings 3</t>
  </si>
  <si>
    <t>le ³ se fait en tapant alt+0179</t>
  </si>
  <si>
    <t>m³ </t>
  </si>
  <si>
    <t>M³ </t>
  </si>
  <si>
    <t>cm³ </t>
  </si>
  <si>
    <t>Site à découvrir</t>
  </si>
  <si>
    <r>
      <t xml:space="preserve">SPACE pour </t>
    </r>
    <r>
      <rPr>
        <b/>
        <sz val="22"/>
        <color theme="0"/>
        <rFont val="Arial"/>
        <family val="2"/>
      </rPr>
      <t>S</t>
    </r>
    <r>
      <rPr>
        <sz val="22"/>
        <color theme="0"/>
        <rFont val="Arial"/>
        <family val="2"/>
      </rPr>
      <t xml:space="preserve">uivi et </t>
    </r>
    <r>
      <rPr>
        <b/>
        <sz val="22"/>
        <color theme="0"/>
        <rFont val="Arial"/>
        <family val="2"/>
      </rPr>
      <t>P</t>
    </r>
    <r>
      <rPr>
        <sz val="22"/>
        <color theme="0"/>
        <rFont val="Arial"/>
        <family val="2"/>
      </rPr>
      <t>rogrammation d'</t>
    </r>
    <r>
      <rPr>
        <b/>
        <sz val="22"/>
        <color theme="0"/>
        <rFont val="Arial"/>
        <family val="2"/>
      </rPr>
      <t>AC</t>
    </r>
    <r>
      <rPr>
        <sz val="22"/>
        <color theme="0"/>
        <rFont val="Arial"/>
        <family val="2"/>
      </rPr>
      <t xml:space="preserve">tivités en </t>
    </r>
    <r>
      <rPr>
        <b/>
        <sz val="22"/>
        <color theme="0"/>
        <rFont val="Arial"/>
        <family val="2"/>
      </rPr>
      <t>E</t>
    </r>
    <r>
      <rPr>
        <sz val="22"/>
        <color theme="0"/>
        <rFont val="Arial"/>
        <family val="2"/>
      </rPr>
      <t>quipe est un outil destiné à permettre un suivi exhaustif des activités d'une équipe.</t>
    </r>
  </si>
  <si>
    <t xml:space="preserve">Fil de discussion dédié à ce programme </t>
  </si>
  <si>
    <t>http://www.excel-downloads.com/remository/Download/Professionnels/Planification-et-gestion-de-projets/SPACE.html</t>
  </si>
  <si>
    <t>Quelques sites Excel pour vous aider à créer vos documents</t>
  </si>
  <si>
    <t>liens &gt;</t>
  </si>
  <si>
    <t xml:space="preserve">Frédéric LE GUEN -  </t>
  </si>
  <si>
    <t xml:space="preserve">https://www.excel-exercice.com/ </t>
  </si>
  <si>
    <t>https://www.youtube.com/user/ExcelExercice/videos</t>
  </si>
  <si>
    <t>Fonction SOMME.SI.ENS</t>
  </si>
  <si>
    <t>https://www.excel-exercice.com/somme-si-ens/</t>
  </si>
  <si>
    <t xml:space="preserve">Formation informatique avec Cedric - </t>
  </si>
  <si>
    <t>https://www.youtube.com/watch?v=e2kzRDcW5iI</t>
  </si>
  <si>
    <t xml:space="preserve">Kévin Brundu - </t>
  </si>
  <si>
    <t>https://www.youtube.com/c/K%C3%A9vinBrundu/videos</t>
  </si>
  <si>
    <t xml:space="preserve">Aide &amp; apprentissage d'Excel - </t>
  </si>
  <si>
    <t>https://support.microsoft.com/fr-fr/excel</t>
  </si>
  <si>
    <t xml:space="preserve">Tuto De Rien - </t>
  </si>
  <si>
    <t>https://www.youtube.com/c/TutoDeRien/playlists</t>
  </si>
  <si>
    <t xml:space="preserve">prof couillon - </t>
  </si>
  <si>
    <t>https://www.youtube.com/channel/UCK4qfUuh9kpBByJFIMBPTtA/playlists</t>
  </si>
  <si>
    <t>supprimer les #N/A et les #DIV/0! d'un tableau Excel</t>
  </si>
  <si>
    <t>https://www.youtube.com/watch?v=YfGrccEQGKk</t>
  </si>
  <si>
    <t>https://www.youtube.com/watch?v=li4XNespLxg</t>
  </si>
  <si>
    <t>Trouver les liens externes d’un classeur</t>
  </si>
  <si>
    <t xml:space="preserve">MODE D'EMPLOI </t>
  </si>
  <si>
    <r>
      <t xml:space="preserve">sauf cas exeptionnel pour recettes </t>
    </r>
    <r>
      <rPr>
        <b/>
        <sz val="11"/>
        <rFont val="Calibri"/>
        <family val="2"/>
        <scheme val="minor"/>
      </rPr>
      <t xml:space="preserve">de précision </t>
    </r>
  </si>
  <si>
    <t>MODELE VIERGE</t>
  </si>
  <si>
    <t>NOM DE VOTRE RECETTE colonne B</t>
  </si>
  <si>
    <t>1 compteur pour l'appareil moussant</t>
  </si>
  <si>
    <t>et 1 compteur pour l'appareil crémeux</t>
  </si>
  <si>
    <t>FICHE RESTAURATION…Recette en 2 parties</t>
  </si>
  <si>
    <t>colonne C -La perte peut être a l'épluchage - au parage - en cuisson - au conditionnement etc,,,</t>
  </si>
  <si>
    <t>FICHE  AU POIDS EN 2 PARTIES AVEC % DE PERTE</t>
  </si>
  <si>
    <t>ELEMENT PRINCIPAL et GARNITURE AROMATIQUE</t>
  </si>
  <si>
    <t xml:space="preserve"> ¼ de botte de fines herbes -  allez expliquer cela à Excel = 0.25</t>
  </si>
  <si>
    <t>Matière d'œuvre  saisir les Denrées</t>
  </si>
  <si>
    <t>Poids Brut  saisir les poids de votre recette Uniquement les POIDS dans cette colonne</t>
  </si>
  <si>
    <t>si vous saisissez 2 œufs dans cette colonne cela faussera le poids total   Excel calculera 2 comme 2 Kg - 2 x 0.05</t>
  </si>
  <si>
    <t>% de perte - FACULTATIF pour obtenir un poids net assiette - perte à l'épluchage -au parage - en cuisson - etc..</t>
  </si>
  <si>
    <t>Progression - faire court : un verbe une action  OU Annotations spécifique à la recette</t>
  </si>
  <si>
    <t>Dupliquée pour :  a vous de saisir le poids en fonction de votre utilisation</t>
  </si>
  <si>
    <t>Votre recette était prévue pour  - Somme automatique de tous les poids DE L' ÉLÉMENT PRINCIPAL saisis colonne B - NE PAS SUPPRIMER LA FONCTION</t>
  </si>
  <si>
    <t>Fiche de fabrication  AU POIDS  sur la base de l'élément principal avec % de perte</t>
  </si>
  <si>
    <t>Cette recette est calculée sur le poids de (ou des) élément (s) principal (paux)</t>
  </si>
  <si>
    <t>LA RECETTE EST CALCULÉE SUR LE POIDS TOTAL BRUT D'ÉLEMENT PRINCIPAL MIS EN ŒUVRE</t>
  </si>
  <si>
    <t>les oignons perdent 50% de leur poids en cuisson</t>
  </si>
  <si>
    <t>poids net à servir</t>
  </si>
  <si>
    <t>poids brut à cuire</t>
  </si>
  <si>
    <t>Exemple</t>
  </si>
  <si>
    <t>SAISIES colonne B</t>
  </si>
  <si>
    <t>Assaisonnement de l'élément principal</t>
  </si>
  <si>
    <t>MODÈLE VIERGE service AU POIDS avec % de pertes - en 4 parties</t>
  </si>
  <si>
    <t>NOM DE VOTRE PRÉPARATION  colonne B</t>
  </si>
  <si>
    <t>Fiche de fabrication  en 4 parties MODÈLE AU POIDS avec % de pertes</t>
  </si>
  <si>
    <t>Quantités de l'Auteur colonne B avec % de perte colonne C</t>
  </si>
  <si>
    <t>Progression - Annotations</t>
  </si>
  <si>
    <t xml:space="preserve">saisissez le poids que vous voulez fabriquer cellule </t>
  </si>
  <si>
    <t xml:space="preserve">   Phase 1</t>
  </si>
  <si>
    <t xml:space="preserve">   Phase 2</t>
  </si>
  <si>
    <t xml:space="preserve">   Phase 3</t>
  </si>
  <si>
    <t>FICHE  AU POIDS EN 4 PARTIES AVEC % DE PERTE</t>
  </si>
  <si>
    <t>ELEMENT PRINCIPAL - Assaisonnement de l'élément principal - GARNITURE AROMATIQUE - GARNITURE DE FINITION</t>
  </si>
  <si>
    <t>MODE D'EMPLOI</t>
  </si>
  <si>
    <t>S.total</t>
  </si>
  <si>
    <t xml:space="preserve">   Phase 4</t>
  </si>
  <si>
    <t xml:space="preserve">   Phase 5</t>
  </si>
  <si>
    <t>Dupliqué pour</t>
  </si>
  <si>
    <t>Total Auteur</t>
  </si>
  <si>
    <t>NOM DE VOTRE PLA COLONNE B</t>
  </si>
  <si>
    <t>FICHE  AU POIDS EN 5 PARTIES AVEC % DE PERTE</t>
  </si>
  <si>
    <t>ELEMENT PRINCIPAL et ASSAISONNEMENT</t>
  </si>
  <si>
    <t>GARNITURE AROMATIQUE et SAUCE</t>
  </si>
  <si>
    <t>Auteur :</t>
  </si>
  <si>
    <t xml:space="preserve">Portions Auteur </t>
  </si>
  <si>
    <t>? - - n'oubliez pas d'indiquer pour combien de portion ou quel nombre de couverts était prévue la recette que vous avez saisie</t>
  </si>
  <si>
    <t>Ligne</t>
  </si>
  <si>
    <t>pm</t>
  </si>
  <si>
    <t>Ne pas masquer</t>
  </si>
  <si>
    <t>FICHE  AU POIDS EN 1 PARTIE AVEC % DE PERTE</t>
  </si>
  <si>
    <t>NOM DE VOTRE PLAT ICI</t>
  </si>
  <si>
    <t>Auteur : VOTRE NOM ICI</t>
  </si>
  <si>
    <t>sel</t>
  </si>
  <si>
    <t>Exemple : 1.APPAREIL MOUSSANT - 2.APPAREIL CRÉMEUX</t>
  </si>
  <si>
    <t>saisissez le poids que vous voulez fabriquer cellule</t>
  </si>
  <si>
    <t xml:space="preserve"> 1 FICHE EN 5 PARTIES</t>
  </si>
  <si>
    <t xml:space="preserve">1 FICHE EN 1 PARTIE </t>
  </si>
  <si>
    <t xml:space="preserve"> FICHE de FABRICATION AU POIDS SANS %</t>
  </si>
  <si>
    <t>1 FICHE EN 2 PARTIES</t>
  </si>
  <si>
    <t>VOUS AVEZ PLUSIEURS MODÈLES DE FICHES AU POIDS AVEC % DE PERTE SUR CETTE FEUILLE</t>
  </si>
  <si>
    <t xml:space="preserve"> 1FICHE  EN 4 PARTIES </t>
  </si>
  <si>
    <t>de documents mis sur le net par des passionnés</t>
  </si>
  <si>
    <t xml:space="preserve">Modèles FF-13 </t>
  </si>
  <si>
    <t>FF= Fiches de fabrication</t>
  </si>
  <si>
    <t>avec des explications cellules</t>
  </si>
  <si>
    <t>APPAREIL N° 1</t>
  </si>
  <si>
    <t>APPAREIL N° 2</t>
  </si>
  <si>
    <t>Nom du produit</t>
  </si>
  <si>
    <t>fiche de fabrication SERVICE A LA PORTION</t>
  </si>
  <si>
    <t>Mise à jour du 20 Novembre 2020</t>
  </si>
  <si>
    <t>Annule ou remplace les versions précédentes</t>
  </si>
  <si>
    <t>Supression de cette ligne interdit</t>
  </si>
  <si>
    <t>&lt; vous pouvez supprimer cette ligne de la fiche recette si elle n'est pas utilisée</t>
  </si>
  <si>
    <t>http://www.mdf-xlpages.com/modules/publisher/item.php?itemid=91</t>
  </si>
  <si>
    <t>Lien &gt;</t>
  </si>
  <si>
    <t>https://support.office.com/fr-fr/article/combiner-le-texte-de-deux-cellules-ou-plus-en-une-cellule-81ba0946-ce78-42ed-b3c3-21340eb164a6</t>
  </si>
  <si>
    <t>https://www.youtube.com/watch?v=yk_ypXvUaHo</t>
  </si>
  <si>
    <t>Excel - fonctions date/heure</t>
  </si>
  <si>
    <t>FENÊTRE EXCEL</t>
  </si>
  <si>
    <t>Formation Excel 2016 Faire un tableau</t>
  </si>
  <si>
    <t>Fonction INDIRECT - Exemples d'application</t>
  </si>
  <si>
    <t>Forum Bureautique</t>
  </si>
  <si>
    <t>Alternatives à Microsoft Excel : 5 programmes gratuits et convaincants</t>
  </si>
  <si>
    <t>Excel SI-ALORS: comment fonctionne la formule SI ?</t>
  </si>
  <si>
    <t>Les 20 meilleurs Tricks Mathématiques</t>
  </si>
  <si>
    <t>⓪①②③④⑤⑥⑦⑧⑨⑩⑪⑫⑬⑭⑮⑯⑰⑱⑲⑳</t>
  </si>
  <si>
    <t>couleur de police blanc sur fond gris à modifier pour vos documents</t>
  </si>
  <si>
    <t>cliquez sur la colonne  C et sélectionnez dans la barre le numéro qui vous intéresse</t>
  </si>
  <si>
    <t>⓿❶❷❸❹❺❻❼❽❾❿⓫⓬⓭⓮⓯⓰⓱⓲⓳⓴</t>
  </si>
  <si>
    <t>Je remercie chaleureusement les internautes passionnés qui élaborent et proposent des formules et fonctions imbriquées</t>
  </si>
  <si>
    <t xml:space="preserve">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</si>
</sst>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00"/>
    <numFmt numFmtId="166" formatCode="#,##0.00\ &quot;€&quot;"/>
    <numFmt numFmtId="167" formatCode="0.0%"/>
    <numFmt numFmtId="168" formatCode="0&quot;%&quot;"/>
    <numFmt numFmtId="169" formatCode="0.000&quot; Kg&quot;"/>
    <numFmt numFmtId="170" formatCode="#,##0.000"/>
    <numFmt numFmtId="171" formatCode="0&quot; Kg&quot;"/>
    <numFmt numFmtId="172" formatCode="0.0"/>
    <numFmt numFmtId="173" formatCode="0.0&quot; %&quot;"/>
    <numFmt numFmtId="174" formatCode="0.00\ &quot; cm³&quot;"/>
  </numFmts>
  <fonts count="227" x14ac:knownFonts="1">
    <font>
      <sz val="10"/>
      <name val="Arial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0"/>
      <name val="Courier New"/>
      <family val="3"/>
    </font>
    <font>
      <sz val="10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8"/>
      <name val="Arial"/>
      <family val="2"/>
    </font>
    <font>
      <u/>
      <sz val="15"/>
      <color indexed="12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17"/>
      <name val="Calibri"/>
      <family val="2"/>
      <scheme val="minor"/>
    </font>
    <font>
      <b/>
      <sz val="12"/>
      <color theme="3" tint="-0.499984740745262"/>
      <name val="Calibri"/>
      <family val="2"/>
      <scheme val="minor"/>
    </font>
    <font>
      <sz val="9"/>
      <color theme="8" tint="-0.249977111117893"/>
      <name val="Calibri"/>
      <family val="2"/>
      <scheme val="minor"/>
    </font>
    <font>
      <sz val="9"/>
      <color theme="6" tint="-0.249977111117893"/>
      <name val="Calibri"/>
      <family val="2"/>
      <scheme val="minor"/>
    </font>
    <font>
      <sz val="9"/>
      <color theme="9" tint="-0.249977111117893"/>
      <name val="Calibri"/>
      <family val="2"/>
      <scheme val="minor"/>
    </font>
    <font>
      <b/>
      <sz val="12"/>
      <color rgb="FF008000"/>
      <name val="Calibri"/>
      <family val="2"/>
      <scheme val="minor"/>
    </font>
    <font>
      <b/>
      <sz val="18"/>
      <color rgb="FF008000"/>
      <name val="Calibri"/>
      <family val="2"/>
      <scheme val="minor"/>
    </font>
    <font>
      <b/>
      <sz val="18"/>
      <color rgb="FF7030A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indexed="17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sz val="12"/>
      <color theme="8" tint="-0.249977111117893"/>
      <name val="Calibri"/>
      <family val="2"/>
      <scheme val="minor"/>
    </font>
    <font>
      <sz val="8"/>
      <color theme="8" tint="-0.249977111117893"/>
      <name val="Calibri"/>
      <family val="2"/>
      <scheme val="minor"/>
    </font>
    <font>
      <sz val="12"/>
      <color theme="3" tint="-0.499984740745262"/>
      <name val="Calibri"/>
      <family val="2"/>
      <scheme val="minor"/>
    </font>
    <font>
      <b/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theme="6" tint="-0.499984740745262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18"/>
      <color theme="9" tint="-0.49998474074526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4"/>
      <color theme="6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0"/>
      <color theme="0"/>
      <name val="Arial"/>
      <family val="2"/>
    </font>
    <font>
      <sz val="22"/>
      <color theme="0"/>
      <name val="Verdana"/>
      <family val="2"/>
    </font>
    <font>
      <sz val="18"/>
      <color rgb="FF7030A0"/>
      <name val="Arial"/>
      <family val="2"/>
    </font>
    <font>
      <sz val="22"/>
      <color theme="1"/>
      <name val="Verdana"/>
      <family val="2"/>
    </font>
    <font>
      <b/>
      <sz val="22"/>
      <color theme="0"/>
      <name val="Arial"/>
      <family val="2"/>
    </font>
    <font>
      <sz val="22"/>
      <color theme="0"/>
      <name val="Arial"/>
      <family val="2"/>
    </font>
    <font>
      <b/>
      <sz val="18"/>
      <color theme="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rgb="FF00B05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6" tint="-0.249977111117893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u/>
      <sz val="10"/>
      <color theme="10"/>
      <name val="Arial"/>
      <family val="2"/>
    </font>
    <font>
      <sz val="12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22"/>
      <color rgb="FFC00000"/>
      <name val="Wingdings 3"/>
      <family val="1"/>
      <charset val="2"/>
    </font>
    <font>
      <b/>
      <sz val="10"/>
      <color theme="0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b/>
      <u/>
      <sz val="12"/>
      <color theme="3" tint="-0.499984740745262"/>
      <name val="Calibri"/>
      <family val="2"/>
      <scheme val="minor"/>
    </font>
    <font>
      <b/>
      <sz val="14"/>
      <color indexed="17"/>
      <name val="Calibri"/>
      <family val="2"/>
      <scheme val="minor"/>
    </font>
    <font>
      <i/>
      <sz val="14"/>
      <name val="Calibri"/>
      <family val="2"/>
      <scheme val="minor"/>
    </font>
    <font>
      <sz val="14"/>
      <color theme="6" tint="-0.499984740745262"/>
      <name val="Calibri"/>
      <family val="2"/>
      <scheme val="minor"/>
    </font>
    <font>
      <b/>
      <sz val="8"/>
      <color theme="6" tint="-0.499984740745262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8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0"/>
      <color theme="6" tint="-0.249977111117893"/>
      <name val="Calibri"/>
      <family val="2"/>
      <scheme val="minor"/>
    </font>
    <font>
      <i/>
      <sz val="9"/>
      <name val="Calibri"/>
      <family val="2"/>
      <scheme val="minor"/>
    </font>
    <font>
      <b/>
      <i/>
      <sz val="11"/>
      <color theme="9" tint="-0.499984740745262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sz val="9"/>
      <color rgb="FF7030A0"/>
      <name val="Calibri"/>
      <family val="2"/>
      <scheme val="minor"/>
    </font>
    <font>
      <sz val="11"/>
      <color theme="1"/>
      <name val="Rockwell"/>
      <family val="1"/>
    </font>
    <font>
      <b/>
      <sz val="16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indexed="53"/>
      <name val="Arial"/>
      <family val="2"/>
    </font>
    <font>
      <b/>
      <sz val="20"/>
      <color theme="0"/>
      <name val="Calibri"/>
      <family val="2"/>
      <scheme val="minor"/>
    </font>
    <font>
      <u/>
      <sz val="24"/>
      <color theme="10"/>
      <name val="Calibri"/>
      <family val="2"/>
      <scheme val="minor"/>
    </font>
    <font>
      <b/>
      <u/>
      <sz val="28"/>
      <color theme="10"/>
      <name val="Calibri"/>
      <family val="2"/>
      <scheme val="minor"/>
    </font>
    <font>
      <b/>
      <sz val="22"/>
      <color rgb="FF92D050"/>
      <name val="Arial"/>
      <family val="2"/>
    </font>
    <font>
      <i/>
      <sz val="22"/>
      <color theme="0"/>
      <name val="Verdana"/>
      <family val="2"/>
    </font>
    <font>
      <sz val="18"/>
      <color theme="0"/>
      <name val="Arial"/>
      <family val="2"/>
    </font>
    <font>
      <b/>
      <sz val="22"/>
      <color rgb="FF99CC00"/>
      <name val="Arial"/>
      <family val="2"/>
    </font>
    <font>
      <sz val="22"/>
      <color theme="0"/>
      <name val="Calibri"/>
      <family val="2"/>
      <scheme val="minor"/>
    </font>
    <font>
      <sz val="22"/>
      <color theme="0"/>
      <name val="Rockwell"/>
      <family val="1"/>
    </font>
    <font>
      <b/>
      <sz val="18"/>
      <color theme="0"/>
      <name val="Calibri"/>
      <family val="2"/>
    </font>
    <font>
      <b/>
      <sz val="22"/>
      <color theme="0"/>
      <name val="Calibri"/>
      <family val="2"/>
    </font>
    <font>
      <sz val="18"/>
      <color theme="0"/>
      <name val="Verdana"/>
      <family val="2"/>
    </font>
    <font>
      <sz val="22"/>
      <color theme="0"/>
      <name val="Arial Narrow"/>
      <family val="2"/>
    </font>
    <font>
      <sz val="22"/>
      <color theme="0"/>
      <name val="Comic Sans MS"/>
      <family val="4"/>
    </font>
    <font>
      <sz val="22"/>
      <color theme="0"/>
      <name val="Gill Sans MT"/>
      <family val="2"/>
    </font>
    <font>
      <sz val="22"/>
      <color theme="0"/>
      <name val="Palatino Linotype"/>
      <family val="1"/>
    </font>
    <font>
      <sz val="22"/>
      <color theme="0"/>
      <name val="Tahoma"/>
      <family val="2"/>
    </font>
    <font>
      <sz val="22"/>
      <color theme="0"/>
      <name val="Times New Roman"/>
      <family val="1"/>
    </font>
    <font>
      <sz val="22"/>
      <color theme="0"/>
      <name val="Trebuchet MS"/>
      <family val="2"/>
    </font>
    <font>
      <sz val="22"/>
      <color theme="0"/>
      <name val="Tw Cen MT"/>
      <family val="2"/>
    </font>
    <font>
      <sz val="22"/>
      <color theme="0"/>
      <name val="Vrinda"/>
      <family val="2"/>
    </font>
    <font>
      <sz val="22"/>
      <color rgb="FFFFC000"/>
      <name val="Calibri"/>
      <family val="2"/>
    </font>
    <font>
      <sz val="22"/>
      <color rgb="FFFF0000"/>
      <name val="Calibri"/>
      <family val="2"/>
    </font>
    <font>
      <sz val="22"/>
      <color indexed="50"/>
      <name val="Calibri"/>
      <family val="2"/>
    </font>
    <font>
      <sz val="22"/>
      <color rgb="FF00B050"/>
      <name val="Calibri"/>
      <family val="2"/>
    </font>
    <font>
      <sz val="22"/>
      <color rgb="FF7030A0"/>
      <name val="Calibri"/>
      <family val="2"/>
    </font>
    <font>
      <sz val="22"/>
      <color theme="9"/>
      <name val="Calibri"/>
      <family val="2"/>
    </font>
    <font>
      <sz val="22"/>
      <color theme="1"/>
      <name val="Calibri"/>
      <family val="2"/>
    </font>
    <font>
      <sz val="22"/>
      <color theme="3" tint="0.59999389629810485"/>
      <name val="Calibri"/>
      <family val="2"/>
    </font>
    <font>
      <sz val="22"/>
      <color theme="5" tint="0.59999389629810485"/>
      <name val="Calibri"/>
      <family val="2"/>
    </font>
    <font>
      <sz val="22"/>
      <color theme="9" tint="-0.249977111117893"/>
      <name val="Calibri"/>
      <family val="2"/>
    </font>
    <font>
      <sz val="22"/>
      <color rgb="FF0000FF"/>
      <name val="Calibri"/>
      <family val="2"/>
    </font>
    <font>
      <sz val="22"/>
      <color rgb="FF008000"/>
      <name val="Calibri"/>
      <family val="2"/>
    </font>
    <font>
      <sz val="22"/>
      <color theme="9" tint="-0.499984740745262"/>
      <name val="Calibri"/>
      <family val="2"/>
    </font>
    <font>
      <sz val="22"/>
      <color rgb="FF00B0F0"/>
      <name val="Calibri"/>
      <family val="2"/>
    </font>
    <font>
      <sz val="22"/>
      <color theme="5"/>
      <name val="Calibri"/>
      <family val="2"/>
    </font>
    <font>
      <sz val="22"/>
      <color theme="8" tint="-0.249977111117893"/>
      <name val="Calibri"/>
      <family val="2"/>
    </font>
    <font>
      <sz val="22"/>
      <color theme="3" tint="0.39997558519241921"/>
      <name val="Calibri"/>
      <family val="2"/>
    </font>
    <font>
      <sz val="22"/>
      <color theme="5" tint="-0.249977111117893"/>
      <name val="Calibri"/>
      <family val="2"/>
    </font>
    <font>
      <sz val="22"/>
      <color rgb="FF0000FF"/>
      <name val="Calibri"/>
      <family val="2"/>
      <scheme val="minor"/>
    </font>
    <font>
      <sz val="10"/>
      <name val="MS Sans Serif"/>
    </font>
    <font>
      <sz val="22"/>
      <color indexed="12"/>
      <name val="Arial"/>
      <family val="2"/>
    </font>
    <font>
      <b/>
      <sz val="22"/>
      <name val="Calibri"/>
      <family val="2"/>
    </font>
    <font>
      <b/>
      <sz val="26"/>
      <color theme="0"/>
      <name val="Arial"/>
      <family val="2"/>
    </font>
    <font>
      <sz val="22"/>
      <color rgb="FF0070C0"/>
      <name val="Arial"/>
      <family val="2"/>
    </font>
    <font>
      <sz val="22"/>
      <color rgb="FF222222"/>
      <name val="Arial"/>
      <family val="2"/>
    </font>
    <font>
      <sz val="18"/>
      <color rgb="FF0070C0"/>
      <name val="Arial"/>
      <family val="2"/>
    </font>
    <font>
      <sz val="18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22"/>
      <color rgb="FFFF0000"/>
      <name val="Wingdings 3"/>
      <family val="1"/>
      <charset val="2"/>
    </font>
    <font>
      <b/>
      <sz val="22"/>
      <name val="Calibri"/>
      <family val="2"/>
      <scheme val="minor"/>
    </font>
    <font>
      <u/>
      <sz val="22"/>
      <color theme="0"/>
      <name val="Arial"/>
      <family val="2"/>
    </font>
    <font>
      <u/>
      <sz val="22"/>
      <color theme="10"/>
      <name val="Arial"/>
      <family val="2"/>
    </font>
    <font>
      <b/>
      <sz val="2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4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0"/>
      <color theme="6" tint="-0.249977111117893"/>
      <name val="Calibri"/>
      <family val="2"/>
      <scheme val="minor"/>
    </font>
    <font>
      <sz val="11"/>
      <color rgb="FF00B05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9"/>
      <color rgb="FF92D050"/>
      <name val="Calibri"/>
      <family val="2"/>
      <scheme val="minor"/>
    </font>
    <font>
      <b/>
      <sz val="10"/>
      <color rgb="FF92D050"/>
      <name val="Calibri"/>
      <family val="2"/>
      <scheme val="minor"/>
    </font>
    <font>
      <sz val="12"/>
      <color rgb="FF92D050"/>
      <name val="Calibri"/>
      <family val="2"/>
      <scheme val="minor"/>
    </font>
    <font>
      <sz val="9"/>
      <color rgb="FF76933C"/>
      <name val="Calibri"/>
      <family val="2"/>
      <scheme val="minor"/>
    </font>
    <font>
      <b/>
      <sz val="10"/>
      <color rgb="FF76933C"/>
      <name val="Calibri"/>
      <family val="2"/>
      <scheme val="minor"/>
    </font>
    <font>
      <sz val="12"/>
      <color rgb="FF76933C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2"/>
      <color rgb="FF974706"/>
      <name val="Calibri"/>
      <family val="2"/>
      <scheme val="minor"/>
    </font>
    <font>
      <b/>
      <sz val="12"/>
      <color rgb="FF0066CC"/>
      <name val="Calibri"/>
      <family val="2"/>
      <scheme val="minor"/>
    </font>
    <font>
      <sz val="10"/>
      <color rgb="FF0066CC"/>
      <name val="Calibri"/>
      <family val="2"/>
      <scheme val="minor"/>
    </font>
    <font>
      <sz val="12"/>
      <color rgb="FF0066CC"/>
      <name val="Calibri"/>
      <family val="2"/>
      <scheme val="minor"/>
    </font>
    <font>
      <sz val="9"/>
      <color rgb="FF008000"/>
      <name val="Calibri"/>
      <family val="2"/>
      <scheme val="minor"/>
    </font>
    <font>
      <sz val="9"/>
      <color rgb="FF0066CC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b/>
      <sz val="8"/>
      <color rgb="FF0066CC"/>
      <name val="Calibri"/>
      <family val="2"/>
      <scheme val="minor"/>
    </font>
    <font>
      <sz val="8"/>
      <color rgb="FF0066CC"/>
      <name val="Calibri"/>
      <family val="2"/>
      <scheme val="minor"/>
    </font>
    <font>
      <b/>
      <sz val="8"/>
      <name val="Calibri"/>
      <family val="2"/>
      <scheme val="minor"/>
    </font>
    <font>
      <sz val="16"/>
      <name val="Calibri"/>
      <family val="2"/>
      <scheme val="minor"/>
    </font>
    <font>
      <sz val="10"/>
      <color rgb="FFC00000"/>
      <name val="Arial"/>
      <family val="2"/>
    </font>
    <font>
      <b/>
      <sz val="11"/>
      <color theme="0" tint="-0.14999847407452621"/>
      <name val="Calibri"/>
      <family val="2"/>
      <scheme val="minor"/>
    </font>
    <font>
      <b/>
      <sz val="10"/>
      <color theme="0" tint="-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22"/>
      <color rgb="FF92D050"/>
      <name val="Verdana"/>
      <family val="2"/>
    </font>
    <font>
      <b/>
      <sz val="48"/>
      <color rgb="FFFFFF00"/>
      <name val="Arial"/>
      <family val="2"/>
    </font>
    <font>
      <sz val="14"/>
      <color theme="1" tint="0.34998626667073579"/>
      <name val="Calibri"/>
      <family val="2"/>
      <scheme val="minor"/>
    </font>
    <font>
      <sz val="22"/>
      <color rgb="FFFFFF00"/>
      <name val="Verdana"/>
      <family val="2"/>
    </font>
    <font>
      <b/>
      <sz val="12"/>
      <color rgb="FF0033CC"/>
      <name val="Calibri"/>
      <family val="2"/>
      <scheme val="minor"/>
    </font>
    <font>
      <sz val="18"/>
      <color theme="0"/>
      <name val="Calibri"/>
      <family val="2"/>
      <scheme val="minor"/>
    </font>
    <font>
      <b/>
      <u/>
      <sz val="18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 tint="-4.9989318521683403E-2"/>
      <name val="Arial"/>
      <family val="2"/>
    </font>
    <font>
      <sz val="20"/>
      <color theme="0"/>
      <name val="Calibri"/>
      <family val="2"/>
      <scheme val="minor"/>
    </font>
    <font>
      <u/>
      <sz val="18"/>
      <color theme="10"/>
      <name val="Arial"/>
      <family val="2"/>
    </font>
    <font>
      <sz val="22"/>
      <color theme="0" tint="-4.9989318521683403E-2"/>
      <name val="Verdana"/>
      <family val="2"/>
    </font>
    <font>
      <sz val="18"/>
      <color theme="0" tint="-4.9989318521683403E-2"/>
      <name val="Calibri"/>
      <family val="2"/>
      <scheme val="minor"/>
    </font>
    <font>
      <u/>
      <sz val="18"/>
      <color theme="10"/>
      <name val="Calibri"/>
      <family val="2"/>
      <scheme val="minor"/>
    </font>
    <font>
      <sz val="18"/>
      <color theme="1" tint="0.499984740745262"/>
      <name val="Calibri"/>
      <family val="2"/>
      <scheme val="minor"/>
    </font>
    <font>
      <b/>
      <sz val="18"/>
      <color theme="8" tint="-0.499984740745262"/>
      <name val="Calibri"/>
      <family val="2"/>
      <scheme val="minor"/>
    </font>
    <font>
      <sz val="18"/>
      <color theme="9" tint="-0.249977111117893"/>
      <name val="Calibri"/>
      <family val="2"/>
      <scheme val="minor"/>
    </font>
    <font>
      <sz val="18"/>
      <color rgb="FFC00000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gray0625">
        <bgColor theme="0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0625">
        <bgColor indexed="26"/>
      </patternFill>
    </fill>
    <fill>
      <patternFill patternType="gray0625">
        <bgColor theme="6" tint="-0.249977111117893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34998626667073579"/>
        <bgColor indexed="9"/>
      </patternFill>
    </fill>
    <fill>
      <patternFill patternType="gray0625">
        <fgColor theme="9" tint="0.79998168889431442"/>
        <bgColor theme="1" tint="0.34998626667073579"/>
      </patternFill>
    </fill>
    <fill>
      <patternFill patternType="gray0625">
        <fgColor theme="9" tint="0.79998168889431442"/>
        <bgColor rgb="FFEAFFD5"/>
      </patternFill>
    </fill>
    <fill>
      <patternFill patternType="solid">
        <fgColor rgb="FFFDF1E7"/>
        <bgColor indexed="9"/>
      </patternFill>
    </fill>
    <fill>
      <patternFill patternType="gray0625">
        <bgColor rgb="FF92D050"/>
      </patternFill>
    </fill>
    <fill>
      <patternFill patternType="solid">
        <fgColor rgb="FFFF0000"/>
        <bgColor indexed="64"/>
      </patternFill>
    </fill>
  </fills>
  <borders count="1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double">
        <color theme="0" tint="-0.499984740745262"/>
      </bottom>
      <diagonal/>
    </border>
    <border>
      <left style="medium">
        <color theme="6" tint="-0.24994659260841701"/>
      </left>
      <right/>
      <top/>
      <bottom/>
      <diagonal/>
    </border>
    <border>
      <left style="medium">
        <color theme="6" tint="-0.24994659260841701"/>
      </left>
      <right/>
      <top style="medium">
        <color theme="6" tint="-0.24994659260841701"/>
      </top>
      <bottom/>
      <diagonal/>
    </border>
    <border>
      <left/>
      <right/>
      <top style="medium">
        <color theme="6" tint="-0.24994659260841701"/>
      </top>
      <bottom/>
      <diagonal/>
    </border>
    <border>
      <left/>
      <right style="medium">
        <color theme="6" tint="-0.24994659260841701"/>
      </right>
      <top style="medium">
        <color theme="6" tint="-0.24994659260841701"/>
      </top>
      <bottom/>
      <diagonal/>
    </border>
    <border>
      <left/>
      <right style="medium">
        <color theme="6" tint="-0.24994659260841701"/>
      </right>
      <top/>
      <bottom/>
      <diagonal/>
    </border>
    <border>
      <left style="medium">
        <color theme="6" tint="-0.24994659260841701"/>
      </left>
      <right/>
      <top/>
      <bottom style="medium">
        <color theme="6" tint="-0.24994659260841701"/>
      </bottom>
      <diagonal/>
    </border>
    <border>
      <left/>
      <right/>
      <top/>
      <bottom style="medium">
        <color theme="6" tint="-0.24994659260841701"/>
      </bottom>
      <diagonal/>
    </border>
    <border>
      <left/>
      <right style="medium">
        <color theme="6" tint="-0.24994659260841701"/>
      </right>
      <top/>
      <bottom style="medium">
        <color theme="6" tint="-0.24994659260841701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hair">
        <color theme="1" tint="0.499984740745262"/>
      </left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hair">
        <color theme="1" tint="0.34998626667073579"/>
      </bottom>
      <diagonal/>
    </border>
    <border>
      <left/>
      <right/>
      <top style="thin">
        <color theme="1" tint="0.34998626667073579"/>
      </top>
      <bottom style="hair">
        <color theme="1" tint="0.34998626667073579"/>
      </bottom>
      <diagonal/>
    </border>
    <border>
      <left style="thin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thin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34998626667073579"/>
      </top>
      <bottom/>
      <diagonal/>
    </border>
    <border>
      <left/>
      <right style="thin">
        <color theme="1" tint="0.499984740745262"/>
      </right>
      <top style="thin">
        <color theme="1" tint="0.34998626667073579"/>
      </top>
      <bottom/>
      <diagonal/>
    </border>
    <border>
      <left/>
      <right style="thin">
        <color theme="1" tint="0.499984740745262"/>
      </right>
      <top style="thin">
        <color theme="1" tint="0.34998626667073579"/>
      </top>
      <bottom style="hair">
        <color theme="1" tint="0.34998626667073579"/>
      </bottom>
      <diagonal/>
    </border>
    <border>
      <left/>
      <right style="thin">
        <color theme="1" tint="0.499984740745262"/>
      </right>
      <top/>
      <bottom style="thin">
        <color theme="1" tint="0.34998626667073579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/>
      <right/>
      <top style="hair">
        <color auto="1"/>
      </top>
      <bottom/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auto="1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/>
      <right/>
      <top style="medium">
        <color theme="2" tint="-0.499984740745262"/>
      </top>
      <bottom/>
      <diagonal/>
    </border>
    <border>
      <left/>
      <right style="medium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/>
      <top/>
      <bottom/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/>
      <right/>
      <top/>
      <bottom style="medium">
        <color theme="2" tint="-0.499984740745262"/>
      </bottom>
      <diagonal/>
    </border>
    <border>
      <left/>
      <right style="medium">
        <color theme="2" tint="-0.499984740745262"/>
      </right>
      <top/>
      <bottom style="medium">
        <color theme="2" tint="-0.499984740745262"/>
      </bottom>
      <diagonal/>
    </border>
    <border>
      <left style="medium">
        <color theme="2" tint="-0.499984740745262"/>
      </left>
      <right/>
      <top style="thin">
        <color indexed="64"/>
      </top>
      <bottom/>
      <diagonal/>
    </border>
    <border>
      <left style="medium">
        <color theme="2" tint="-0.499984740745262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theme="6" tint="-0.24994659260841701"/>
      </top>
      <bottom/>
      <diagonal/>
    </border>
    <border>
      <left/>
      <right style="medium">
        <color auto="1"/>
      </right>
      <top/>
      <bottom style="medium">
        <color theme="6" tint="-0.2499465926084170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medium">
        <color theme="2" tint="-0.499984740745262"/>
      </top>
      <bottom/>
      <diagonal/>
    </border>
    <border>
      <left/>
      <right/>
      <top style="medium">
        <color theme="2" tint="-0.499984740745262"/>
      </top>
      <bottom style="medium">
        <color auto="1"/>
      </bottom>
      <diagonal/>
    </border>
    <border>
      <left/>
      <right style="medium">
        <color auto="1"/>
      </right>
      <top style="medium">
        <color theme="2" tint="-0.499984740745262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theme="9"/>
      </top>
      <bottom style="hair">
        <color theme="9"/>
      </bottom>
      <diagonal/>
    </border>
    <border>
      <left/>
      <right/>
      <top style="thin">
        <color theme="9" tint="0.39991454817346722"/>
      </top>
      <bottom style="thin">
        <color theme="9" tint="0.39991454817346722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</borders>
  <cellStyleXfs count="8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3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15" borderId="1" applyNumberFormat="0" applyAlignment="0" applyProtection="0"/>
    <xf numFmtId="0" fontId="12" fillId="0" borderId="2" applyNumberFormat="0" applyFill="0" applyAlignment="0" applyProtection="0"/>
    <xf numFmtId="0" fontId="13" fillId="4" borderId="3" applyNumberFormat="0" applyFont="0" applyAlignment="0" applyProtection="0"/>
    <xf numFmtId="0" fontId="14" fillId="3" borderId="1" applyNumberFormat="0" applyAlignment="0" applyProtection="0"/>
    <xf numFmtId="44" fontId="7" fillId="0" borderId="0" applyFont="0" applyFill="0" applyBorder="0" applyAlignment="0" applyProtection="0"/>
    <xf numFmtId="0" fontId="15" fillId="16" borderId="0" applyNumberFormat="0" applyBorder="0" applyAlignment="0" applyProtection="0"/>
    <xf numFmtId="0" fontId="16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64" fontId="13" fillId="0" borderId="0" applyFont="0" applyFill="0" applyBorder="0" applyAlignment="0" applyProtection="0"/>
    <xf numFmtId="0" fontId="17" fillId="8" borderId="0" applyNumberFormat="0" applyBorder="0" applyAlignment="0" applyProtection="0"/>
    <xf numFmtId="0" fontId="18" fillId="0" borderId="0"/>
    <xf numFmtId="0" fontId="13" fillId="0" borderId="0"/>
    <xf numFmtId="0" fontId="13" fillId="0" borderId="0"/>
    <xf numFmtId="0" fontId="13" fillId="0" borderId="0"/>
    <xf numFmtId="0" fontId="31" fillId="0" borderId="0"/>
    <xf numFmtId="0" fontId="13" fillId="0" borderId="0"/>
    <xf numFmtId="0" fontId="20" fillId="17" borderId="0" applyNumberFormat="0" applyBorder="0" applyAlignment="0" applyProtection="0"/>
    <xf numFmtId="0" fontId="21" fillId="15" borderId="4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6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8" applyNumberFormat="0" applyFill="0" applyAlignment="0" applyProtection="0"/>
    <xf numFmtId="0" fontId="28" fillId="18" borderId="9" applyNumberFormat="0" applyAlignment="0" applyProtection="0"/>
    <xf numFmtId="0" fontId="6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/>
    <xf numFmtId="0" fontId="4" fillId="0" borderId="0"/>
    <xf numFmtId="0" fontId="1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18" fillId="0" borderId="0"/>
    <xf numFmtId="0" fontId="7" fillId="0" borderId="0"/>
    <xf numFmtId="0" fontId="7" fillId="0" borderId="0"/>
    <xf numFmtId="0" fontId="159" fillId="0" borderId="0"/>
    <xf numFmtId="0" fontId="7" fillId="0" borderId="0"/>
    <xf numFmtId="0" fontId="7" fillId="0" borderId="0"/>
    <xf numFmtId="0" fontId="11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3" fillId="0" borderId="0" applyNumberFormat="0" applyFill="0" applyBorder="0" applyAlignment="0" applyProtection="0"/>
    <xf numFmtId="0" fontId="7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039">
    <xf numFmtId="0" fontId="0" fillId="0" borderId="0" xfId="0"/>
    <xf numFmtId="0" fontId="13" fillId="0" borderId="0" xfId="38" applyProtection="1">
      <protection hidden="1"/>
    </xf>
    <xf numFmtId="0" fontId="13" fillId="0" borderId="0" xfId="38" applyFont="1" applyFill="1" applyAlignment="1">
      <alignment vertical="center"/>
    </xf>
    <xf numFmtId="0" fontId="32" fillId="0" borderId="0" xfId="38" applyFont="1" applyBorder="1" applyAlignment="1" applyProtection="1">
      <alignment horizontal="left" vertical="center"/>
      <protection hidden="1"/>
    </xf>
    <xf numFmtId="0" fontId="32" fillId="21" borderId="0" xfId="38" applyFont="1" applyFill="1" applyBorder="1" applyAlignment="1" applyProtection="1">
      <alignment horizontal="left" vertical="center"/>
      <protection hidden="1"/>
    </xf>
    <xf numFmtId="0" fontId="32" fillId="21" borderId="0" xfId="38" applyFont="1" applyFill="1" applyBorder="1" applyAlignment="1" applyProtection="1">
      <alignment vertical="center"/>
      <protection hidden="1"/>
    </xf>
    <xf numFmtId="165" fontId="35" fillId="21" borderId="0" xfId="38" applyNumberFormat="1" applyFont="1" applyFill="1" applyBorder="1" applyAlignment="1" applyProtection="1">
      <alignment horizontal="left" vertical="center"/>
      <protection hidden="1"/>
    </xf>
    <xf numFmtId="165" fontId="36" fillId="21" borderId="0" xfId="38" applyNumberFormat="1" applyFont="1" applyFill="1" applyBorder="1" applyAlignment="1" applyProtection="1">
      <alignment horizontal="center" vertical="center"/>
      <protection hidden="1"/>
    </xf>
    <xf numFmtId="167" fontId="34" fillId="21" borderId="0" xfId="38" applyNumberFormat="1" applyFont="1" applyFill="1" applyBorder="1" applyAlignment="1" applyProtection="1">
      <alignment horizontal="left" vertical="center"/>
      <protection hidden="1"/>
    </xf>
    <xf numFmtId="0" fontId="37" fillId="21" borderId="0" xfId="38" applyFont="1" applyFill="1" applyBorder="1" applyAlignment="1" applyProtection="1">
      <alignment horizontal="left" vertical="center"/>
      <protection hidden="1"/>
    </xf>
    <xf numFmtId="167" fontId="32" fillId="21" borderId="0" xfId="38" applyNumberFormat="1" applyFont="1" applyFill="1" applyBorder="1" applyAlignment="1" applyProtection="1">
      <alignment horizontal="left" vertical="center"/>
      <protection hidden="1"/>
    </xf>
    <xf numFmtId="165" fontId="32" fillId="21" borderId="0" xfId="38" applyNumberFormat="1" applyFont="1" applyFill="1" applyBorder="1" applyAlignment="1" applyProtection="1">
      <alignment horizontal="left" vertical="center"/>
      <protection hidden="1"/>
    </xf>
    <xf numFmtId="0" fontId="38" fillId="21" borderId="0" xfId="38" applyFont="1" applyFill="1" applyBorder="1" applyAlignment="1" applyProtection="1">
      <alignment horizontal="left" vertical="center"/>
      <protection hidden="1"/>
    </xf>
    <xf numFmtId="10" fontId="32" fillId="21" borderId="0" xfId="38" applyNumberFormat="1" applyFont="1" applyFill="1" applyBorder="1" applyAlignment="1" applyProtection="1">
      <alignment horizontal="left" vertical="center"/>
      <protection hidden="1"/>
    </xf>
    <xf numFmtId="167" fontId="32" fillId="21" borderId="0" xfId="38" applyNumberFormat="1" applyFont="1" applyFill="1" applyBorder="1" applyAlignment="1" applyProtection="1">
      <alignment horizontal="center" vertical="center"/>
      <protection hidden="1"/>
    </xf>
    <xf numFmtId="0" fontId="40" fillId="21" borderId="0" xfId="38" applyFont="1" applyFill="1" applyBorder="1" applyAlignment="1">
      <alignment horizontal="center" vertical="center"/>
    </xf>
    <xf numFmtId="0" fontId="41" fillId="21" borderId="0" xfId="38" applyFont="1" applyFill="1" applyBorder="1" applyAlignment="1">
      <alignment horizontal="center" vertical="center"/>
    </xf>
    <xf numFmtId="0" fontId="13" fillId="21" borderId="0" xfId="38" applyFont="1" applyFill="1" applyAlignment="1">
      <alignment vertical="center"/>
    </xf>
    <xf numFmtId="0" fontId="42" fillId="21" borderId="0" xfId="38" applyFont="1" applyFill="1" applyBorder="1" applyAlignment="1" applyProtection="1">
      <alignment horizontal="left" vertical="center"/>
      <protection hidden="1"/>
    </xf>
    <xf numFmtId="0" fontId="43" fillId="21" borderId="0" xfId="38" applyFont="1" applyFill="1" applyBorder="1" applyAlignment="1" applyProtection="1">
      <alignment vertical="center"/>
      <protection hidden="1"/>
    </xf>
    <xf numFmtId="0" fontId="46" fillId="21" borderId="0" xfId="38" applyFont="1" applyFill="1" applyBorder="1" applyAlignment="1" applyProtection="1">
      <alignment horizontal="left" vertical="center"/>
      <protection hidden="1"/>
    </xf>
    <xf numFmtId="0" fontId="32" fillId="21" borderId="0" xfId="38" applyFont="1" applyFill="1" applyBorder="1" applyAlignment="1" applyProtection="1">
      <alignment horizontal="right" vertical="center"/>
      <protection hidden="1"/>
    </xf>
    <xf numFmtId="165" fontId="48" fillId="21" borderId="0" xfId="38" applyNumberFormat="1" applyFont="1" applyFill="1" applyBorder="1" applyAlignment="1" applyProtection="1">
      <alignment horizontal="left" vertical="center"/>
      <protection hidden="1"/>
    </xf>
    <xf numFmtId="0" fontId="51" fillId="21" borderId="0" xfId="38" applyFont="1" applyFill="1" applyBorder="1" applyAlignment="1" applyProtection="1">
      <alignment horizontal="left" vertical="center"/>
      <protection hidden="1"/>
    </xf>
    <xf numFmtId="0" fontId="52" fillId="21" borderId="0" xfId="38" applyFont="1" applyFill="1" applyBorder="1" applyAlignment="1" applyProtection="1">
      <alignment horizontal="left" vertical="center"/>
      <protection hidden="1"/>
    </xf>
    <xf numFmtId="167" fontId="53" fillId="21" borderId="0" xfId="38" applyNumberFormat="1" applyFont="1" applyFill="1" applyBorder="1" applyAlignment="1" applyProtection="1">
      <alignment horizontal="center" vertical="center"/>
      <protection hidden="1"/>
    </xf>
    <xf numFmtId="0" fontId="53" fillId="21" borderId="0" xfId="38" applyFont="1" applyFill="1" applyBorder="1" applyAlignment="1" applyProtection="1">
      <alignment vertical="center"/>
      <protection hidden="1"/>
    </xf>
    <xf numFmtId="165" fontId="54" fillId="21" borderId="0" xfId="38" applyNumberFormat="1" applyFont="1" applyFill="1" applyBorder="1" applyAlignment="1" applyProtection="1">
      <alignment horizontal="left" vertical="center"/>
      <protection hidden="1"/>
    </xf>
    <xf numFmtId="0" fontId="55" fillId="21" borderId="0" xfId="38" applyFont="1" applyFill="1" applyBorder="1" applyAlignment="1" applyProtection="1">
      <alignment horizontal="left" vertical="center"/>
      <protection hidden="1"/>
    </xf>
    <xf numFmtId="0" fontId="39" fillId="21" borderId="0" xfId="39" applyFont="1" applyFill="1" applyBorder="1" applyAlignment="1">
      <alignment horizontal="center" vertical="center"/>
    </xf>
    <xf numFmtId="0" fontId="57" fillId="21" borderId="0" xfId="38" applyFont="1" applyFill="1" applyBorder="1" applyAlignment="1" applyProtection="1">
      <alignment horizontal="left" vertical="center"/>
      <protection hidden="1"/>
    </xf>
    <xf numFmtId="0" fontId="58" fillId="21" borderId="0" xfId="38" applyFont="1" applyFill="1" applyBorder="1" applyAlignment="1" applyProtection="1">
      <alignment horizontal="left" vertical="center"/>
      <protection hidden="1"/>
    </xf>
    <xf numFmtId="0" fontId="59" fillId="21" borderId="0" xfId="38" applyFont="1" applyFill="1" applyBorder="1" applyAlignment="1" applyProtection="1">
      <alignment horizontal="left" vertical="center"/>
      <protection hidden="1"/>
    </xf>
    <xf numFmtId="0" fontId="60" fillId="21" borderId="0" xfId="38" applyFont="1" applyFill="1" applyBorder="1" applyAlignment="1" applyProtection="1">
      <alignment horizontal="left" vertical="center"/>
      <protection hidden="1"/>
    </xf>
    <xf numFmtId="0" fontId="61" fillId="21" borderId="0" xfId="38" applyFont="1" applyFill="1" applyBorder="1" applyAlignment="1" applyProtection="1">
      <alignment vertical="center"/>
      <protection hidden="1"/>
    </xf>
    <xf numFmtId="168" fontId="64" fillId="19" borderId="0" xfId="0" applyNumberFormat="1" applyFont="1" applyFill="1" applyBorder="1" applyAlignment="1" applyProtection="1">
      <alignment horizontal="center" vertical="center"/>
      <protection locked="0"/>
    </xf>
    <xf numFmtId="0" fontId="31" fillId="0" borderId="0" xfId="41"/>
    <xf numFmtId="0" fontId="13" fillId="27" borderId="0" xfId="38" applyFill="1" applyProtection="1">
      <protection hidden="1"/>
    </xf>
    <xf numFmtId="0" fontId="31" fillId="27" borderId="0" xfId="41" applyFill="1"/>
    <xf numFmtId="0" fontId="13" fillId="27" borderId="0" xfId="38" applyFont="1" applyFill="1" applyAlignment="1">
      <alignment vertical="center"/>
    </xf>
    <xf numFmtId="0" fontId="68" fillId="27" borderId="0" xfId="38" applyFont="1" applyFill="1" applyAlignment="1">
      <alignment vertical="center"/>
    </xf>
    <xf numFmtId="0" fontId="69" fillId="27" borderId="0" xfId="38" applyFont="1" applyFill="1" applyAlignment="1">
      <alignment vertical="center"/>
    </xf>
    <xf numFmtId="0" fontId="71" fillId="27" borderId="0" xfId="38" applyFont="1" applyFill="1" applyAlignment="1" applyProtection="1">
      <alignment vertical="center"/>
      <protection hidden="1"/>
    </xf>
    <xf numFmtId="0" fontId="32" fillId="28" borderId="0" xfId="38" applyFont="1" applyFill="1" applyBorder="1" applyAlignment="1" applyProtection="1">
      <alignment vertical="center"/>
      <protection hidden="1"/>
    </xf>
    <xf numFmtId="165" fontId="32" fillId="28" borderId="0" xfId="38" applyNumberFormat="1" applyFont="1" applyFill="1" applyBorder="1" applyAlignment="1" applyProtection="1">
      <alignment horizontal="left" vertical="center"/>
      <protection hidden="1"/>
    </xf>
    <xf numFmtId="0" fontId="32" fillId="28" borderId="0" xfId="38" applyFont="1" applyFill="1" applyBorder="1" applyAlignment="1" applyProtection="1">
      <alignment horizontal="left" vertical="center"/>
      <protection hidden="1"/>
    </xf>
    <xf numFmtId="0" fontId="32" fillId="21" borderId="10" xfId="38" applyFont="1" applyFill="1" applyBorder="1" applyAlignment="1" applyProtection="1">
      <alignment vertical="center"/>
      <protection hidden="1"/>
    </xf>
    <xf numFmtId="0" fontId="45" fillId="30" borderId="0" xfId="39" applyFont="1" applyFill="1" applyBorder="1" applyAlignment="1">
      <alignment horizontal="center" vertical="center"/>
    </xf>
    <xf numFmtId="0" fontId="78" fillId="30" borderId="0" xfId="39" applyFont="1" applyFill="1" applyBorder="1" applyAlignment="1">
      <alignment horizontal="center" vertical="center"/>
    </xf>
    <xf numFmtId="0" fontId="79" fillId="25" borderId="0" xfId="39" applyFont="1" applyFill="1" applyBorder="1" applyAlignment="1">
      <alignment horizontal="center" vertical="center"/>
    </xf>
    <xf numFmtId="165" fontId="82" fillId="21" borderId="0" xfId="38" applyNumberFormat="1" applyFont="1" applyFill="1" applyBorder="1" applyAlignment="1" applyProtection="1">
      <alignment vertical="center" textRotation="90"/>
      <protection hidden="1"/>
    </xf>
    <xf numFmtId="0" fontId="34" fillId="21" borderId="0" xfId="38" applyFont="1" applyFill="1" applyBorder="1" applyAlignment="1" applyProtection="1">
      <alignment vertical="center"/>
      <protection hidden="1"/>
    </xf>
    <xf numFmtId="0" fontId="36" fillId="21" borderId="10" xfId="38" applyFont="1" applyFill="1" applyBorder="1" applyAlignment="1" applyProtection="1">
      <alignment vertical="center"/>
      <protection hidden="1"/>
    </xf>
    <xf numFmtId="165" fontId="76" fillId="21" borderId="10" xfId="38" applyNumberFormat="1" applyFont="1" applyFill="1" applyBorder="1" applyAlignment="1" applyProtection="1">
      <alignment horizontal="center" vertical="center"/>
      <protection hidden="1"/>
    </xf>
    <xf numFmtId="0" fontId="32" fillId="21" borderId="0" xfId="0" applyFont="1" applyFill="1" applyBorder="1" applyAlignment="1">
      <alignment horizontal="left" vertical="center"/>
    </xf>
    <xf numFmtId="0" fontId="86" fillId="21" borderId="0" xfId="39" applyFont="1" applyFill="1" applyBorder="1" applyAlignment="1">
      <alignment horizontal="center"/>
    </xf>
    <xf numFmtId="0" fontId="74" fillId="21" borderId="0" xfId="39" applyFont="1" applyFill="1" applyBorder="1" applyAlignment="1">
      <alignment horizontal="center"/>
    </xf>
    <xf numFmtId="0" fontId="33" fillId="21" borderId="26" xfId="42" applyFont="1" applyFill="1" applyBorder="1" applyAlignment="1" applyProtection="1">
      <alignment horizontal="center" vertical="center"/>
      <protection locked="0"/>
    </xf>
    <xf numFmtId="0" fontId="86" fillId="21" borderId="25" xfId="39" applyFont="1" applyFill="1" applyBorder="1" applyAlignment="1">
      <alignment horizontal="center" vertical="center"/>
    </xf>
    <xf numFmtId="0" fontId="89" fillId="21" borderId="0" xfId="38" applyFont="1" applyFill="1" applyBorder="1" applyAlignment="1" applyProtection="1">
      <alignment vertical="center"/>
      <protection hidden="1"/>
    </xf>
    <xf numFmtId="0" fontId="92" fillId="21" borderId="0" xfId="38" applyFont="1" applyFill="1" applyBorder="1" applyAlignment="1" applyProtection="1">
      <alignment horizontal="left" vertical="center"/>
      <protection hidden="1"/>
    </xf>
    <xf numFmtId="168" fontId="95" fillId="19" borderId="0" xfId="0" applyNumberFormat="1" applyFont="1" applyFill="1" applyBorder="1" applyAlignment="1" applyProtection="1">
      <alignment horizontal="center" vertical="center"/>
      <protection locked="0"/>
    </xf>
    <xf numFmtId="0" fontId="74" fillId="21" borderId="25" xfId="39" applyFont="1" applyFill="1" applyBorder="1" applyAlignment="1">
      <alignment horizontal="center"/>
    </xf>
    <xf numFmtId="0" fontId="57" fillId="21" borderId="25" xfId="0" applyFont="1" applyFill="1" applyBorder="1" applyAlignment="1">
      <alignment horizontal="left" vertical="center"/>
    </xf>
    <xf numFmtId="0" fontId="79" fillId="25" borderId="25" xfId="39" applyFont="1" applyFill="1" applyBorder="1" applyAlignment="1">
      <alignment horizontal="center" vertical="center"/>
    </xf>
    <xf numFmtId="2" fontId="58" fillId="21" borderId="0" xfId="38" applyNumberFormat="1" applyFont="1" applyFill="1" applyBorder="1" applyAlignment="1" applyProtection="1">
      <alignment horizontal="center" vertical="center"/>
      <protection hidden="1"/>
    </xf>
    <xf numFmtId="0" fontId="32" fillId="21" borderId="0" xfId="39" applyFont="1" applyFill="1" applyBorder="1" applyAlignment="1" applyProtection="1">
      <alignment horizontal="left" vertical="center"/>
      <protection hidden="1"/>
    </xf>
    <xf numFmtId="0" fontId="32" fillId="21" borderId="0" xfId="39" applyFont="1" applyFill="1" applyBorder="1" applyAlignment="1" applyProtection="1">
      <alignment horizontal="left" vertical="center" wrapText="1"/>
      <protection hidden="1"/>
    </xf>
    <xf numFmtId="168" fontId="95" fillId="19" borderId="29" xfId="0" applyNumberFormat="1" applyFont="1" applyFill="1" applyBorder="1" applyAlignment="1" applyProtection="1">
      <alignment horizontal="center" vertical="center"/>
      <protection locked="0"/>
    </xf>
    <xf numFmtId="168" fontId="95" fillId="19" borderId="33" xfId="0" applyNumberFormat="1" applyFont="1" applyFill="1" applyBorder="1" applyAlignment="1" applyProtection="1">
      <alignment horizontal="center" vertical="center"/>
      <protection locked="0"/>
    </xf>
    <xf numFmtId="0" fontId="86" fillId="28" borderId="0" xfId="39" applyFont="1" applyFill="1" applyBorder="1" applyAlignment="1">
      <alignment horizontal="center"/>
    </xf>
    <xf numFmtId="0" fontId="74" fillId="28" borderId="0" xfId="39" applyFont="1" applyFill="1" applyBorder="1" applyAlignment="1">
      <alignment horizontal="center"/>
    </xf>
    <xf numFmtId="165" fontId="35" fillId="28" borderId="0" xfId="38" applyNumberFormat="1" applyFont="1" applyFill="1" applyBorder="1" applyAlignment="1" applyProtection="1">
      <alignment horizontal="left" vertical="center"/>
      <protection hidden="1"/>
    </xf>
    <xf numFmtId="0" fontId="32" fillId="28" borderId="0" xfId="38" applyFont="1" applyFill="1" applyBorder="1" applyAlignment="1" applyProtection="1">
      <alignment horizontal="right" vertical="center"/>
      <protection hidden="1"/>
    </xf>
    <xf numFmtId="0" fontId="36" fillId="28" borderId="10" xfId="38" applyFont="1" applyFill="1" applyBorder="1" applyAlignment="1" applyProtection="1">
      <alignment vertical="center"/>
      <protection hidden="1"/>
    </xf>
    <xf numFmtId="0" fontId="32" fillId="28" borderId="10" xfId="38" applyFont="1" applyFill="1" applyBorder="1" applyAlignment="1" applyProtection="1">
      <alignment vertical="center"/>
      <protection hidden="1"/>
    </xf>
    <xf numFmtId="165" fontId="76" fillId="28" borderId="10" xfId="38" applyNumberFormat="1" applyFont="1" applyFill="1" applyBorder="1" applyAlignment="1" applyProtection="1">
      <alignment horizontal="center" vertical="center"/>
      <protection hidden="1"/>
    </xf>
    <xf numFmtId="0" fontId="34" fillId="28" borderId="0" xfId="38" applyFont="1" applyFill="1" applyBorder="1" applyAlignment="1" applyProtection="1">
      <alignment vertical="center"/>
      <protection hidden="1"/>
    </xf>
    <xf numFmtId="165" fontId="82" fillId="28" borderId="0" xfId="38" applyNumberFormat="1" applyFont="1" applyFill="1" applyBorder="1" applyAlignment="1" applyProtection="1">
      <alignment vertical="center" textRotation="90"/>
      <protection hidden="1"/>
    </xf>
    <xf numFmtId="0" fontId="92" fillId="28" borderId="0" xfId="38" applyFont="1" applyFill="1" applyBorder="1" applyAlignment="1" applyProtection="1">
      <alignment horizontal="left" vertical="center"/>
      <protection hidden="1"/>
    </xf>
    <xf numFmtId="165" fontId="93" fillId="28" borderId="0" xfId="38" applyNumberFormat="1" applyFont="1" applyFill="1" applyBorder="1" applyAlignment="1" applyProtection="1">
      <alignment horizontal="left" vertical="center"/>
      <protection hidden="1"/>
    </xf>
    <xf numFmtId="168" fontId="95" fillId="32" borderId="0" xfId="0" applyNumberFormat="1" applyFont="1" applyFill="1" applyBorder="1" applyAlignment="1" applyProtection="1">
      <alignment horizontal="center" vertical="center"/>
      <protection locked="0"/>
    </xf>
    <xf numFmtId="0" fontId="77" fillId="28" borderId="0" xfId="38" applyFont="1" applyFill="1" applyBorder="1" applyAlignment="1" applyProtection="1">
      <alignment horizontal="left" vertical="center"/>
      <protection hidden="1"/>
    </xf>
    <xf numFmtId="165" fontId="48" fillId="28" borderId="0" xfId="38" applyNumberFormat="1" applyFont="1" applyFill="1" applyBorder="1" applyAlignment="1" applyProtection="1">
      <alignment horizontal="left" vertical="center"/>
      <protection hidden="1"/>
    </xf>
    <xf numFmtId="0" fontId="37" fillId="28" borderId="0" xfId="38" applyFont="1" applyFill="1" applyBorder="1" applyAlignment="1" applyProtection="1">
      <alignment horizontal="left" vertical="center"/>
      <protection hidden="1"/>
    </xf>
    <xf numFmtId="165" fontId="54" fillId="28" borderId="0" xfId="38" applyNumberFormat="1" applyFont="1" applyFill="1" applyBorder="1" applyAlignment="1" applyProtection="1">
      <alignment horizontal="left" vertical="center"/>
      <protection hidden="1"/>
    </xf>
    <xf numFmtId="0" fontId="47" fillId="21" borderId="0" xfId="39" applyFont="1" applyFill="1" applyBorder="1" applyAlignment="1" applyProtection="1">
      <alignment horizontal="left" vertical="center"/>
      <protection hidden="1"/>
    </xf>
    <xf numFmtId="0" fontId="34" fillId="21" borderId="0" xfId="38" applyFont="1" applyFill="1" applyBorder="1" applyProtection="1">
      <protection hidden="1"/>
    </xf>
    <xf numFmtId="0" fontId="34" fillId="21" borderId="0" xfId="38" applyFont="1" applyFill="1" applyBorder="1" applyAlignment="1" applyProtection="1">
      <alignment horizontal="center"/>
      <protection hidden="1"/>
    </xf>
    <xf numFmtId="0" fontId="56" fillId="21" borderId="0" xfId="38" applyFont="1" applyFill="1" applyBorder="1" applyAlignment="1" applyProtection="1">
      <alignment horizontal="center"/>
      <protection hidden="1"/>
    </xf>
    <xf numFmtId="0" fontId="34" fillId="0" borderId="40" xfId="38" applyFont="1" applyBorder="1" applyAlignment="1" applyProtection="1">
      <alignment horizontal="center"/>
      <protection hidden="1"/>
    </xf>
    <xf numFmtId="0" fontId="34" fillId="0" borderId="0" xfId="38" applyFont="1" applyBorder="1" applyAlignment="1" applyProtection="1">
      <alignment horizontal="center"/>
      <protection hidden="1"/>
    </xf>
    <xf numFmtId="0" fontId="34" fillId="0" borderId="41" xfId="38" applyFont="1" applyBorder="1" applyAlignment="1" applyProtection="1">
      <alignment horizontal="center"/>
      <protection hidden="1"/>
    </xf>
    <xf numFmtId="0" fontId="56" fillId="21" borderId="40" xfId="38" applyFont="1" applyFill="1" applyBorder="1" applyAlignment="1" applyProtection="1">
      <alignment horizontal="center"/>
      <protection hidden="1"/>
    </xf>
    <xf numFmtId="0" fontId="56" fillId="21" borderId="41" xfId="38" applyFont="1" applyFill="1" applyBorder="1" applyAlignment="1" applyProtection="1">
      <alignment horizontal="center"/>
      <protection hidden="1"/>
    </xf>
    <xf numFmtId="0" fontId="34" fillId="21" borderId="40" xfId="38" applyFont="1" applyFill="1" applyBorder="1" applyAlignment="1" applyProtection="1">
      <alignment horizontal="right"/>
      <protection hidden="1"/>
    </xf>
    <xf numFmtId="169" fontId="56" fillId="21" borderId="41" xfId="39" applyNumberFormat="1" applyFont="1" applyFill="1" applyBorder="1" applyAlignment="1">
      <alignment horizontal="center" vertical="center"/>
    </xf>
    <xf numFmtId="0" fontId="34" fillId="21" borderId="41" xfId="38" applyFont="1" applyFill="1" applyBorder="1" applyProtection="1">
      <protection hidden="1"/>
    </xf>
    <xf numFmtId="0" fontId="34" fillId="21" borderId="0" xfId="39" applyFont="1" applyFill="1" applyBorder="1" applyAlignment="1" applyProtection="1">
      <alignment wrapText="1"/>
      <protection hidden="1"/>
    </xf>
    <xf numFmtId="0" fontId="47" fillId="21" borderId="0" xfId="39" applyFont="1" applyFill="1" applyBorder="1" applyAlignment="1">
      <alignment horizontal="left" vertical="center"/>
    </xf>
    <xf numFmtId="0" fontId="34" fillId="21" borderId="45" xfId="39" applyFont="1" applyFill="1" applyBorder="1" applyProtection="1">
      <protection hidden="1"/>
    </xf>
    <xf numFmtId="0" fontId="62" fillId="24" borderId="0" xfId="39" applyFont="1" applyFill="1" applyBorder="1" applyAlignment="1">
      <alignment horizontal="center" vertical="center"/>
    </xf>
    <xf numFmtId="3" fontId="99" fillId="24" borderId="0" xfId="42" applyNumberFormat="1" applyFont="1" applyFill="1" applyBorder="1" applyAlignment="1" applyProtection="1">
      <alignment horizontal="center" vertical="center"/>
      <protection locked="0"/>
    </xf>
    <xf numFmtId="170" fontId="90" fillId="26" borderId="0" xfId="42" applyNumberFormat="1" applyFont="1" applyFill="1" applyBorder="1" applyAlignment="1" applyProtection="1">
      <alignment horizontal="center" vertical="center"/>
      <protection locked="0"/>
    </xf>
    <xf numFmtId="0" fontId="56" fillId="21" borderId="40" xfId="38" applyFont="1" applyFill="1" applyBorder="1" applyAlignment="1" applyProtection="1">
      <alignment horizontal="center" vertical="center"/>
      <protection hidden="1"/>
    </xf>
    <xf numFmtId="0" fontId="99" fillId="21" borderId="36" xfId="39" applyFont="1" applyFill="1" applyBorder="1" applyAlignment="1" applyProtection="1">
      <alignment horizontal="center" vertical="center" wrapText="1"/>
      <protection hidden="1"/>
    </xf>
    <xf numFmtId="0" fontId="90" fillId="21" borderId="0" xfId="39" applyFont="1" applyFill="1" applyBorder="1" applyAlignment="1" applyProtection="1">
      <alignment horizontal="center" vertical="center" wrapText="1"/>
      <protection hidden="1"/>
    </xf>
    <xf numFmtId="0" fontId="56" fillId="21" borderId="41" xfId="39" applyFont="1" applyFill="1" applyBorder="1" applyAlignment="1" applyProtection="1">
      <alignment horizontal="right" vertical="center"/>
      <protection hidden="1"/>
    </xf>
    <xf numFmtId="0" fontId="47" fillId="21" borderId="37" xfId="0" applyFont="1" applyFill="1" applyBorder="1" applyAlignment="1">
      <alignment horizontal="left" vertical="center"/>
    </xf>
    <xf numFmtId="0" fontId="57" fillId="21" borderId="40" xfId="0" applyFont="1" applyFill="1" applyBorder="1" applyAlignment="1">
      <alignment horizontal="left" vertical="center"/>
    </xf>
    <xf numFmtId="0" fontId="79" fillId="25" borderId="40" xfId="39" applyFont="1" applyFill="1" applyBorder="1" applyAlignment="1">
      <alignment horizontal="center" vertical="center"/>
    </xf>
    <xf numFmtId="0" fontId="86" fillId="21" borderId="40" xfId="39" applyFont="1" applyFill="1" applyBorder="1" applyAlignment="1">
      <alignment horizontal="center" vertical="center"/>
    </xf>
    <xf numFmtId="0" fontId="34" fillId="21" borderId="41" xfId="39" applyFont="1" applyFill="1" applyBorder="1" applyAlignment="1" applyProtection="1">
      <alignment wrapText="1"/>
      <protection hidden="1"/>
    </xf>
    <xf numFmtId="0" fontId="56" fillId="21" borderId="56" xfId="39" applyFont="1" applyFill="1" applyBorder="1" applyAlignment="1" applyProtection="1">
      <alignment horizontal="left" vertical="center" wrapText="1"/>
      <protection hidden="1"/>
    </xf>
    <xf numFmtId="171" fontId="56" fillId="21" borderId="41" xfId="39" applyNumberFormat="1" applyFont="1" applyFill="1" applyBorder="1" applyAlignment="1">
      <alignment horizontal="left" vertical="center"/>
    </xf>
    <xf numFmtId="169" fontId="56" fillId="21" borderId="41" xfId="39" applyNumberFormat="1" applyFont="1" applyFill="1" applyBorder="1" applyAlignment="1">
      <alignment horizontal="left" vertical="center"/>
    </xf>
    <xf numFmtId="169" fontId="56" fillId="21" borderId="57" xfId="39" applyNumberFormat="1" applyFont="1" applyFill="1" applyBorder="1" applyAlignment="1">
      <alignment horizontal="left" vertical="center"/>
    </xf>
    <xf numFmtId="0" fontId="47" fillId="21" borderId="0" xfId="38" applyFont="1" applyFill="1" applyBorder="1" applyAlignment="1" applyProtection="1">
      <alignment horizontal="left" vertical="center"/>
      <protection hidden="1"/>
    </xf>
    <xf numFmtId="165" fontId="35" fillId="21" borderId="10" xfId="38" applyNumberFormat="1" applyFont="1" applyFill="1" applyBorder="1" applyAlignment="1" applyProtection="1">
      <alignment horizontal="left" vertical="center"/>
      <protection hidden="1"/>
    </xf>
    <xf numFmtId="0" fontId="32" fillId="21" borderId="10" xfId="38" applyFont="1" applyFill="1" applyBorder="1" applyAlignment="1" applyProtection="1">
      <alignment horizontal="left" vertical="center"/>
      <protection hidden="1"/>
    </xf>
    <xf numFmtId="165" fontId="32" fillId="28" borderId="19" xfId="38" applyNumberFormat="1" applyFont="1" applyFill="1" applyBorder="1" applyAlignment="1" applyProtection="1">
      <alignment horizontal="left" vertical="center"/>
      <protection hidden="1"/>
    </xf>
    <xf numFmtId="0" fontId="44" fillId="21" borderId="19" xfId="38" applyFont="1" applyFill="1" applyBorder="1" applyAlignment="1" applyProtection="1">
      <alignment vertical="center"/>
      <protection hidden="1"/>
    </xf>
    <xf numFmtId="0" fontId="44" fillId="21" borderId="0" xfId="38" applyFont="1" applyFill="1" applyBorder="1" applyAlignment="1" applyProtection="1">
      <alignment horizontal="right" vertical="center"/>
      <protection hidden="1"/>
    </xf>
    <xf numFmtId="0" fontId="60" fillId="28" borderId="0" xfId="38" applyFont="1" applyFill="1" applyBorder="1" applyAlignment="1" applyProtection="1">
      <alignment horizontal="left" vertical="center"/>
      <protection hidden="1"/>
    </xf>
    <xf numFmtId="165" fontId="60" fillId="28" borderId="0" xfId="38" applyNumberFormat="1" applyFont="1" applyFill="1" applyBorder="1" applyAlignment="1" applyProtection="1">
      <alignment horizontal="left" vertical="center"/>
      <protection hidden="1"/>
    </xf>
    <xf numFmtId="0" fontId="34" fillId="21" borderId="0" xfId="38" applyFont="1" applyFill="1" applyBorder="1" applyAlignment="1" applyProtection="1">
      <alignment horizontal="left" vertical="center"/>
      <protection hidden="1"/>
    </xf>
    <xf numFmtId="0" fontId="47" fillId="21" borderId="37" xfId="0" applyFont="1" applyFill="1" applyBorder="1" applyAlignment="1" applyProtection="1">
      <alignment horizontal="left" vertical="center"/>
      <protection locked="0"/>
    </xf>
    <xf numFmtId="0" fontId="80" fillId="21" borderId="0" xfId="38" applyFont="1" applyFill="1" applyBorder="1" applyAlignment="1" applyProtection="1">
      <alignment vertical="center"/>
      <protection locked="0"/>
    </xf>
    <xf numFmtId="0" fontId="43" fillId="21" borderId="0" xfId="38" applyFont="1" applyFill="1" applyBorder="1" applyAlignment="1" applyProtection="1">
      <alignment vertical="center"/>
      <protection locked="0"/>
    </xf>
    <xf numFmtId="0" fontId="32" fillId="21" borderId="0" xfId="38" applyFont="1" applyFill="1" applyBorder="1" applyAlignment="1" applyProtection="1">
      <alignment vertical="center"/>
      <protection locked="0"/>
    </xf>
    <xf numFmtId="2" fontId="58" fillId="21" borderId="59" xfId="38" applyNumberFormat="1" applyFont="1" applyFill="1" applyBorder="1" applyAlignment="1" applyProtection="1">
      <alignment horizontal="center" vertical="center"/>
      <protection locked="0"/>
    </xf>
    <xf numFmtId="0" fontId="86" fillId="21" borderId="0" xfId="39" applyFont="1" applyFill="1" applyBorder="1" applyAlignment="1" applyProtection="1">
      <alignment horizontal="center"/>
      <protection locked="0"/>
    </xf>
    <xf numFmtId="0" fontId="57" fillId="21" borderId="40" xfId="0" applyFont="1" applyFill="1" applyBorder="1" applyAlignment="1" applyProtection="1">
      <alignment horizontal="left" vertical="center"/>
      <protection locked="0"/>
    </xf>
    <xf numFmtId="0" fontId="86" fillId="28" borderId="0" xfId="39" applyFont="1" applyFill="1" applyBorder="1" applyAlignment="1" applyProtection="1">
      <alignment horizontal="center"/>
      <protection locked="0"/>
    </xf>
    <xf numFmtId="0" fontId="32" fillId="28" borderId="0" xfId="38" applyFont="1" applyFill="1" applyBorder="1" applyAlignment="1" applyProtection="1">
      <alignment vertical="center"/>
      <protection locked="0"/>
    </xf>
    <xf numFmtId="0" fontId="32" fillId="21" borderId="0" xfId="38" applyFont="1" applyFill="1" applyBorder="1" applyAlignment="1" applyProtection="1">
      <alignment horizontal="right" vertical="center"/>
      <protection locked="0"/>
    </xf>
    <xf numFmtId="2" fontId="58" fillId="21" borderId="0" xfId="38" applyNumberFormat="1" applyFont="1" applyFill="1" applyBorder="1" applyAlignment="1" applyProtection="1">
      <alignment horizontal="center" vertical="center"/>
      <protection locked="0"/>
    </xf>
    <xf numFmtId="0" fontId="89" fillId="21" borderId="0" xfId="38" applyFont="1" applyFill="1" applyBorder="1" applyAlignment="1" applyProtection="1">
      <alignment vertical="center"/>
      <protection locked="0"/>
    </xf>
    <xf numFmtId="165" fontId="35" fillId="28" borderId="59" xfId="38" applyNumberFormat="1" applyFont="1" applyFill="1" applyBorder="1" applyAlignment="1" applyProtection="1">
      <alignment horizontal="left" vertical="center"/>
      <protection locked="0"/>
    </xf>
    <xf numFmtId="0" fontId="32" fillId="28" borderId="0" xfId="38" applyFont="1" applyFill="1" applyBorder="1" applyAlignment="1" applyProtection="1">
      <alignment horizontal="left" vertical="center"/>
      <protection locked="0"/>
    </xf>
    <xf numFmtId="0" fontId="79" fillId="25" borderId="25" xfId="39" applyFont="1" applyFill="1" applyBorder="1" applyAlignment="1" applyProtection="1">
      <alignment horizontal="center" vertical="center"/>
      <protection locked="0"/>
    </xf>
    <xf numFmtId="0" fontId="79" fillId="25" borderId="40" xfId="39" applyFont="1" applyFill="1" applyBorder="1" applyAlignment="1" applyProtection="1">
      <alignment horizontal="center" vertical="center"/>
      <protection locked="0"/>
    </xf>
    <xf numFmtId="0" fontId="100" fillId="21" borderId="0" xfId="39" applyFont="1" applyFill="1" applyBorder="1" applyAlignment="1" applyProtection="1">
      <alignment horizontal="center" vertical="center"/>
      <protection locked="0"/>
    </xf>
    <xf numFmtId="0" fontId="32" fillId="21" borderId="0" xfId="39" applyFont="1" applyFill="1" applyBorder="1" applyAlignment="1" applyProtection="1">
      <alignment horizontal="left" vertical="center"/>
      <protection locked="0"/>
    </xf>
    <xf numFmtId="0" fontId="32" fillId="21" borderId="0" xfId="0" applyFont="1" applyFill="1" applyBorder="1" applyAlignment="1" applyProtection="1">
      <alignment horizontal="left" vertical="center"/>
      <protection locked="0"/>
    </xf>
    <xf numFmtId="0" fontId="86" fillId="21" borderId="40" xfId="39" applyFont="1" applyFill="1" applyBorder="1" applyAlignment="1" applyProtection="1">
      <alignment horizontal="center" vertical="center"/>
      <protection locked="0"/>
    </xf>
    <xf numFmtId="165" fontId="35" fillId="28" borderId="0" xfId="38" applyNumberFormat="1" applyFont="1" applyFill="1" applyBorder="1" applyAlignment="1" applyProtection="1">
      <alignment horizontal="left" vertical="center"/>
      <protection locked="0"/>
    </xf>
    <xf numFmtId="165" fontId="82" fillId="28" borderId="0" xfId="38" applyNumberFormat="1" applyFont="1" applyFill="1" applyBorder="1" applyAlignment="1" applyProtection="1">
      <alignment vertical="center" textRotation="90"/>
      <protection locked="0"/>
    </xf>
    <xf numFmtId="0" fontId="65" fillId="28" borderId="0" xfId="38" applyFont="1" applyFill="1" applyBorder="1" applyAlignment="1" applyProtection="1">
      <alignment horizontal="left" vertical="center"/>
      <protection locked="0"/>
    </xf>
    <xf numFmtId="0" fontId="92" fillId="28" borderId="0" xfId="38" applyFont="1" applyFill="1" applyBorder="1" applyAlignment="1" applyProtection="1">
      <alignment horizontal="left" vertical="center"/>
      <protection locked="0"/>
    </xf>
    <xf numFmtId="0" fontId="94" fillId="28" borderId="0" xfId="38" applyFont="1" applyFill="1" applyBorder="1" applyAlignment="1" applyProtection="1">
      <alignment vertical="center"/>
      <protection locked="0"/>
    </xf>
    <xf numFmtId="0" fontId="94" fillId="28" borderId="0" xfId="38" applyFont="1" applyFill="1" applyBorder="1" applyAlignment="1" applyProtection="1">
      <alignment horizontal="left" vertical="center"/>
      <protection locked="0"/>
    </xf>
    <xf numFmtId="0" fontId="86" fillId="21" borderId="0" xfId="39" applyFont="1" applyFill="1" applyBorder="1" applyAlignment="1" applyProtection="1">
      <alignment horizontal="center" vertical="center"/>
      <protection locked="0"/>
    </xf>
    <xf numFmtId="0" fontId="100" fillId="28" borderId="0" xfId="39" applyFont="1" applyFill="1" applyBorder="1" applyAlignment="1" applyProtection="1">
      <alignment horizontal="center"/>
      <protection locked="0"/>
    </xf>
    <xf numFmtId="165" fontId="35" fillId="21" borderId="28" xfId="38" applyNumberFormat="1" applyFont="1" applyFill="1" applyBorder="1" applyAlignment="1" applyProtection="1">
      <alignment horizontal="left" vertical="center"/>
      <protection locked="0"/>
    </xf>
    <xf numFmtId="0" fontId="32" fillId="21" borderId="30" xfId="38" applyFont="1" applyFill="1" applyBorder="1" applyAlignment="1" applyProtection="1">
      <alignment horizontal="left" vertical="center"/>
      <protection locked="0"/>
    </xf>
    <xf numFmtId="165" fontId="48" fillId="28" borderId="0" xfId="38" applyNumberFormat="1" applyFont="1" applyFill="1" applyBorder="1" applyAlignment="1" applyProtection="1">
      <alignment horizontal="left" vertical="center"/>
      <protection locked="0"/>
    </xf>
    <xf numFmtId="0" fontId="32" fillId="21" borderId="29" xfId="38" applyFont="1" applyFill="1" applyBorder="1" applyAlignment="1" applyProtection="1">
      <alignment horizontal="left" vertical="center"/>
      <protection locked="0"/>
    </xf>
    <xf numFmtId="0" fontId="32" fillId="21" borderId="29" xfId="38" applyFont="1" applyFill="1" applyBorder="1" applyAlignment="1" applyProtection="1">
      <alignment vertical="center"/>
      <protection locked="0"/>
    </xf>
    <xf numFmtId="0" fontId="47" fillId="21" borderId="0" xfId="39" applyFont="1" applyFill="1" applyBorder="1" applyAlignment="1" applyProtection="1">
      <alignment horizontal="left" vertical="center"/>
      <protection locked="0"/>
    </xf>
    <xf numFmtId="165" fontId="35" fillId="21" borderId="27" xfId="38" applyNumberFormat="1" applyFont="1" applyFill="1" applyBorder="1" applyAlignment="1" applyProtection="1">
      <alignment horizontal="left" vertical="center"/>
      <protection locked="0"/>
    </xf>
    <xf numFmtId="0" fontId="32" fillId="21" borderId="31" xfId="38" applyFont="1" applyFill="1" applyBorder="1" applyAlignment="1" applyProtection="1">
      <alignment horizontal="left" vertical="center"/>
      <protection locked="0"/>
    </xf>
    <xf numFmtId="0" fontId="32" fillId="21" borderId="0" xfId="38" applyFont="1" applyFill="1" applyBorder="1" applyAlignment="1" applyProtection="1">
      <alignment horizontal="left" vertical="center"/>
      <protection locked="0"/>
    </xf>
    <xf numFmtId="0" fontId="34" fillId="21" borderId="0" xfId="39" applyFont="1" applyFill="1" applyBorder="1" applyAlignment="1" applyProtection="1">
      <alignment wrapText="1"/>
      <protection locked="0"/>
    </xf>
    <xf numFmtId="0" fontId="34" fillId="21" borderId="41" xfId="39" applyFont="1" applyFill="1" applyBorder="1" applyAlignment="1" applyProtection="1">
      <alignment wrapText="1"/>
      <protection locked="0"/>
    </xf>
    <xf numFmtId="165" fontId="35" fillId="21" borderId="32" xfId="38" applyNumberFormat="1" applyFont="1" applyFill="1" applyBorder="1" applyAlignment="1" applyProtection="1">
      <alignment horizontal="left" vertical="center"/>
      <protection locked="0"/>
    </xf>
    <xf numFmtId="0" fontId="49" fillId="28" borderId="0" xfId="38" applyFont="1" applyFill="1" applyBorder="1" applyAlignment="1" applyProtection="1">
      <alignment horizontal="left" vertical="center"/>
      <protection locked="0"/>
    </xf>
    <xf numFmtId="0" fontId="32" fillId="21" borderId="33" xfId="38" applyFont="1" applyFill="1" applyBorder="1" applyAlignment="1" applyProtection="1">
      <alignment horizontal="left" vertical="center"/>
      <protection locked="0"/>
    </xf>
    <xf numFmtId="0" fontId="32" fillId="21" borderId="33" xfId="38" applyFont="1" applyFill="1" applyBorder="1" applyAlignment="1" applyProtection="1">
      <alignment vertical="center"/>
      <protection locked="0"/>
    </xf>
    <xf numFmtId="0" fontId="74" fillId="21" borderId="0" xfId="39" applyFont="1" applyFill="1" applyBorder="1" applyAlignment="1" applyProtection="1">
      <alignment horizontal="center"/>
      <protection locked="0"/>
    </xf>
    <xf numFmtId="0" fontId="56" fillId="21" borderId="56" xfId="39" applyFont="1" applyFill="1" applyBorder="1" applyAlignment="1" applyProtection="1">
      <alignment horizontal="left" vertical="center" wrapText="1"/>
      <protection locked="0"/>
    </xf>
    <xf numFmtId="0" fontId="34" fillId="21" borderId="45" xfId="39" applyFont="1" applyFill="1" applyBorder="1" applyProtection="1">
      <protection locked="0"/>
    </xf>
    <xf numFmtId="0" fontId="62" fillId="24" borderId="0" xfId="39" applyFont="1" applyFill="1" applyBorder="1" applyAlignment="1" applyProtection="1">
      <alignment horizontal="center" vertical="center"/>
      <protection locked="0"/>
    </xf>
    <xf numFmtId="171" fontId="56" fillId="21" borderId="41" xfId="39" applyNumberFormat="1" applyFont="1" applyFill="1" applyBorder="1" applyAlignment="1" applyProtection="1">
      <alignment horizontal="left" vertical="center"/>
      <protection locked="0"/>
    </xf>
    <xf numFmtId="0" fontId="32" fillId="21" borderId="0" xfId="39" applyFont="1" applyFill="1" applyBorder="1" applyAlignment="1" applyProtection="1">
      <alignment horizontal="left" vertical="center" wrapText="1"/>
      <protection locked="0"/>
    </xf>
    <xf numFmtId="169" fontId="56" fillId="21" borderId="41" xfId="39" applyNumberFormat="1" applyFont="1" applyFill="1" applyBorder="1" applyAlignment="1" applyProtection="1">
      <alignment horizontal="left" vertical="center"/>
      <protection locked="0"/>
    </xf>
    <xf numFmtId="169" fontId="56" fillId="21" borderId="57" xfId="39" applyNumberFormat="1" applyFont="1" applyFill="1" applyBorder="1" applyAlignment="1" applyProtection="1">
      <alignment horizontal="left" vertical="center"/>
      <protection locked="0"/>
    </xf>
    <xf numFmtId="0" fontId="56" fillId="21" borderId="40" xfId="38" applyFont="1" applyFill="1" applyBorder="1" applyAlignment="1" applyProtection="1">
      <alignment horizontal="center"/>
      <protection locked="0"/>
    </xf>
    <xf numFmtId="0" fontId="56" fillId="21" borderId="0" xfId="38" applyFont="1" applyFill="1" applyBorder="1" applyAlignment="1" applyProtection="1">
      <alignment horizontal="center"/>
      <protection locked="0"/>
    </xf>
    <xf numFmtId="0" fontId="56" fillId="21" borderId="41" xfId="38" applyFont="1" applyFill="1" applyBorder="1" applyAlignment="1" applyProtection="1">
      <alignment horizontal="center"/>
      <protection locked="0"/>
    </xf>
    <xf numFmtId="0" fontId="56" fillId="21" borderId="40" xfId="38" applyFont="1" applyFill="1" applyBorder="1" applyAlignment="1" applyProtection="1">
      <alignment horizontal="center" vertical="center"/>
      <protection locked="0"/>
    </xf>
    <xf numFmtId="0" fontId="99" fillId="21" borderId="36" xfId="39" applyFont="1" applyFill="1" applyBorder="1" applyAlignment="1" applyProtection="1">
      <alignment horizontal="center" vertical="center" wrapText="1"/>
      <protection locked="0"/>
    </xf>
    <xf numFmtId="0" fontId="90" fillId="21" borderId="0" xfId="39" applyFont="1" applyFill="1" applyBorder="1" applyAlignment="1" applyProtection="1">
      <alignment horizontal="center" vertical="center" wrapText="1"/>
      <protection locked="0"/>
    </xf>
    <xf numFmtId="0" fontId="56" fillId="21" borderId="41" xfId="39" applyFont="1" applyFill="1" applyBorder="1" applyAlignment="1" applyProtection="1">
      <alignment horizontal="right" vertical="center"/>
      <protection locked="0"/>
    </xf>
    <xf numFmtId="0" fontId="34" fillId="21" borderId="0" xfId="38" applyFont="1" applyFill="1" applyBorder="1" applyAlignment="1" applyProtection="1">
      <alignment horizontal="center"/>
      <protection locked="0"/>
    </xf>
    <xf numFmtId="0" fontId="34" fillId="21" borderId="41" xfId="38" applyFont="1" applyFill="1" applyBorder="1" applyProtection="1">
      <protection locked="0"/>
    </xf>
    <xf numFmtId="0" fontId="34" fillId="0" borderId="40" xfId="38" applyFont="1" applyBorder="1" applyAlignment="1" applyProtection="1">
      <alignment horizontal="center"/>
      <protection locked="0"/>
    </xf>
    <xf numFmtId="0" fontId="34" fillId="0" borderId="0" xfId="38" applyFont="1" applyBorder="1" applyAlignment="1" applyProtection="1">
      <alignment horizontal="center"/>
      <protection locked="0"/>
    </xf>
    <xf numFmtId="0" fontId="34" fillId="0" borderId="41" xfId="38" applyFont="1" applyBorder="1" applyAlignment="1" applyProtection="1">
      <alignment horizontal="center"/>
      <protection locked="0"/>
    </xf>
    <xf numFmtId="0" fontId="34" fillId="21" borderId="40" xfId="38" applyFont="1" applyFill="1" applyBorder="1" applyAlignment="1" applyProtection="1">
      <alignment horizontal="right"/>
      <protection locked="0"/>
    </xf>
    <xf numFmtId="169" fontId="56" fillId="21" borderId="41" xfId="39" applyNumberFormat="1" applyFont="1" applyFill="1" applyBorder="1" applyAlignment="1" applyProtection="1">
      <alignment horizontal="center" vertical="center"/>
      <protection locked="0"/>
    </xf>
    <xf numFmtId="0" fontId="32" fillId="21" borderId="34" xfId="38" applyFont="1" applyFill="1" applyBorder="1" applyAlignment="1" applyProtection="1">
      <alignment horizontal="left" vertical="center"/>
      <protection locked="0"/>
    </xf>
    <xf numFmtId="0" fontId="79" fillId="25" borderId="0" xfId="39" applyFont="1" applyFill="1" applyBorder="1" applyAlignment="1" applyProtection="1">
      <alignment horizontal="center" vertical="center"/>
      <protection locked="0"/>
    </xf>
    <xf numFmtId="0" fontId="45" fillId="30" borderId="0" xfId="39" applyFont="1" applyFill="1" applyBorder="1" applyAlignment="1" applyProtection="1">
      <alignment horizontal="center" vertical="center"/>
      <protection locked="0"/>
    </xf>
    <xf numFmtId="0" fontId="78" fillId="30" borderId="0" xfId="39" applyFont="1" applyFill="1" applyBorder="1" applyAlignment="1" applyProtection="1">
      <alignment horizontal="center" vertical="center"/>
      <protection locked="0"/>
    </xf>
    <xf numFmtId="165" fontId="35" fillId="21" borderId="59" xfId="38" applyNumberFormat="1" applyFont="1" applyFill="1" applyBorder="1" applyAlignment="1" applyProtection="1">
      <alignment horizontal="left" vertical="center"/>
      <protection locked="0"/>
    </xf>
    <xf numFmtId="0" fontId="100" fillId="21" borderId="0" xfId="39" applyFont="1" applyFill="1" applyBorder="1" applyAlignment="1" applyProtection="1">
      <alignment horizontal="center"/>
      <protection locked="0"/>
    </xf>
    <xf numFmtId="165" fontId="35" fillId="21" borderId="0" xfId="38" applyNumberFormat="1" applyFont="1" applyFill="1" applyBorder="1" applyAlignment="1" applyProtection="1">
      <alignment horizontal="left" vertical="center"/>
      <protection locked="0"/>
    </xf>
    <xf numFmtId="165" fontId="82" fillId="21" borderId="0" xfId="38" applyNumberFormat="1" applyFont="1" applyFill="1" applyBorder="1" applyAlignment="1" applyProtection="1">
      <alignment vertical="center" textRotation="90"/>
      <protection locked="0"/>
    </xf>
    <xf numFmtId="0" fontId="65" fillId="21" borderId="0" xfId="38" applyFont="1" applyFill="1" applyBorder="1" applyAlignment="1" applyProtection="1">
      <alignment horizontal="left" vertical="center"/>
      <protection locked="0"/>
    </xf>
    <xf numFmtId="0" fontId="92" fillId="21" borderId="0" xfId="38" applyFont="1" applyFill="1" applyBorder="1" applyAlignment="1" applyProtection="1">
      <alignment horizontal="left" vertical="center"/>
      <protection locked="0"/>
    </xf>
    <xf numFmtId="0" fontId="94" fillId="21" borderId="0" xfId="38" applyFont="1" applyFill="1" applyBorder="1" applyAlignment="1" applyProtection="1">
      <alignment vertical="center"/>
      <protection locked="0"/>
    </xf>
    <xf numFmtId="0" fontId="94" fillId="21" borderId="0" xfId="38" applyFont="1" applyFill="1" applyBorder="1" applyAlignment="1" applyProtection="1">
      <alignment horizontal="left" vertical="center"/>
      <protection locked="0"/>
    </xf>
    <xf numFmtId="0" fontId="81" fillId="21" borderId="0" xfId="38" applyFont="1" applyFill="1" applyBorder="1" applyAlignment="1" applyProtection="1">
      <alignment horizontal="left" vertical="center"/>
      <protection locked="0"/>
    </xf>
    <xf numFmtId="0" fontId="42" fillId="21" borderId="0" xfId="38" applyFont="1" applyFill="1" applyBorder="1" applyAlignment="1" applyProtection="1">
      <alignment horizontal="left" vertical="center"/>
      <protection locked="0"/>
    </xf>
    <xf numFmtId="0" fontId="49" fillId="21" borderId="0" xfId="38" applyFont="1" applyFill="1" applyBorder="1" applyAlignment="1" applyProtection="1">
      <alignment horizontal="left" vertical="center"/>
      <protection locked="0"/>
    </xf>
    <xf numFmtId="0" fontId="53" fillId="21" borderId="0" xfId="38" applyFont="1" applyFill="1" applyBorder="1" applyAlignment="1" applyProtection="1">
      <alignment vertical="center"/>
      <protection locked="0"/>
    </xf>
    <xf numFmtId="0" fontId="91" fillId="21" borderId="0" xfId="38" applyFont="1" applyFill="1" applyBorder="1" applyAlignment="1" applyProtection="1">
      <alignment horizontal="center" vertical="center"/>
      <protection locked="0"/>
    </xf>
    <xf numFmtId="0" fontId="98" fillId="21" borderId="0" xfId="39" applyFont="1" applyFill="1" applyBorder="1" applyAlignment="1" applyProtection="1">
      <alignment horizontal="center"/>
      <protection locked="0"/>
    </xf>
    <xf numFmtId="0" fontId="57" fillId="21" borderId="0" xfId="0" applyFont="1" applyFill="1" applyBorder="1" applyAlignment="1" applyProtection="1">
      <alignment horizontal="left" vertical="center"/>
      <protection locked="0"/>
    </xf>
    <xf numFmtId="0" fontId="32" fillId="28" borderId="0" xfId="38" applyFont="1" applyFill="1" applyBorder="1" applyAlignment="1" applyProtection="1">
      <alignment vertical="center"/>
    </xf>
    <xf numFmtId="0" fontId="86" fillId="28" borderId="0" xfId="39" applyFont="1" applyFill="1" applyBorder="1" applyAlignment="1" applyProtection="1">
      <alignment horizontal="center"/>
    </xf>
    <xf numFmtId="0" fontId="32" fillId="28" borderId="0" xfId="38" applyFont="1" applyFill="1" applyBorder="1" applyAlignment="1" applyProtection="1">
      <alignment horizontal="left" vertical="center"/>
    </xf>
    <xf numFmtId="0" fontId="32" fillId="28" borderId="0" xfId="38" applyFont="1" applyFill="1" applyBorder="1" applyAlignment="1" applyProtection="1">
      <alignment horizontal="right" vertical="center"/>
    </xf>
    <xf numFmtId="0" fontId="32" fillId="28" borderId="10" xfId="38" applyFont="1" applyFill="1" applyBorder="1" applyAlignment="1" applyProtection="1">
      <alignment vertical="center"/>
    </xf>
    <xf numFmtId="0" fontId="36" fillId="28" borderId="10" xfId="38" applyFont="1" applyFill="1" applyBorder="1" applyAlignment="1" applyProtection="1">
      <alignment vertical="center"/>
    </xf>
    <xf numFmtId="0" fontId="34" fillId="28" borderId="0" xfId="38" applyFont="1" applyFill="1" applyBorder="1" applyAlignment="1" applyProtection="1">
      <alignment vertical="center"/>
    </xf>
    <xf numFmtId="0" fontId="65" fillId="28" borderId="0" xfId="38" applyFont="1" applyFill="1" applyBorder="1" applyAlignment="1" applyProtection="1">
      <alignment horizontal="left" vertical="center"/>
    </xf>
    <xf numFmtId="165" fontId="65" fillId="28" borderId="0" xfId="38" applyNumberFormat="1" applyFont="1" applyFill="1" applyBorder="1" applyAlignment="1" applyProtection="1">
      <alignment horizontal="left" vertical="center"/>
    </xf>
    <xf numFmtId="165" fontId="32" fillId="28" borderId="0" xfId="38" applyNumberFormat="1" applyFont="1" applyFill="1" applyBorder="1" applyAlignment="1" applyProtection="1">
      <alignment horizontal="left" vertical="center"/>
    </xf>
    <xf numFmtId="167" fontId="32" fillId="28" borderId="0" xfId="38" applyNumberFormat="1" applyFont="1" applyFill="1" applyBorder="1" applyAlignment="1" applyProtection="1">
      <alignment horizontal="center" vertical="center"/>
    </xf>
    <xf numFmtId="0" fontId="32" fillId="21" borderId="0" xfId="38" applyFont="1" applyFill="1" applyBorder="1" applyAlignment="1" applyProtection="1">
      <alignment vertical="center"/>
    </xf>
    <xf numFmtId="0" fontId="86" fillId="21" borderId="0" xfId="39" applyFont="1" applyFill="1" applyBorder="1" applyAlignment="1" applyProtection="1">
      <alignment horizontal="center"/>
    </xf>
    <xf numFmtId="0" fontId="32" fillId="21" borderId="0" xfId="38" applyFont="1" applyFill="1" applyBorder="1" applyAlignment="1" applyProtection="1">
      <alignment horizontal="left" vertical="center"/>
    </xf>
    <xf numFmtId="0" fontId="32" fillId="21" borderId="0" xfId="38" applyFont="1" applyFill="1" applyBorder="1" applyAlignment="1" applyProtection="1">
      <alignment horizontal="right" vertical="center"/>
    </xf>
    <xf numFmtId="0" fontId="32" fillId="21" borderId="10" xfId="38" applyFont="1" applyFill="1" applyBorder="1" applyAlignment="1" applyProtection="1">
      <alignment vertical="center"/>
    </xf>
    <xf numFmtId="0" fontId="36" fillId="21" borderId="10" xfId="38" applyFont="1" applyFill="1" applyBorder="1" applyAlignment="1" applyProtection="1">
      <alignment vertical="center"/>
    </xf>
    <xf numFmtId="0" fontId="34" fillId="21" borderId="0" xfId="38" applyFont="1" applyFill="1" applyBorder="1" applyAlignment="1" applyProtection="1">
      <alignment vertical="center"/>
    </xf>
    <xf numFmtId="165" fontId="65" fillId="21" borderId="0" xfId="38" applyNumberFormat="1" applyFont="1" applyFill="1" applyBorder="1" applyAlignment="1" applyProtection="1">
      <alignment horizontal="left" vertical="center"/>
    </xf>
    <xf numFmtId="0" fontId="65" fillId="21" borderId="0" xfId="38" applyFont="1" applyFill="1" applyBorder="1" applyAlignment="1" applyProtection="1">
      <alignment horizontal="left" vertical="center"/>
    </xf>
    <xf numFmtId="165" fontId="32" fillId="21" borderId="0" xfId="38" applyNumberFormat="1" applyFont="1" applyFill="1" applyBorder="1" applyAlignment="1" applyProtection="1">
      <alignment horizontal="left" vertical="center"/>
    </xf>
    <xf numFmtId="0" fontId="77" fillId="21" borderId="0" xfId="38" applyFont="1" applyFill="1" applyBorder="1" applyAlignment="1" applyProtection="1">
      <alignment horizontal="left" vertical="center"/>
    </xf>
    <xf numFmtId="167" fontId="32" fillId="21" borderId="0" xfId="38" applyNumberFormat="1" applyFont="1" applyFill="1" applyBorder="1" applyAlignment="1" applyProtection="1">
      <alignment horizontal="center" vertical="center"/>
    </xf>
    <xf numFmtId="0" fontId="34" fillId="21" borderId="0" xfId="38" applyFont="1" applyFill="1" applyBorder="1" applyAlignment="1" applyProtection="1">
      <alignment horizontal="left" vertical="center"/>
    </xf>
    <xf numFmtId="0" fontId="34" fillId="28" borderId="0" xfId="38" applyFont="1" applyFill="1" applyBorder="1" applyAlignment="1" applyProtection="1">
      <alignment horizontal="left" vertical="center"/>
      <protection hidden="1"/>
    </xf>
    <xf numFmtId="0" fontId="34" fillId="28" borderId="10" xfId="38" applyFont="1" applyFill="1" applyBorder="1" applyAlignment="1" applyProtection="1">
      <alignment horizontal="left" vertical="center"/>
      <protection hidden="1"/>
    </xf>
    <xf numFmtId="0" fontId="106" fillId="21" borderId="0" xfId="39" applyFont="1" applyFill="1" applyBorder="1" applyAlignment="1" applyProtection="1">
      <alignment horizontal="left" vertical="center"/>
      <protection locked="0"/>
    </xf>
    <xf numFmtId="0" fontId="98" fillId="21" borderId="0" xfId="0" applyFont="1" applyFill="1" applyBorder="1" applyAlignment="1" applyProtection="1">
      <alignment horizontal="left" vertical="center"/>
      <protection locked="0"/>
    </xf>
    <xf numFmtId="165" fontId="35" fillId="21" borderId="59" xfId="38" applyNumberFormat="1" applyFont="1" applyFill="1" applyBorder="1" applyAlignment="1" applyProtection="1">
      <alignment horizontal="center" vertical="center"/>
      <protection locked="0"/>
    </xf>
    <xf numFmtId="0" fontId="85" fillId="21" borderId="0" xfId="39" applyFont="1" applyFill="1" applyBorder="1" applyAlignment="1" applyProtection="1">
      <alignment horizontal="center"/>
    </xf>
    <xf numFmtId="0" fontId="85" fillId="28" borderId="0" xfId="39" applyFont="1" applyFill="1" applyBorder="1" applyAlignment="1" applyProtection="1">
      <alignment horizontal="center"/>
    </xf>
    <xf numFmtId="0" fontId="86" fillId="28" borderId="0" xfId="39" applyFont="1" applyFill="1" applyBorder="1" applyAlignment="1" applyProtection="1">
      <alignment horizontal="center" vertical="center"/>
      <protection locked="0"/>
    </xf>
    <xf numFmtId="0" fontId="60" fillId="21" borderId="0" xfId="38" applyFont="1" applyFill="1" applyBorder="1" applyAlignment="1" applyProtection="1">
      <alignment vertical="center"/>
      <protection hidden="1"/>
    </xf>
    <xf numFmtId="165" fontId="35" fillId="21" borderId="19" xfId="38" applyNumberFormat="1" applyFont="1" applyFill="1" applyBorder="1" applyAlignment="1" applyProtection="1">
      <alignment horizontal="left" vertical="center"/>
      <protection hidden="1"/>
    </xf>
    <xf numFmtId="0" fontId="32" fillId="21" borderId="19" xfId="38" applyFont="1" applyFill="1" applyBorder="1" applyAlignment="1" applyProtection="1">
      <alignment horizontal="left" vertical="center"/>
      <protection hidden="1"/>
    </xf>
    <xf numFmtId="165" fontId="32" fillId="21" borderId="19" xfId="38" applyNumberFormat="1" applyFont="1" applyFill="1" applyBorder="1" applyAlignment="1" applyProtection="1">
      <alignment horizontal="left" vertical="center"/>
      <protection hidden="1"/>
    </xf>
    <xf numFmtId="0" fontId="86" fillId="21" borderId="0" xfId="39" applyFont="1" applyFill="1" applyBorder="1" applyAlignment="1">
      <alignment horizontal="left"/>
    </xf>
    <xf numFmtId="2" fontId="36" fillId="21" borderId="0" xfId="38" applyNumberFormat="1" applyFont="1" applyFill="1" applyBorder="1" applyAlignment="1" applyProtection="1">
      <alignment horizontal="center" vertical="center"/>
      <protection hidden="1"/>
    </xf>
    <xf numFmtId="2" fontId="107" fillId="21" borderId="0" xfId="38" applyNumberFormat="1" applyFont="1" applyFill="1" applyBorder="1" applyAlignment="1" applyProtection="1">
      <alignment horizontal="center" vertical="center"/>
      <protection hidden="1"/>
    </xf>
    <xf numFmtId="165" fontId="36" fillId="21" borderId="61" xfId="38" applyNumberFormat="1" applyFont="1" applyFill="1" applyBorder="1" applyAlignment="1" applyProtection="1">
      <alignment horizontal="left" vertical="center"/>
      <protection hidden="1"/>
    </xf>
    <xf numFmtId="0" fontId="109" fillId="21" borderId="0" xfId="38" applyFont="1" applyFill="1" applyBorder="1" applyProtection="1">
      <protection locked="0"/>
    </xf>
    <xf numFmtId="0" fontId="102" fillId="21" borderId="24" xfId="38" applyFont="1" applyFill="1" applyBorder="1" applyAlignment="1" applyProtection="1">
      <alignment horizontal="left" vertical="center"/>
      <protection hidden="1"/>
    </xf>
    <xf numFmtId="0" fontId="86" fillId="21" borderId="25" xfId="39" applyFont="1" applyFill="1" applyBorder="1" applyAlignment="1">
      <alignment horizontal="center"/>
    </xf>
    <xf numFmtId="0" fontId="98" fillId="21" borderId="25" xfId="39" applyFont="1" applyFill="1" applyBorder="1" applyAlignment="1">
      <alignment horizontal="center"/>
    </xf>
    <xf numFmtId="165" fontId="35" fillId="21" borderId="62" xfId="38" applyNumberFormat="1" applyFont="1" applyFill="1" applyBorder="1" applyAlignment="1" applyProtection="1">
      <alignment horizontal="center" vertical="center"/>
      <protection locked="0"/>
    </xf>
    <xf numFmtId="0" fontId="86" fillId="28" borderId="0" xfId="39" applyFont="1" applyFill="1" applyBorder="1" applyAlignment="1">
      <alignment horizontal="left"/>
    </xf>
    <xf numFmtId="165" fontId="36" fillId="28" borderId="61" xfId="38" applyNumberFormat="1" applyFont="1" applyFill="1" applyBorder="1" applyAlignment="1" applyProtection="1">
      <alignment horizontal="left" vertical="center"/>
      <protection hidden="1"/>
    </xf>
    <xf numFmtId="2" fontId="36" fillId="28" borderId="0" xfId="38" applyNumberFormat="1" applyFont="1" applyFill="1" applyBorder="1" applyAlignment="1" applyProtection="1">
      <alignment horizontal="center" vertical="center"/>
      <protection hidden="1"/>
    </xf>
    <xf numFmtId="2" fontId="107" fillId="28" borderId="0" xfId="38" applyNumberFormat="1" applyFont="1" applyFill="1" applyBorder="1" applyAlignment="1" applyProtection="1">
      <alignment horizontal="center" vertical="center"/>
      <protection hidden="1"/>
    </xf>
    <xf numFmtId="165" fontId="56" fillId="28" borderId="0" xfId="38" applyNumberFormat="1" applyFont="1" applyFill="1" applyBorder="1" applyAlignment="1" applyProtection="1">
      <alignment horizontal="left" vertical="center"/>
      <protection hidden="1"/>
    </xf>
    <xf numFmtId="165" fontId="108" fillId="28" borderId="0" xfId="38" applyNumberFormat="1" applyFont="1" applyFill="1" applyBorder="1" applyAlignment="1" applyProtection="1">
      <alignment horizontal="center" vertical="center"/>
      <protection hidden="1"/>
    </xf>
    <xf numFmtId="165" fontId="34" fillId="28" borderId="0" xfId="38" applyNumberFormat="1" applyFont="1" applyFill="1" applyBorder="1" applyAlignment="1" applyProtection="1">
      <alignment horizontal="left" vertical="center"/>
      <protection hidden="1"/>
    </xf>
    <xf numFmtId="165" fontId="107" fillId="28" borderId="0" xfId="38" applyNumberFormat="1" applyFont="1" applyFill="1" applyBorder="1" applyAlignment="1" applyProtection="1">
      <alignment horizontal="center" vertical="center"/>
      <protection hidden="1"/>
    </xf>
    <xf numFmtId="165" fontId="48" fillId="28" borderId="60" xfId="38" applyNumberFormat="1" applyFont="1" applyFill="1" applyBorder="1" applyAlignment="1" applyProtection="1">
      <alignment horizontal="left" vertical="center"/>
      <protection hidden="1"/>
    </xf>
    <xf numFmtId="165" fontId="60" fillId="28" borderId="60" xfId="38" applyNumberFormat="1" applyFont="1" applyFill="1" applyBorder="1" applyAlignment="1" applyProtection="1">
      <alignment horizontal="left" vertical="center"/>
      <protection hidden="1"/>
    </xf>
    <xf numFmtId="0" fontId="60" fillId="28" borderId="60" xfId="38" applyFont="1" applyFill="1" applyBorder="1" applyAlignment="1" applyProtection="1">
      <alignment horizontal="left" vertical="center"/>
      <protection hidden="1"/>
    </xf>
    <xf numFmtId="165" fontId="108" fillId="28" borderId="60" xfId="38" applyNumberFormat="1" applyFont="1" applyFill="1" applyBorder="1" applyAlignment="1" applyProtection="1">
      <alignment horizontal="center" vertical="center"/>
      <protection hidden="1"/>
    </xf>
    <xf numFmtId="165" fontId="48" fillId="28" borderId="19" xfId="38" applyNumberFormat="1" applyFont="1" applyFill="1" applyBorder="1" applyAlignment="1" applyProtection="1">
      <alignment horizontal="left" vertical="center"/>
      <protection hidden="1"/>
    </xf>
    <xf numFmtId="0" fontId="77" fillId="28" borderId="19" xfId="38" applyFont="1" applyFill="1" applyBorder="1" applyAlignment="1" applyProtection="1">
      <alignment horizontal="left" vertical="center"/>
      <protection hidden="1"/>
    </xf>
    <xf numFmtId="165" fontId="107" fillId="28" borderId="19" xfId="38" applyNumberFormat="1" applyFont="1" applyFill="1" applyBorder="1" applyAlignment="1" applyProtection="1">
      <alignment horizontal="center" vertical="center"/>
      <protection hidden="1"/>
    </xf>
    <xf numFmtId="165" fontId="35" fillId="21" borderId="63" xfId="38" applyNumberFormat="1" applyFont="1" applyFill="1" applyBorder="1" applyAlignment="1" applyProtection="1">
      <alignment horizontal="left" vertical="center"/>
      <protection hidden="1"/>
    </xf>
    <xf numFmtId="168" fontId="64" fillId="19" borderId="64" xfId="0" applyNumberFormat="1" applyFont="1" applyFill="1" applyBorder="1" applyAlignment="1" applyProtection="1">
      <alignment horizontal="center" vertical="center"/>
      <protection locked="0"/>
    </xf>
    <xf numFmtId="0" fontId="32" fillId="21" borderId="64" xfId="38" applyFont="1" applyFill="1" applyBorder="1" applyAlignment="1" applyProtection="1">
      <alignment horizontal="left" vertical="center"/>
      <protection hidden="1"/>
    </xf>
    <xf numFmtId="0" fontId="42" fillId="21" borderId="65" xfId="38" applyFont="1" applyFill="1" applyBorder="1" applyAlignment="1" applyProtection="1">
      <alignment horizontal="left" vertical="center"/>
      <protection hidden="1"/>
    </xf>
    <xf numFmtId="165" fontId="35" fillId="21" borderId="66" xfId="38" applyNumberFormat="1" applyFont="1" applyFill="1" applyBorder="1" applyAlignment="1" applyProtection="1">
      <alignment horizontal="left" vertical="center"/>
      <protection hidden="1"/>
    </xf>
    <xf numFmtId="0" fontId="32" fillId="21" borderId="67" xfId="38" applyFont="1" applyFill="1" applyBorder="1" applyAlignment="1" applyProtection="1">
      <alignment horizontal="left" vertical="center"/>
      <protection hidden="1"/>
    </xf>
    <xf numFmtId="165" fontId="35" fillId="21" borderId="68" xfId="38" applyNumberFormat="1" applyFont="1" applyFill="1" applyBorder="1" applyAlignment="1" applyProtection="1">
      <alignment horizontal="left" vertical="center"/>
      <protection hidden="1"/>
    </xf>
    <xf numFmtId="168" fontId="64" fillId="19" borderId="69" xfId="0" applyNumberFormat="1" applyFont="1" applyFill="1" applyBorder="1" applyAlignment="1" applyProtection="1">
      <alignment horizontal="center" vertical="center"/>
      <protection locked="0"/>
    </xf>
    <xf numFmtId="0" fontId="32" fillId="21" borderId="69" xfId="38" applyFont="1" applyFill="1" applyBorder="1" applyAlignment="1" applyProtection="1">
      <alignment horizontal="left" vertical="center"/>
      <protection hidden="1"/>
    </xf>
    <xf numFmtId="0" fontId="32" fillId="21" borderId="70" xfId="38" applyFont="1" applyFill="1" applyBorder="1" applyAlignment="1" applyProtection="1">
      <alignment horizontal="left" vertical="center"/>
      <protection hidden="1"/>
    </xf>
    <xf numFmtId="0" fontId="32" fillId="21" borderId="65" xfId="38" applyFont="1" applyFill="1" applyBorder="1" applyAlignment="1" applyProtection="1">
      <alignment horizontal="left" vertical="center"/>
      <protection hidden="1"/>
    </xf>
    <xf numFmtId="0" fontId="37" fillId="21" borderId="67" xfId="38" applyFont="1" applyFill="1" applyBorder="1" applyAlignment="1" applyProtection="1">
      <alignment horizontal="left" vertical="center"/>
      <protection hidden="1"/>
    </xf>
    <xf numFmtId="0" fontId="37" fillId="21" borderId="70" xfId="38" applyFont="1" applyFill="1" applyBorder="1" applyAlignment="1" applyProtection="1">
      <alignment horizontal="left" vertical="center"/>
      <protection hidden="1"/>
    </xf>
    <xf numFmtId="0" fontId="55" fillId="21" borderId="64" xfId="38" applyFont="1" applyFill="1" applyBorder="1" applyAlignment="1" applyProtection="1">
      <alignment horizontal="left" vertical="center"/>
      <protection hidden="1"/>
    </xf>
    <xf numFmtId="0" fontId="32" fillId="21" borderId="64" xfId="38" applyFont="1" applyFill="1" applyBorder="1" applyAlignment="1" applyProtection="1">
      <alignment vertical="center"/>
      <protection hidden="1"/>
    </xf>
    <xf numFmtId="0" fontId="47" fillId="21" borderId="63" xfId="38" applyFont="1" applyFill="1" applyBorder="1" applyAlignment="1" applyProtection="1">
      <alignment horizontal="left" vertical="center"/>
      <protection hidden="1"/>
    </xf>
    <xf numFmtId="0" fontId="32" fillId="21" borderId="19" xfId="38" applyFont="1" applyFill="1" applyBorder="1" applyAlignment="1" applyProtection="1">
      <alignment vertical="center"/>
      <protection hidden="1"/>
    </xf>
    <xf numFmtId="168" fontId="64" fillId="19" borderId="10" xfId="0" applyNumberFormat="1" applyFont="1" applyFill="1" applyBorder="1" applyAlignment="1" applyProtection="1">
      <alignment horizontal="center" vertical="center"/>
      <protection locked="0"/>
    </xf>
    <xf numFmtId="165" fontId="107" fillId="28" borderId="10" xfId="38" applyNumberFormat="1" applyFont="1" applyFill="1" applyBorder="1" applyAlignment="1" applyProtection="1">
      <alignment horizontal="center" vertical="center"/>
      <protection hidden="1"/>
    </xf>
    <xf numFmtId="165" fontId="110" fillId="21" borderId="0" xfId="38" applyNumberFormat="1" applyFont="1" applyFill="1" applyBorder="1" applyAlignment="1" applyProtection="1">
      <alignment horizontal="left" vertical="center"/>
    </xf>
    <xf numFmtId="165" fontId="104" fillId="21" borderId="0" xfId="38" applyNumberFormat="1" applyFont="1" applyFill="1" applyBorder="1" applyAlignment="1" applyProtection="1">
      <alignment horizontal="left" vertical="center"/>
    </xf>
    <xf numFmtId="0" fontId="32" fillId="21" borderId="10" xfId="38" applyFont="1" applyFill="1" applyBorder="1" applyAlignment="1" applyProtection="1">
      <alignment horizontal="left" vertical="center"/>
    </xf>
    <xf numFmtId="0" fontId="32" fillId="21" borderId="10" xfId="38" applyFont="1" applyFill="1" applyBorder="1" applyAlignment="1" applyProtection="1">
      <alignment horizontal="center" vertical="center"/>
    </xf>
    <xf numFmtId="0" fontId="105" fillId="21" borderId="0" xfId="39" applyFont="1" applyFill="1" applyBorder="1" applyAlignment="1">
      <alignment horizontal="center" vertical="center"/>
    </xf>
    <xf numFmtId="165" fontId="103" fillId="28" borderId="0" xfId="38" applyNumberFormat="1" applyFont="1" applyFill="1" applyBorder="1" applyAlignment="1" applyProtection="1">
      <alignment horizontal="right" vertical="center"/>
    </xf>
    <xf numFmtId="165" fontId="103" fillId="28" borderId="0" xfId="38" applyNumberFormat="1" applyFont="1" applyFill="1" applyBorder="1" applyAlignment="1" applyProtection="1">
      <alignment horizontal="center" vertical="center"/>
    </xf>
    <xf numFmtId="165" fontId="104" fillId="28" borderId="0" xfId="38" applyNumberFormat="1" applyFont="1" applyFill="1" applyBorder="1" applyAlignment="1" applyProtection="1">
      <alignment horizontal="left" vertical="center"/>
    </xf>
    <xf numFmtId="0" fontId="32" fillId="28" borderId="10" xfId="38" applyFont="1" applyFill="1" applyBorder="1" applyAlignment="1" applyProtection="1">
      <alignment horizontal="left" vertical="center"/>
    </xf>
    <xf numFmtId="0" fontId="32" fillId="28" borderId="10" xfId="38" applyFont="1" applyFill="1" applyBorder="1" applyAlignment="1" applyProtection="1">
      <alignment horizontal="center" vertical="center"/>
    </xf>
    <xf numFmtId="0" fontId="81" fillId="28" borderId="0" xfId="38" applyFont="1" applyFill="1" applyBorder="1" applyAlignment="1" applyProtection="1">
      <alignment horizontal="left" vertical="center"/>
      <protection locked="0"/>
    </xf>
    <xf numFmtId="0" fontId="42" fillId="28" borderId="0" xfId="38" applyFont="1" applyFill="1" applyBorder="1" applyAlignment="1" applyProtection="1">
      <alignment horizontal="left" vertical="center"/>
      <protection locked="0"/>
    </xf>
    <xf numFmtId="0" fontId="77" fillId="28" borderId="0" xfId="38" applyFont="1" applyFill="1" applyBorder="1" applyAlignment="1" applyProtection="1">
      <alignment horizontal="left" vertical="center"/>
    </xf>
    <xf numFmtId="0" fontId="53" fillId="28" borderId="0" xfId="38" applyFont="1" applyFill="1" applyBorder="1" applyAlignment="1" applyProtection="1">
      <alignment vertical="center"/>
      <protection locked="0"/>
    </xf>
    <xf numFmtId="0" fontId="34" fillId="28" borderId="0" xfId="38" applyFont="1" applyFill="1" applyBorder="1" applyAlignment="1" applyProtection="1">
      <alignment horizontal="left" vertical="center"/>
    </xf>
    <xf numFmtId="0" fontId="105" fillId="21" borderId="28" xfId="39" applyFont="1" applyFill="1" applyBorder="1" applyAlignment="1">
      <alignment horizontal="center" vertical="center"/>
    </xf>
    <xf numFmtId="0" fontId="105" fillId="21" borderId="27" xfId="39" applyFont="1" applyFill="1" applyBorder="1" applyAlignment="1">
      <alignment horizontal="center" vertical="center"/>
    </xf>
    <xf numFmtId="0" fontId="105" fillId="21" borderId="32" xfId="39" applyFont="1" applyFill="1" applyBorder="1" applyAlignment="1">
      <alignment horizontal="center" vertical="center"/>
    </xf>
    <xf numFmtId="0" fontId="34" fillId="21" borderId="10" xfId="38" applyFont="1" applyFill="1" applyBorder="1" applyAlignment="1" applyProtection="1">
      <alignment horizontal="center" vertical="center"/>
      <protection hidden="1"/>
    </xf>
    <xf numFmtId="167" fontId="32" fillId="21" borderId="19" xfId="38" applyNumberFormat="1" applyFont="1" applyFill="1" applyBorder="1" applyAlignment="1" applyProtection="1">
      <alignment horizontal="center" vertical="center"/>
      <protection hidden="1"/>
    </xf>
    <xf numFmtId="0" fontId="37" fillId="21" borderId="19" xfId="38" applyFont="1" applyFill="1" applyBorder="1" applyAlignment="1" applyProtection="1">
      <alignment horizontal="left" vertical="center"/>
      <protection hidden="1"/>
    </xf>
    <xf numFmtId="0" fontId="32" fillId="21" borderId="0" xfId="38" applyFont="1" applyFill="1" applyBorder="1" applyAlignment="1" applyProtection="1">
      <alignment horizontal="center" vertical="center"/>
      <protection hidden="1"/>
    </xf>
    <xf numFmtId="167" fontId="32" fillId="21" borderId="19" xfId="38" applyNumberFormat="1" applyFont="1" applyFill="1" applyBorder="1" applyAlignment="1" applyProtection="1">
      <alignment vertical="center"/>
      <protection hidden="1"/>
    </xf>
    <xf numFmtId="167" fontId="42" fillId="21" borderId="0" xfId="38" applyNumberFormat="1" applyFont="1" applyFill="1" applyBorder="1" applyAlignment="1" applyProtection="1">
      <alignment horizontal="center" vertical="center"/>
      <protection hidden="1"/>
    </xf>
    <xf numFmtId="0" fontId="32" fillId="0" borderId="0" xfId="38" applyFont="1" applyAlignment="1" applyProtection="1">
      <alignment horizontal="left" vertical="center"/>
      <protection hidden="1"/>
    </xf>
    <xf numFmtId="0" fontId="35" fillId="21" borderId="19" xfId="38" applyFont="1" applyFill="1" applyBorder="1" applyAlignment="1" applyProtection="1">
      <alignment horizontal="left" vertical="center"/>
      <protection hidden="1"/>
    </xf>
    <xf numFmtId="0" fontId="34" fillId="21" borderId="19" xfId="38" applyFont="1" applyFill="1" applyBorder="1" applyAlignment="1" applyProtection="1">
      <alignment vertical="center"/>
      <protection hidden="1"/>
    </xf>
    <xf numFmtId="165" fontId="54" fillId="21" borderId="19" xfId="38" applyNumberFormat="1" applyFont="1" applyFill="1" applyBorder="1" applyAlignment="1" applyProtection="1">
      <alignment horizontal="left" vertical="center"/>
      <protection hidden="1"/>
    </xf>
    <xf numFmtId="165" fontId="64" fillId="21" borderId="0" xfId="38" applyNumberFormat="1" applyFont="1" applyFill="1" applyBorder="1" applyAlignment="1" applyProtection="1">
      <alignment horizontal="left" vertical="center"/>
      <protection hidden="1"/>
    </xf>
    <xf numFmtId="165" fontId="64" fillId="21" borderId="0" xfId="38" applyNumberFormat="1" applyFont="1" applyFill="1" applyBorder="1" applyAlignment="1" applyProtection="1">
      <alignment horizontal="center" vertical="center" textRotation="90"/>
      <protection hidden="1"/>
    </xf>
    <xf numFmtId="0" fontId="98" fillId="21" borderId="74" xfId="39" applyFont="1" applyFill="1" applyBorder="1" applyAlignment="1" applyProtection="1">
      <alignment horizontal="center"/>
      <protection locked="0"/>
    </xf>
    <xf numFmtId="0" fontId="89" fillId="21" borderId="77" xfId="38" applyFont="1" applyFill="1" applyBorder="1" applyAlignment="1" applyProtection="1">
      <alignment vertical="center"/>
    </xf>
    <xf numFmtId="165" fontId="103" fillId="21" borderId="0" xfId="38" applyNumberFormat="1" applyFont="1" applyFill="1" applyBorder="1" applyAlignment="1" applyProtection="1">
      <alignment vertical="center"/>
    </xf>
    <xf numFmtId="0" fontId="32" fillId="21" borderId="77" xfId="38" applyFont="1" applyFill="1" applyBorder="1" applyAlignment="1" applyProtection="1">
      <alignment vertical="center"/>
    </xf>
    <xf numFmtId="165" fontId="75" fillId="22" borderId="77" xfId="39" applyNumberFormat="1" applyFont="1" applyFill="1" applyBorder="1" applyAlignment="1" applyProtection="1">
      <alignment horizontal="center" vertical="center"/>
    </xf>
    <xf numFmtId="0" fontId="32" fillId="21" borderId="77" xfId="38" applyFont="1" applyFill="1" applyBorder="1" applyAlignment="1" applyProtection="1">
      <alignment vertical="center"/>
      <protection locked="0"/>
    </xf>
    <xf numFmtId="0" fontId="98" fillId="28" borderId="74" xfId="39" applyFont="1" applyFill="1" applyBorder="1" applyAlignment="1" applyProtection="1">
      <alignment horizontal="center"/>
      <protection locked="0"/>
    </xf>
    <xf numFmtId="0" fontId="89" fillId="28" borderId="77" xfId="38" applyFont="1" applyFill="1" applyBorder="1" applyAlignment="1" applyProtection="1">
      <alignment vertical="center"/>
    </xf>
    <xf numFmtId="165" fontId="103" fillId="28" borderId="0" xfId="38" applyNumberFormat="1" applyFont="1" applyFill="1" applyBorder="1" applyAlignment="1" applyProtection="1">
      <alignment vertical="center"/>
    </xf>
    <xf numFmtId="0" fontId="32" fillId="28" borderId="77" xfId="38" applyFont="1" applyFill="1" applyBorder="1" applyAlignment="1" applyProtection="1">
      <alignment vertical="center"/>
    </xf>
    <xf numFmtId="165" fontId="75" fillId="33" borderId="77" xfId="39" applyNumberFormat="1" applyFont="1" applyFill="1" applyBorder="1" applyAlignment="1" applyProtection="1">
      <alignment horizontal="center" vertical="center"/>
    </xf>
    <xf numFmtId="0" fontId="32" fillId="28" borderId="77" xfId="38" applyFont="1" applyFill="1" applyBorder="1" applyAlignment="1" applyProtection="1">
      <alignment vertical="center"/>
      <protection locked="0"/>
    </xf>
    <xf numFmtId="0" fontId="32" fillId="21" borderId="81" xfId="38" applyFont="1" applyFill="1" applyBorder="1" applyAlignment="1" applyProtection="1">
      <alignment vertical="center"/>
      <protection locked="0"/>
    </xf>
    <xf numFmtId="0" fontId="32" fillId="21" borderId="82" xfId="38" applyFont="1" applyFill="1" applyBorder="1" applyAlignment="1" applyProtection="1">
      <alignment vertical="center"/>
      <protection locked="0"/>
    </xf>
    <xf numFmtId="0" fontId="32" fillId="21" borderId="77" xfId="38" applyFont="1" applyFill="1" applyBorder="1" applyAlignment="1" applyProtection="1">
      <alignment vertical="center"/>
      <protection hidden="1"/>
    </xf>
    <xf numFmtId="0" fontId="49" fillId="28" borderId="19" xfId="38" applyFont="1" applyFill="1" applyBorder="1" applyAlignment="1" applyProtection="1">
      <alignment horizontal="left" vertical="center"/>
      <protection hidden="1"/>
    </xf>
    <xf numFmtId="167" fontId="53" fillId="28" borderId="19" xfId="38" applyNumberFormat="1" applyFont="1" applyFill="1" applyBorder="1" applyAlignment="1" applyProtection="1">
      <alignment horizontal="center" vertical="center"/>
      <protection hidden="1"/>
    </xf>
    <xf numFmtId="0" fontId="32" fillId="21" borderId="77" xfId="38" applyFont="1" applyFill="1" applyBorder="1" applyAlignment="1" applyProtection="1">
      <alignment horizontal="left" vertical="center"/>
      <protection hidden="1"/>
    </xf>
    <xf numFmtId="0" fontId="32" fillId="21" borderId="83" xfId="38" applyFont="1" applyFill="1" applyBorder="1" applyAlignment="1" applyProtection="1">
      <alignment vertical="center"/>
      <protection hidden="1"/>
    </xf>
    <xf numFmtId="0" fontId="101" fillId="21" borderId="74" xfId="38" applyFont="1" applyFill="1" applyBorder="1" applyProtection="1">
      <protection hidden="1"/>
    </xf>
    <xf numFmtId="0" fontId="66" fillId="21" borderId="74" xfId="38" applyFont="1" applyFill="1" applyBorder="1" applyProtection="1">
      <protection hidden="1"/>
    </xf>
    <xf numFmtId="0" fontId="98" fillId="28" borderId="74" xfId="39" applyFont="1" applyFill="1" applyBorder="1" applyAlignment="1">
      <alignment horizontal="center"/>
    </xf>
    <xf numFmtId="0" fontId="32" fillId="21" borderId="85" xfId="38" applyFont="1" applyFill="1" applyBorder="1" applyAlignment="1" applyProtection="1">
      <alignment vertical="center"/>
      <protection hidden="1"/>
    </xf>
    <xf numFmtId="0" fontId="32" fillId="21" borderId="84" xfId="38" applyFont="1" applyFill="1" applyBorder="1" applyAlignment="1" applyProtection="1">
      <alignment vertical="center"/>
      <protection hidden="1"/>
    </xf>
    <xf numFmtId="165" fontId="63" fillId="28" borderId="19" xfId="38" applyNumberFormat="1" applyFont="1" applyFill="1" applyBorder="1" applyAlignment="1" applyProtection="1">
      <alignment horizontal="left" vertical="center"/>
      <protection hidden="1"/>
    </xf>
    <xf numFmtId="0" fontId="32" fillId="21" borderId="83" xfId="38" applyFont="1" applyFill="1" applyBorder="1" applyAlignment="1" applyProtection="1">
      <alignment horizontal="left" vertical="center"/>
      <protection hidden="1"/>
    </xf>
    <xf numFmtId="0" fontId="98" fillId="21" borderId="74" xfId="39" applyFont="1" applyFill="1" applyBorder="1" applyAlignment="1">
      <alignment horizontal="center"/>
    </xf>
    <xf numFmtId="0" fontId="32" fillId="21" borderId="84" xfId="38" applyFont="1" applyFill="1" applyBorder="1" applyAlignment="1" applyProtection="1">
      <alignment horizontal="left" vertical="center"/>
      <protection hidden="1"/>
    </xf>
    <xf numFmtId="0" fontId="32" fillId="21" borderId="79" xfId="38" applyFont="1" applyFill="1" applyBorder="1" applyAlignment="1" applyProtection="1">
      <alignment horizontal="left" vertical="center"/>
      <protection hidden="1"/>
    </xf>
    <xf numFmtId="0" fontId="32" fillId="21" borderId="80" xfId="38" applyFont="1" applyFill="1" applyBorder="1" applyAlignment="1" applyProtection="1">
      <alignment horizontal="left" vertical="center"/>
      <protection hidden="1"/>
    </xf>
    <xf numFmtId="165" fontId="48" fillId="21" borderId="79" xfId="38" applyNumberFormat="1" applyFont="1" applyFill="1" applyBorder="1" applyAlignment="1" applyProtection="1">
      <alignment horizontal="left" vertical="center"/>
      <protection hidden="1"/>
    </xf>
    <xf numFmtId="0" fontId="32" fillId="21" borderId="76" xfId="38" applyFont="1" applyFill="1" applyBorder="1" applyAlignment="1" applyProtection="1">
      <alignment vertical="center"/>
      <protection hidden="1"/>
    </xf>
    <xf numFmtId="165" fontId="35" fillId="21" borderId="76" xfId="38" applyNumberFormat="1" applyFont="1" applyFill="1" applyBorder="1" applyAlignment="1" applyProtection="1">
      <alignment horizontal="left" vertical="center"/>
      <protection hidden="1"/>
    </xf>
    <xf numFmtId="0" fontId="36" fillId="21" borderId="76" xfId="38" applyFont="1" applyFill="1" applyBorder="1" applyAlignment="1" applyProtection="1">
      <alignment vertical="center"/>
      <protection hidden="1"/>
    </xf>
    <xf numFmtId="0" fontId="35" fillId="21" borderId="88" xfId="38" applyFont="1" applyFill="1" applyBorder="1" applyAlignment="1" applyProtection="1">
      <alignment horizontal="left" vertical="center"/>
      <protection hidden="1"/>
    </xf>
    <xf numFmtId="165" fontId="35" fillId="21" borderId="88" xfId="38" applyNumberFormat="1" applyFont="1" applyFill="1" applyBorder="1" applyAlignment="1" applyProtection="1">
      <alignment horizontal="left" vertical="center"/>
      <protection hidden="1"/>
    </xf>
    <xf numFmtId="165" fontId="35" fillId="21" borderId="78" xfId="38" applyNumberFormat="1" applyFont="1" applyFill="1" applyBorder="1" applyAlignment="1" applyProtection="1">
      <alignment horizontal="left" vertical="center"/>
      <protection hidden="1"/>
    </xf>
    <xf numFmtId="0" fontId="39" fillId="21" borderId="79" xfId="39" applyFont="1" applyFill="1" applyBorder="1" applyAlignment="1">
      <alignment horizontal="center" vertical="center"/>
    </xf>
    <xf numFmtId="10" fontId="32" fillId="21" borderId="79" xfId="38" applyNumberFormat="1" applyFont="1" applyFill="1" applyBorder="1" applyAlignment="1" applyProtection="1">
      <alignment horizontal="left" vertical="center"/>
      <protection hidden="1"/>
    </xf>
    <xf numFmtId="0" fontId="53" fillId="21" borderId="79" xfId="38" applyFont="1" applyFill="1" applyBorder="1" applyAlignment="1" applyProtection="1">
      <alignment vertical="center"/>
      <protection hidden="1"/>
    </xf>
    <xf numFmtId="0" fontId="32" fillId="0" borderId="77" xfId="38" applyFont="1" applyBorder="1" applyAlignment="1" applyProtection="1">
      <alignment horizontal="left" vertical="center"/>
      <protection hidden="1"/>
    </xf>
    <xf numFmtId="0" fontId="35" fillId="21" borderId="78" xfId="38" applyFont="1" applyFill="1" applyBorder="1" applyAlignment="1" applyProtection="1">
      <alignment vertical="center"/>
      <protection hidden="1"/>
    </xf>
    <xf numFmtId="0" fontId="32" fillId="21" borderId="79" xfId="38" applyFont="1" applyFill="1" applyBorder="1" applyAlignment="1" applyProtection="1">
      <alignment vertical="center"/>
      <protection hidden="1"/>
    </xf>
    <xf numFmtId="0" fontId="32" fillId="0" borderId="80" xfId="38" applyFont="1" applyBorder="1" applyAlignment="1" applyProtection="1">
      <alignment horizontal="left" vertical="center"/>
      <protection hidden="1"/>
    </xf>
    <xf numFmtId="1" fontId="5" fillId="0" borderId="0" xfId="55" applyNumberFormat="1" applyFill="1" applyAlignment="1">
      <alignment horizontal="center"/>
    </xf>
    <xf numFmtId="0" fontId="112" fillId="21" borderId="0" xfId="56" applyFont="1" applyFill="1"/>
    <xf numFmtId="0" fontId="7" fillId="0" borderId="0" xfId="56"/>
    <xf numFmtId="0" fontId="7" fillId="0" borderId="0" xfId="57" applyFont="1" applyFill="1" applyAlignment="1" applyProtection="1">
      <protection locked="0"/>
    </xf>
    <xf numFmtId="0" fontId="2" fillId="27" borderId="0" xfId="71" applyFill="1"/>
    <xf numFmtId="0" fontId="7" fillId="27" borderId="0" xfId="58" applyFill="1" applyAlignment="1">
      <alignment vertical="center"/>
    </xf>
    <xf numFmtId="0" fontId="7" fillId="0" borderId="0" xfId="58"/>
    <xf numFmtId="0" fontId="7" fillId="27" borderId="0" xfId="58" applyFill="1" applyProtection="1">
      <protection hidden="1"/>
    </xf>
    <xf numFmtId="0" fontId="70" fillId="27" borderId="0" xfId="58" applyFont="1" applyFill="1" applyAlignment="1">
      <alignment vertical="center"/>
    </xf>
    <xf numFmtId="0" fontId="122" fillId="27" borderId="0" xfId="58" applyFont="1" applyFill="1" applyProtection="1">
      <protection hidden="1"/>
    </xf>
    <xf numFmtId="0" fontId="7" fillId="0" borderId="0" xfId="58" applyAlignment="1">
      <alignment vertical="center"/>
    </xf>
    <xf numFmtId="0" fontId="125" fillId="27" borderId="0" xfId="73" applyFont="1" applyFill="1" applyAlignment="1">
      <alignment vertical="center"/>
    </xf>
    <xf numFmtId="0" fontId="72" fillId="27" borderId="0" xfId="58" applyFont="1" applyFill="1" applyAlignment="1">
      <alignment vertical="center"/>
    </xf>
    <xf numFmtId="0" fontId="126" fillId="27" borderId="0" xfId="58" applyFont="1" applyFill="1" applyAlignment="1">
      <alignment vertical="center"/>
    </xf>
    <xf numFmtId="0" fontId="127" fillId="27" borderId="0" xfId="40" applyFont="1" applyFill="1" applyAlignment="1">
      <alignment horizontal="left" vertical="center"/>
    </xf>
    <xf numFmtId="0" fontId="68" fillId="27" borderId="0" xfId="58" applyFont="1" applyFill="1" applyAlignment="1">
      <alignment vertical="center"/>
    </xf>
    <xf numFmtId="0" fontId="126" fillId="27" borderId="0" xfId="58" applyFont="1" applyFill="1" applyAlignment="1">
      <alignment horizontal="center" vertical="center"/>
    </xf>
    <xf numFmtId="0" fontId="67" fillId="27" borderId="0" xfId="58" applyFont="1" applyFill="1" applyAlignment="1">
      <alignment vertical="center"/>
    </xf>
    <xf numFmtId="169" fontId="128" fillId="27" borderId="93" xfId="59" applyNumberFormat="1" applyFont="1" applyFill="1" applyBorder="1" applyAlignment="1">
      <alignment horizontal="center" vertical="center"/>
    </xf>
    <xf numFmtId="173" fontId="73" fillId="40" borderId="105" xfId="0" applyNumberFormat="1" applyFont="1" applyFill="1" applyBorder="1" applyAlignment="1" applyProtection="1">
      <alignment horizontal="center" vertical="center"/>
      <protection locked="0"/>
    </xf>
    <xf numFmtId="166" fontId="129" fillId="41" borderId="106" xfId="58" applyNumberFormat="1" applyFont="1" applyFill="1" applyBorder="1" applyAlignment="1">
      <alignment horizontal="center" vertical="center"/>
    </xf>
    <xf numFmtId="0" fontId="130" fillId="27" borderId="0" xfId="58" applyFont="1" applyFill="1" applyAlignment="1">
      <alignment horizontal="right" vertical="center"/>
    </xf>
    <xf numFmtId="0" fontId="72" fillId="27" borderId="0" xfId="58" applyFont="1" applyFill="1" applyAlignment="1">
      <alignment horizontal="center" vertical="center"/>
    </xf>
    <xf numFmtId="0" fontId="131" fillId="27" borderId="0" xfId="0" applyFont="1" applyFill="1" applyAlignment="1">
      <alignment horizontal="left" vertical="center"/>
    </xf>
    <xf numFmtId="0" fontId="132" fillId="27" borderId="0" xfId="0" applyFont="1" applyFill="1" applyAlignment="1">
      <alignment horizontal="left" vertical="center"/>
    </xf>
    <xf numFmtId="0" fontId="133" fillId="27" borderId="0" xfId="0" applyFont="1" applyFill="1" applyAlignment="1">
      <alignment horizontal="left" vertical="center"/>
    </xf>
    <xf numFmtId="0" fontId="134" fillId="27" borderId="0" xfId="0" applyFont="1" applyFill="1" applyAlignment="1">
      <alignment horizontal="left" vertical="center"/>
    </xf>
    <xf numFmtId="0" fontId="135" fillId="27" borderId="0" xfId="0" applyFont="1" applyFill="1" applyAlignment="1">
      <alignment horizontal="left" vertical="center"/>
    </xf>
    <xf numFmtId="0" fontId="136" fillId="27" borderId="0" xfId="0" applyFont="1" applyFill="1" applyAlignment="1">
      <alignment horizontal="left" vertical="center"/>
    </xf>
    <xf numFmtId="0" fontId="137" fillId="27" borderId="0" xfId="0" applyFont="1" applyFill="1" applyAlignment="1">
      <alignment horizontal="left" vertical="center"/>
    </xf>
    <xf numFmtId="0" fontId="138" fillId="27" borderId="0" xfId="0" applyFont="1" applyFill="1" applyAlignment="1">
      <alignment horizontal="left" vertical="center"/>
    </xf>
    <xf numFmtId="0" fontId="139" fillId="27" borderId="0" xfId="0" applyFont="1" applyFill="1" applyAlignment="1">
      <alignment horizontal="left" vertical="center"/>
    </xf>
    <xf numFmtId="0" fontId="7" fillId="27" borderId="0" xfId="75" applyFill="1" applyProtection="1">
      <protection hidden="1"/>
    </xf>
    <xf numFmtId="0" fontId="7" fillId="27" borderId="0" xfId="75" applyFill="1" applyAlignment="1">
      <alignment vertical="center"/>
    </xf>
    <xf numFmtId="0" fontId="7" fillId="0" borderId="0" xfId="75"/>
    <xf numFmtId="0" fontId="7" fillId="0" borderId="0" xfId="75" applyAlignment="1">
      <alignment vertical="center"/>
    </xf>
    <xf numFmtId="0" fontId="70" fillId="27" borderId="0" xfId="75" applyFont="1" applyFill="1" applyAlignment="1">
      <alignment vertical="center"/>
    </xf>
    <xf numFmtId="0" fontId="140" fillId="35" borderId="0" xfId="75" applyFont="1" applyFill="1" applyAlignment="1">
      <alignment horizontal="center" vertical="center"/>
    </xf>
    <xf numFmtId="0" fontId="141" fillId="35" borderId="0" xfId="75" applyFont="1" applyFill="1" applyAlignment="1">
      <alignment horizontal="center" vertical="center"/>
    </xf>
    <xf numFmtId="0" fontId="142" fillId="35" borderId="0" xfId="75" applyFont="1" applyFill="1" applyAlignment="1">
      <alignment horizontal="center" vertical="center"/>
    </xf>
    <xf numFmtId="0" fontId="143" fillId="35" borderId="0" xfId="75" applyFont="1" applyFill="1" applyAlignment="1">
      <alignment horizontal="center" vertical="center"/>
    </xf>
    <xf numFmtId="0" fontId="144" fillId="35" borderId="0" xfId="75" applyFont="1" applyFill="1" applyAlignment="1">
      <alignment horizontal="center" vertical="center"/>
    </xf>
    <xf numFmtId="0" fontId="145" fillId="35" borderId="0" xfId="75" applyFont="1" applyFill="1" applyAlignment="1">
      <alignment horizontal="center" vertical="center"/>
    </xf>
    <xf numFmtId="0" fontId="146" fillId="35" borderId="0" xfId="75" applyFont="1" applyFill="1" applyAlignment="1">
      <alignment horizontal="center" vertical="center"/>
    </xf>
    <xf numFmtId="0" fontId="147" fillId="35" borderId="0" xfId="75" applyFont="1" applyFill="1" applyAlignment="1">
      <alignment horizontal="center" vertical="center"/>
    </xf>
    <xf numFmtId="0" fontId="148" fillId="35" borderId="0" xfId="75" applyFont="1" applyFill="1" applyAlignment="1">
      <alignment horizontal="center" vertical="center"/>
    </xf>
    <xf numFmtId="0" fontId="149" fillId="35" borderId="0" xfId="75" applyFont="1" applyFill="1" applyAlignment="1">
      <alignment horizontal="center" vertical="center"/>
    </xf>
    <xf numFmtId="0" fontId="150" fillId="35" borderId="0" xfId="75" applyFont="1" applyFill="1" applyAlignment="1">
      <alignment horizontal="center" vertical="center"/>
    </xf>
    <xf numFmtId="0" fontId="151" fillId="35" borderId="0" xfId="75" applyFont="1" applyFill="1" applyAlignment="1">
      <alignment horizontal="center" vertical="center"/>
    </xf>
    <xf numFmtId="0" fontId="152" fillId="35" borderId="0" xfId="75" applyFont="1" applyFill="1" applyAlignment="1">
      <alignment horizontal="center" vertical="center"/>
    </xf>
    <xf numFmtId="0" fontId="153" fillId="35" borderId="0" xfId="75" applyFont="1" applyFill="1" applyAlignment="1">
      <alignment horizontal="center" vertical="center"/>
    </xf>
    <xf numFmtId="0" fontId="154" fillId="35" borderId="0" xfId="75" applyFont="1" applyFill="1" applyAlignment="1">
      <alignment horizontal="center" vertical="center"/>
    </xf>
    <xf numFmtId="0" fontId="155" fillId="35" borderId="0" xfId="75" applyFont="1" applyFill="1" applyAlignment="1">
      <alignment horizontal="center" vertical="center"/>
    </xf>
    <xf numFmtId="0" fontId="156" fillId="35" borderId="0" xfId="75" applyFont="1" applyFill="1" applyAlignment="1">
      <alignment horizontal="center" vertical="center"/>
    </xf>
    <xf numFmtId="0" fontId="157" fillId="35" borderId="0" xfId="75" applyFont="1" applyFill="1" applyAlignment="1">
      <alignment horizontal="center" vertical="center"/>
    </xf>
    <xf numFmtId="0" fontId="158" fillId="21" borderId="76" xfId="75" applyFont="1" applyFill="1" applyBorder="1" applyAlignment="1">
      <alignment horizontal="center" vertical="center"/>
    </xf>
    <xf numFmtId="0" fontId="160" fillId="0" borderId="99" xfId="76" applyFont="1" applyBorder="1" applyAlignment="1">
      <alignment horizontal="center" vertical="center"/>
    </xf>
    <xf numFmtId="0" fontId="161" fillId="42" borderId="76" xfId="75" applyFont="1" applyFill="1" applyBorder="1" applyAlignment="1">
      <alignment horizontal="center" vertical="center"/>
    </xf>
    <xf numFmtId="0" fontId="161" fillId="43" borderId="76" xfId="75" applyFont="1" applyFill="1" applyBorder="1" applyAlignment="1">
      <alignment horizontal="center" vertical="center"/>
    </xf>
    <xf numFmtId="0" fontId="162" fillId="27" borderId="0" xfId="58" applyFont="1" applyFill="1" applyAlignment="1">
      <alignment horizontal="center" vertical="center"/>
    </xf>
    <xf numFmtId="0" fontId="163" fillId="21" borderId="0" xfId="75" applyFont="1" applyFill="1" applyAlignment="1">
      <alignment vertical="center"/>
    </xf>
    <xf numFmtId="0" fontId="7" fillId="21" borderId="0" xfId="75" applyFill="1" applyProtection="1">
      <protection hidden="1"/>
    </xf>
    <xf numFmtId="0" fontId="164" fillId="21" borderId="76" xfId="75" applyFont="1" applyFill="1" applyBorder="1" applyAlignment="1">
      <alignment vertical="center"/>
    </xf>
    <xf numFmtId="0" fontId="7" fillId="21" borderId="0" xfId="75" applyFill="1" applyAlignment="1">
      <alignment vertical="center"/>
    </xf>
    <xf numFmtId="174" fontId="165" fillId="21" borderId="0" xfId="75" applyNumberFormat="1" applyFont="1" applyFill="1" applyAlignment="1">
      <alignment vertical="center"/>
    </xf>
    <xf numFmtId="0" fontId="164" fillId="21" borderId="0" xfId="75" applyFont="1" applyFill="1" applyAlignment="1">
      <alignment horizontal="left" vertical="center"/>
    </xf>
    <xf numFmtId="0" fontId="7" fillId="0" borderId="0" xfId="75" applyProtection="1">
      <protection hidden="1"/>
    </xf>
    <xf numFmtId="0" fontId="87" fillId="37" borderId="0" xfId="75" applyFont="1" applyFill="1" applyAlignment="1">
      <alignment horizontal="center" vertical="center"/>
    </xf>
    <xf numFmtId="0" fontId="168" fillId="34" borderId="104" xfId="75" applyFont="1" applyFill="1" applyBorder="1" applyAlignment="1">
      <alignment horizontal="center" vertical="center"/>
    </xf>
    <xf numFmtId="0" fontId="168" fillId="34" borderId="0" xfId="75" applyFont="1" applyFill="1" applyAlignment="1">
      <alignment horizontal="center" vertical="center"/>
    </xf>
    <xf numFmtId="0" fontId="72" fillId="27" borderId="0" xfId="75" applyFont="1" applyFill="1" applyAlignment="1">
      <alignment vertical="center"/>
    </xf>
    <xf numFmtId="0" fontId="72" fillId="27" borderId="76" xfId="75" applyFont="1" applyFill="1" applyBorder="1" applyAlignment="1">
      <alignment vertical="center"/>
    </xf>
    <xf numFmtId="0" fontId="169" fillId="21" borderId="0" xfId="75" applyFont="1" applyFill="1" applyAlignment="1">
      <alignment horizontal="center" vertical="center"/>
    </xf>
    <xf numFmtId="0" fontId="72" fillId="27" borderId="0" xfId="75" applyFont="1" applyFill="1" applyAlignment="1">
      <alignment horizontal="right" vertical="center"/>
    </xf>
    <xf numFmtId="0" fontId="167" fillId="27" borderId="0" xfId="75" applyFont="1" applyFill="1" applyAlignment="1">
      <alignment horizontal="right" vertical="center"/>
    </xf>
    <xf numFmtId="0" fontId="72" fillId="27" borderId="0" xfId="78" applyFont="1" applyFill="1" applyAlignment="1">
      <alignment vertical="center"/>
    </xf>
    <xf numFmtId="0" fontId="72" fillId="27" borderId="0" xfId="73" applyFont="1" applyFill="1" applyAlignment="1">
      <alignment horizontal="center" vertical="center"/>
    </xf>
    <xf numFmtId="0" fontId="72" fillId="27" borderId="0" xfId="73" applyFont="1" applyFill="1" applyAlignment="1">
      <alignment horizontal="center" vertical="top"/>
    </xf>
    <xf numFmtId="0" fontId="68" fillId="27" borderId="0" xfId="75" applyFont="1" applyFill="1" applyAlignment="1">
      <alignment vertical="center"/>
    </xf>
    <xf numFmtId="165" fontId="54" fillId="21" borderId="0" xfId="38" applyNumberFormat="1" applyFont="1" applyFill="1" applyBorder="1" applyAlignment="1" applyProtection="1">
      <alignment horizontal="center" vertical="center" textRotation="90"/>
      <protection hidden="1"/>
    </xf>
    <xf numFmtId="0" fontId="34" fillId="21" borderId="0" xfId="38" applyFont="1" applyFill="1" applyProtection="1">
      <protection locked="0"/>
    </xf>
    <xf numFmtId="0" fontId="34" fillId="0" borderId="0" xfId="38" applyFont="1" applyProtection="1">
      <protection locked="0"/>
    </xf>
    <xf numFmtId="0" fontId="174" fillId="21" borderId="0" xfId="38" applyFont="1" applyFill="1" applyAlignment="1" applyProtection="1">
      <alignment horizontal="center"/>
      <protection locked="0"/>
    </xf>
    <xf numFmtId="0" fontId="34" fillId="0" borderId="0" xfId="38" applyFont="1" applyProtection="1"/>
    <xf numFmtId="166" fontId="97" fillId="30" borderId="0" xfId="39" applyNumberFormat="1" applyFont="1" applyFill="1" applyBorder="1" applyAlignment="1" applyProtection="1">
      <alignment horizontal="left" vertical="center"/>
      <protection locked="0"/>
    </xf>
    <xf numFmtId="165" fontId="175" fillId="30" borderId="0" xfId="39" applyNumberFormat="1" applyFont="1" applyFill="1" applyBorder="1" applyAlignment="1" applyProtection="1">
      <alignment horizontal="center" vertical="center"/>
      <protection locked="0"/>
    </xf>
    <xf numFmtId="0" fontId="56" fillId="29" borderId="73" xfId="38" applyFont="1" applyFill="1" applyBorder="1" applyAlignment="1" applyProtection="1">
      <alignment horizontal="center" vertical="center" textRotation="90"/>
      <protection locked="0"/>
    </xf>
    <xf numFmtId="0" fontId="176" fillId="28" borderId="74" xfId="38" applyFont="1" applyFill="1" applyBorder="1" applyProtection="1">
      <protection locked="0"/>
    </xf>
    <xf numFmtId="0" fontId="176" fillId="28" borderId="74" xfId="38" applyFont="1" applyFill="1" applyBorder="1" applyProtection="1"/>
    <xf numFmtId="0" fontId="176" fillId="28" borderId="75" xfId="38" applyFont="1" applyFill="1" applyBorder="1" applyProtection="1"/>
    <xf numFmtId="0" fontId="56" fillId="29" borderId="0" xfId="38" applyFont="1" applyFill="1" applyAlignment="1" applyProtection="1">
      <alignment horizontal="center" vertical="center" textRotation="90"/>
      <protection locked="0"/>
    </xf>
    <xf numFmtId="0" fontId="33" fillId="21" borderId="19" xfId="42" applyFont="1" applyFill="1" applyBorder="1" applyAlignment="1" applyProtection="1">
      <alignment vertical="center"/>
      <protection locked="0"/>
    </xf>
    <xf numFmtId="0" fontId="33" fillId="21" borderId="20" xfId="42" applyFont="1" applyFill="1" applyBorder="1" applyAlignment="1" applyProtection="1">
      <alignment vertical="center"/>
      <protection locked="0"/>
    </xf>
    <xf numFmtId="0" fontId="34" fillId="0" borderId="0" xfId="38" applyFont="1" applyFill="1" applyAlignment="1" applyProtection="1">
      <protection locked="0"/>
    </xf>
    <xf numFmtId="0" fontId="32" fillId="21" borderId="38" xfId="0" applyFont="1" applyFill="1" applyBorder="1" applyProtection="1">
      <protection locked="0"/>
    </xf>
    <xf numFmtId="0" fontId="32" fillId="21" borderId="38" xfId="42" applyFont="1" applyFill="1" applyBorder="1" applyAlignment="1" applyProtection="1">
      <alignment vertical="center"/>
      <protection locked="0"/>
    </xf>
    <xf numFmtId="0" fontId="33" fillId="21" borderId="38" xfId="42" applyFont="1" applyFill="1" applyBorder="1" applyAlignment="1" applyProtection="1">
      <alignment vertical="center"/>
      <protection locked="0"/>
    </xf>
    <xf numFmtId="0" fontId="33" fillId="21" borderId="39" xfId="42" applyFont="1" applyFill="1" applyBorder="1" applyAlignment="1" applyProtection="1">
      <alignment vertical="center"/>
      <protection locked="0"/>
    </xf>
    <xf numFmtId="0" fontId="32" fillId="21" borderId="0" xfId="0" applyFont="1" applyFill="1" applyBorder="1" applyProtection="1">
      <protection locked="0"/>
    </xf>
    <xf numFmtId="0" fontId="32" fillId="21" borderId="0" xfId="42" applyFont="1" applyFill="1" applyBorder="1" applyAlignment="1" applyProtection="1">
      <alignment vertical="center"/>
      <protection locked="0"/>
    </xf>
    <xf numFmtId="0" fontId="33" fillId="21" borderId="0" xfId="42" applyFont="1" applyFill="1" applyBorder="1" applyAlignment="1" applyProtection="1">
      <alignment vertical="center"/>
      <protection locked="0"/>
    </xf>
    <xf numFmtId="0" fontId="34" fillId="21" borderId="0" xfId="38" applyFont="1" applyFill="1" applyBorder="1" applyProtection="1">
      <protection locked="0"/>
    </xf>
    <xf numFmtId="0" fontId="33" fillId="21" borderId="21" xfId="42" applyFont="1" applyFill="1" applyBorder="1" applyAlignment="1" applyProtection="1">
      <alignment vertical="center"/>
      <protection locked="0"/>
    </xf>
    <xf numFmtId="0" fontId="33" fillId="21" borderId="41" xfId="42" applyFont="1" applyFill="1" applyBorder="1" applyAlignment="1" applyProtection="1">
      <alignment vertical="center"/>
      <protection locked="0"/>
    </xf>
    <xf numFmtId="0" fontId="47" fillId="21" borderId="0" xfId="38" applyFont="1" applyFill="1" applyBorder="1" applyAlignment="1" applyProtection="1">
      <alignment vertical="center"/>
      <protection locked="0"/>
    </xf>
    <xf numFmtId="0" fontId="47" fillId="21" borderId="40" xfId="38" applyFont="1" applyFill="1" applyBorder="1" applyAlignment="1" applyProtection="1">
      <alignment vertical="center"/>
      <protection locked="0"/>
    </xf>
    <xf numFmtId="0" fontId="177" fillId="28" borderId="0" xfId="38" applyFont="1" applyFill="1" applyBorder="1" applyAlignment="1" applyProtection="1">
      <alignment vertical="center"/>
    </xf>
    <xf numFmtId="0" fontId="34" fillId="28" borderId="77" xfId="38" applyFont="1" applyFill="1" applyBorder="1" applyAlignment="1" applyProtection="1">
      <alignment vertical="center"/>
    </xf>
    <xf numFmtId="0" fontId="33" fillId="30" borderId="0" xfId="42" applyFont="1" applyFill="1" applyBorder="1" applyAlignment="1" applyProtection="1">
      <alignment vertical="center"/>
      <protection locked="0"/>
    </xf>
    <xf numFmtId="0" fontId="33" fillId="30" borderId="21" xfId="42" applyFont="1" applyFill="1" applyBorder="1" applyAlignment="1" applyProtection="1">
      <alignment vertical="center"/>
      <protection locked="0"/>
    </xf>
    <xf numFmtId="0" fontId="33" fillId="30" borderId="41" xfId="42" applyFont="1" applyFill="1" applyBorder="1" applyAlignment="1" applyProtection="1">
      <alignment vertical="center"/>
      <protection locked="0"/>
    </xf>
    <xf numFmtId="0" fontId="48" fillId="28" borderId="10" xfId="38" applyFont="1" applyFill="1" applyBorder="1" applyAlignment="1" applyProtection="1">
      <alignment horizontal="center" vertical="center"/>
      <protection hidden="1"/>
    </xf>
    <xf numFmtId="0" fontId="178" fillId="28" borderId="10" xfId="38" applyFont="1" applyFill="1" applyBorder="1" applyAlignment="1" applyProtection="1">
      <alignment horizontal="center" vertical="center"/>
      <protection hidden="1"/>
    </xf>
    <xf numFmtId="0" fontId="34" fillId="0" borderId="0" xfId="38" applyFont="1" applyBorder="1" applyProtection="1">
      <protection locked="0"/>
    </xf>
    <xf numFmtId="0" fontId="34" fillId="21" borderId="40" xfId="38" applyFont="1" applyFill="1" applyBorder="1" applyProtection="1">
      <protection locked="0"/>
    </xf>
    <xf numFmtId="0" fontId="34" fillId="28" borderId="0" xfId="38" applyFont="1" applyFill="1" applyBorder="1" applyProtection="1"/>
    <xf numFmtId="0" fontId="34" fillId="28" borderId="0" xfId="38" applyFont="1" applyFill="1" applyBorder="1" applyAlignment="1" applyProtection="1">
      <alignment horizontal="center"/>
    </xf>
    <xf numFmtId="0" fontId="34" fillId="28" borderId="0" xfId="38" applyFont="1" applyFill="1" applyBorder="1" applyProtection="1">
      <protection locked="0"/>
    </xf>
    <xf numFmtId="0" fontId="34" fillId="28" borderId="0" xfId="38" applyFont="1" applyFill="1" applyBorder="1" applyAlignment="1" applyProtection="1">
      <alignment vertical="center"/>
      <protection locked="0"/>
    </xf>
    <xf numFmtId="0" fontId="34" fillId="28" borderId="77" xfId="38" applyFont="1" applyFill="1" applyBorder="1" applyAlignment="1" applyProtection="1">
      <alignment vertical="center"/>
      <protection locked="0"/>
    </xf>
    <xf numFmtId="0" fontId="33" fillId="21" borderId="40" xfId="42" applyFont="1" applyFill="1" applyBorder="1" applyAlignment="1" applyProtection="1">
      <alignment vertical="center"/>
      <protection locked="0"/>
    </xf>
    <xf numFmtId="0" fontId="97" fillId="21" borderId="0" xfId="39" applyFont="1" applyFill="1" applyBorder="1" applyProtection="1">
      <protection locked="0"/>
    </xf>
    <xf numFmtId="0" fontId="103" fillId="21" borderId="0" xfId="39" applyFont="1" applyFill="1" applyBorder="1" applyProtection="1">
      <protection locked="0"/>
    </xf>
    <xf numFmtId="0" fontId="34" fillId="21" borderId="0" xfId="39" applyFont="1" applyFill="1" applyBorder="1" applyProtection="1">
      <protection locked="0"/>
    </xf>
    <xf numFmtId="0" fontId="103" fillId="21" borderId="0" xfId="39" applyFont="1" applyFill="1" applyBorder="1" applyAlignment="1" applyProtection="1">
      <alignment vertical="center"/>
      <protection locked="0"/>
    </xf>
    <xf numFmtId="0" fontId="114" fillId="21" borderId="0" xfId="34" applyFont="1" applyFill="1" applyBorder="1" applyAlignment="1" applyProtection="1">
      <alignment vertical="center"/>
      <protection locked="0"/>
    </xf>
    <xf numFmtId="0" fontId="34" fillId="21" borderId="21" xfId="38" applyFont="1" applyFill="1" applyBorder="1" applyProtection="1">
      <protection locked="0"/>
    </xf>
    <xf numFmtId="0" fontId="34" fillId="21" borderId="0" xfId="39" applyFont="1" applyFill="1" applyBorder="1" applyAlignment="1" applyProtection="1">
      <alignment horizontal="center" vertical="center"/>
      <protection locked="0"/>
    </xf>
    <xf numFmtId="0" fontId="34" fillId="21" borderId="0" xfId="39" applyFont="1" applyFill="1" applyBorder="1" applyAlignment="1" applyProtection="1">
      <alignment horizontal="left" vertical="center"/>
      <protection locked="0"/>
    </xf>
    <xf numFmtId="0" fontId="34" fillId="21" borderId="45" xfId="38" applyFont="1" applyFill="1" applyBorder="1" applyProtection="1">
      <protection locked="0"/>
    </xf>
    <xf numFmtId="0" fontId="34" fillId="21" borderId="46" xfId="38" applyFont="1" applyFill="1" applyBorder="1" applyProtection="1">
      <protection locked="0"/>
    </xf>
    <xf numFmtId="0" fontId="34" fillId="21" borderId="47" xfId="39" applyFont="1" applyFill="1" applyBorder="1" applyAlignment="1" applyProtection="1">
      <alignment horizontal="center" vertical="center"/>
      <protection locked="0"/>
    </xf>
    <xf numFmtId="0" fontId="34" fillId="21" borderId="47" xfId="39" applyFont="1" applyFill="1" applyBorder="1" applyAlignment="1" applyProtection="1">
      <alignment horizontal="left" vertical="center"/>
      <protection locked="0"/>
    </xf>
    <xf numFmtId="0" fontId="34" fillId="22" borderId="79" xfId="38" applyFont="1" applyFill="1" applyBorder="1" applyProtection="1"/>
    <xf numFmtId="0" fontId="34" fillId="0" borderId="79" xfId="38" applyFont="1" applyBorder="1" applyProtection="1">
      <protection locked="0"/>
    </xf>
    <xf numFmtId="0" fontId="34" fillId="0" borderId="80" xfId="38" applyFont="1" applyBorder="1" applyProtection="1">
      <protection locked="0"/>
    </xf>
    <xf numFmtId="0" fontId="34" fillId="21" borderId="10" xfId="38" applyFont="1" applyFill="1" applyBorder="1" applyProtection="1">
      <protection locked="0"/>
    </xf>
    <xf numFmtId="0" fontId="34" fillId="21" borderId="23" xfId="38" applyFont="1" applyFill="1" applyBorder="1" applyProtection="1">
      <protection locked="0"/>
    </xf>
    <xf numFmtId="0" fontId="34" fillId="21" borderId="42" xfId="38" applyFont="1" applyFill="1" applyBorder="1" applyProtection="1">
      <protection locked="0"/>
    </xf>
    <xf numFmtId="0" fontId="34" fillId="21" borderId="44" xfId="38" applyFont="1" applyFill="1" applyBorder="1" applyProtection="1">
      <protection locked="0"/>
    </xf>
    <xf numFmtId="0" fontId="34" fillId="21" borderId="43" xfId="38" applyFont="1" applyFill="1" applyBorder="1" applyProtection="1">
      <protection locked="0"/>
    </xf>
    <xf numFmtId="0" fontId="176" fillId="21" borderId="74" xfId="38" applyFont="1" applyFill="1" applyBorder="1" applyProtection="1">
      <protection locked="0"/>
    </xf>
    <xf numFmtId="0" fontId="176" fillId="21" borderId="74" xfId="38" applyFont="1" applyFill="1" applyBorder="1" applyProtection="1"/>
    <xf numFmtId="0" fontId="176" fillId="21" borderId="75" xfId="38" applyFont="1" applyFill="1" applyBorder="1" applyProtection="1"/>
    <xf numFmtId="0" fontId="177" fillId="21" borderId="0" xfId="38" applyFont="1" applyFill="1" applyBorder="1" applyAlignment="1" applyProtection="1">
      <alignment vertical="center"/>
    </xf>
    <xf numFmtId="0" fontId="34" fillId="21" borderId="77" xfId="38" applyFont="1" applyFill="1" applyBorder="1" applyAlignment="1" applyProtection="1">
      <alignment vertical="center"/>
    </xf>
    <xf numFmtId="0" fontId="48" fillId="21" borderId="10" xfId="38" applyFont="1" applyFill="1" applyBorder="1" applyAlignment="1" applyProtection="1">
      <alignment horizontal="center" vertical="center"/>
      <protection hidden="1"/>
    </xf>
    <xf numFmtId="0" fontId="178" fillId="21" borderId="10" xfId="38" applyFont="1" applyFill="1" applyBorder="1" applyAlignment="1" applyProtection="1">
      <alignment horizontal="center" vertical="center"/>
      <protection hidden="1"/>
    </xf>
    <xf numFmtId="0" fontId="34" fillId="21" borderId="0" xfId="38" applyFont="1" applyFill="1" applyBorder="1" applyProtection="1"/>
    <xf numFmtId="0" fontId="34" fillId="21" borderId="0" xfId="38" applyFont="1" applyFill="1" applyBorder="1" applyAlignment="1" applyProtection="1">
      <alignment horizontal="center"/>
    </xf>
    <xf numFmtId="0" fontId="34" fillId="21" borderId="0" xfId="38" applyFont="1" applyFill="1" applyBorder="1" applyAlignment="1" applyProtection="1">
      <alignment vertical="center"/>
      <protection locked="0"/>
    </xf>
    <xf numFmtId="0" fontId="34" fillId="21" borderId="77" xfId="38" applyFont="1" applyFill="1" applyBorder="1" applyAlignment="1" applyProtection="1">
      <alignment vertical="center"/>
      <protection locked="0"/>
    </xf>
    <xf numFmtId="0" fontId="34" fillId="0" borderId="0" xfId="38" applyFont="1" applyProtection="1">
      <protection hidden="1"/>
    </xf>
    <xf numFmtId="0" fontId="34" fillId="0" borderId="0" xfId="38" applyFont="1" applyAlignment="1" applyProtection="1">
      <alignment vertical="center"/>
      <protection hidden="1"/>
    </xf>
    <xf numFmtId="0" fontId="34" fillId="21" borderId="77" xfId="38" applyFont="1" applyFill="1" applyBorder="1" applyAlignment="1" applyProtection="1">
      <alignment vertical="center"/>
      <protection hidden="1"/>
    </xf>
    <xf numFmtId="0" fontId="34" fillId="0" borderId="0" xfId="38" applyFont="1" applyAlignment="1" applyProtection="1">
      <alignment horizontal="center"/>
      <protection hidden="1"/>
    </xf>
    <xf numFmtId="0" fontId="34" fillId="21" borderId="83" xfId="38" applyFont="1" applyFill="1" applyBorder="1" applyAlignment="1" applyProtection="1">
      <alignment vertical="center"/>
      <protection hidden="1"/>
    </xf>
    <xf numFmtId="165" fontId="34" fillId="0" borderId="0" xfId="38" applyNumberFormat="1" applyFont="1" applyBorder="1" applyAlignment="1" applyProtection="1">
      <alignment horizontal="right"/>
      <protection hidden="1"/>
    </xf>
    <xf numFmtId="0" fontId="34" fillId="0" borderId="0" xfId="38" applyFont="1" applyBorder="1" applyProtection="1">
      <protection hidden="1"/>
    </xf>
    <xf numFmtId="0" fontId="57" fillId="34" borderId="73" xfId="38" applyFont="1" applyFill="1" applyBorder="1" applyAlignment="1" applyProtection="1">
      <alignment vertical="center"/>
      <protection hidden="1"/>
    </xf>
    <xf numFmtId="0" fontId="32" fillId="34" borderId="74" xfId="38" applyFont="1" applyFill="1" applyBorder="1" applyAlignment="1" applyProtection="1">
      <alignment vertical="center"/>
      <protection hidden="1"/>
    </xf>
    <xf numFmtId="0" fontId="32" fillId="34" borderId="74" xfId="38" applyFont="1" applyFill="1" applyBorder="1" applyAlignment="1" applyProtection="1">
      <alignment horizontal="right" vertical="center"/>
      <protection hidden="1"/>
    </xf>
    <xf numFmtId="2" fontId="101" fillId="26" borderId="74" xfId="38" applyNumberFormat="1" applyFont="1" applyFill="1" applyBorder="1" applyAlignment="1" applyProtection="1">
      <alignment horizontal="center" vertical="center"/>
      <protection hidden="1"/>
    </xf>
    <xf numFmtId="0" fontId="180" fillId="26" borderId="74" xfId="38" applyFont="1" applyFill="1" applyBorder="1" applyAlignment="1" applyProtection="1">
      <alignment vertical="center"/>
      <protection hidden="1"/>
    </xf>
    <xf numFmtId="0" fontId="34" fillId="0" borderId="77" xfId="38" applyFont="1" applyBorder="1" applyAlignment="1" applyProtection="1">
      <alignment vertical="center"/>
      <protection hidden="1"/>
    </xf>
    <xf numFmtId="0" fontId="34" fillId="21" borderId="0" xfId="38" applyFont="1" applyFill="1" applyProtection="1">
      <protection hidden="1"/>
    </xf>
    <xf numFmtId="0" fontId="32" fillId="21" borderId="104" xfId="38" applyFont="1" applyFill="1" applyBorder="1" applyAlignment="1" applyProtection="1">
      <alignment vertical="center"/>
      <protection hidden="1"/>
    </xf>
    <xf numFmtId="0" fontId="32" fillId="21" borderId="104" xfId="38" applyFont="1" applyFill="1" applyBorder="1" applyAlignment="1" applyProtection="1">
      <alignment horizontal="left" vertical="center"/>
      <protection hidden="1"/>
    </xf>
    <xf numFmtId="165" fontId="47" fillId="44" borderId="77" xfId="39" applyNumberFormat="1" applyFont="1" applyFill="1" applyBorder="1" applyAlignment="1" applyProtection="1">
      <alignment horizontal="center" vertical="center"/>
      <protection hidden="1"/>
    </xf>
    <xf numFmtId="166" fontId="97" fillId="30" borderId="0" xfId="39" applyNumberFormat="1" applyFont="1" applyFill="1" applyBorder="1" applyAlignment="1" applyProtection="1">
      <alignment horizontal="left" vertical="center"/>
      <protection hidden="1"/>
    </xf>
    <xf numFmtId="165" fontId="175" fillId="30" borderId="0" xfId="39" applyNumberFormat="1" applyFont="1" applyFill="1" applyBorder="1" applyAlignment="1" applyProtection="1">
      <alignment horizontal="center" vertical="center"/>
      <protection hidden="1"/>
    </xf>
    <xf numFmtId="0" fontId="56" fillId="29" borderId="73" xfId="38" applyFont="1" applyFill="1" applyBorder="1" applyAlignment="1" applyProtection="1">
      <alignment horizontal="center" vertical="center" textRotation="90"/>
      <protection hidden="1"/>
    </xf>
    <xf numFmtId="0" fontId="176" fillId="21" borderId="74" xfId="38" applyFont="1" applyFill="1" applyBorder="1" applyProtection="1">
      <protection hidden="1"/>
    </xf>
    <xf numFmtId="0" fontId="176" fillId="28" borderId="75" xfId="38" applyFont="1" applyFill="1" applyBorder="1" applyProtection="1">
      <protection hidden="1"/>
    </xf>
    <xf numFmtId="0" fontId="56" fillId="29" borderId="0" xfId="38" applyFont="1" applyFill="1" applyAlignment="1" applyProtection="1">
      <alignment horizontal="center" vertical="center" textRotation="90"/>
      <protection hidden="1"/>
    </xf>
    <xf numFmtId="0" fontId="34" fillId="21" borderId="19" xfId="0" applyNumberFormat="1" applyFont="1" applyFill="1" applyBorder="1" applyAlignment="1"/>
    <xf numFmtId="0" fontId="34" fillId="21" borderId="19" xfId="42" applyNumberFormat="1" applyFont="1" applyFill="1" applyBorder="1" applyAlignment="1" applyProtection="1">
      <alignment vertical="center"/>
      <protection locked="0"/>
    </xf>
    <xf numFmtId="0" fontId="34" fillId="21" borderId="20" xfId="42" applyNumberFormat="1" applyFont="1" applyFill="1" applyBorder="1" applyAlignment="1" applyProtection="1">
      <alignment vertical="center"/>
      <protection locked="0"/>
    </xf>
    <xf numFmtId="0" fontId="34" fillId="0" borderId="0" xfId="38" applyFont="1" applyFill="1" applyAlignment="1" applyProtection="1">
      <protection hidden="1"/>
    </xf>
    <xf numFmtId="0" fontId="32" fillId="21" borderId="0" xfId="0" applyFont="1" applyFill="1" applyBorder="1"/>
    <xf numFmtId="0" fontId="34" fillId="21" borderId="0" xfId="38" applyNumberFormat="1" applyFont="1" applyFill="1" applyBorder="1" applyAlignment="1" applyProtection="1">
      <alignment vertical="center"/>
      <protection hidden="1"/>
    </xf>
    <xf numFmtId="0" fontId="34" fillId="21" borderId="0" xfId="42" applyNumberFormat="1" applyFont="1" applyFill="1" applyBorder="1" applyAlignment="1" applyProtection="1">
      <alignment vertical="center"/>
      <protection locked="0"/>
    </xf>
    <xf numFmtId="0" fontId="34" fillId="28" borderId="77" xfId="38" applyFont="1" applyFill="1" applyBorder="1" applyAlignment="1" applyProtection="1">
      <alignment vertical="center"/>
      <protection hidden="1"/>
    </xf>
    <xf numFmtId="0" fontId="47" fillId="21" borderId="25" xfId="38" applyFont="1" applyFill="1" applyBorder="1" applyAlignment="1" applyProtection="1">
      <alignment vertical="center"/>
      <protection hidden="1"/>
    </xf>
    <xf numFmtId="0" fontId="47" fillId="21" borderId="40" xfId="38" applyFont="1" applyFill="1" applyBorder="1" applyAlignment="1" applyProtection="1">
      <alignment vertical="center"/>
      <protection hidden="1"/>
    </xf>
    <xf numFmtId="0" fontId="183" fillId="28" borderId="0" xfId="38" applyFont="1" applyFill="1" applyBorder="1" applyAlignment="1" applyProtection="1">
      <alignment vertical="center"/>
      <protection hidden="1"/>
    </xf>
    <xf numFmtId="0" fontId="179" fillId="21" borderId="0" xfId="39" applyNumberFormat="1" applyFont="1" applyFill="1" applyBorder="1" applyAlignment="1">
      <alignment horizontal="center" vertical="center"/>
    </xf>
    <xf numFmtId="0" fontId="34" fillId="21" borderId="21" xfId="42" applyNumberFormat="1" applyFont="1" applyFill="1" applyBorder="1" applyAlignment="1" applyProtection="1">
      <alignment vertical="center"/>
      <protection locked="0"/>
    </xf>
    <xf numFmtId="0" fontId="34" fillId="0" borderId="25" xfId="38" applyFont="1" applyBorder="1" applyProtection="1">
      <protection hidden="1"/>
    </xf>
    <xf numFmtId="0" fontId="34" fillId="21" borderId="40" xfId="38" applyFont="1" applyFill="1" applyBorder="1" applyProtection="1">
      <protection hidden="1"/>
    </xf>
    <xf numFmtId="0" fontId="34" fillId="21" borderId="0" xfId="38" applyNumberFormat="1" applyFont="1" applyFill="1" applyBorder="1" applyAlignment="1" applyProtection="1">
      <protection hidden="1"/>
    </xf>
    <xf numFmtId="0" fontId="34" fillId="21" borderId="0" xfId="42" applyNumberFormat="1" applyFont="1" applyFill="1" applyBorder="1" applyAlignment="1" applyProtection="1">
      <alignment horizontal="center" vertical="center"/>
      <protection locked="0"/>
    </xf>
    <xf numFmtId="0" fontId="34" fillId="28" borderId="0" xfId="38" applyFont="1" applyFill="1" applyBorder="1" applyProtection="1">
      <protection hidden="1"/>
    </xf>
    <xf numFmtId="0" fontId="34" fillId="28" borderId="0" xfId="38" applyFont="1" applyFill="1" applyBorder="1" applyAlignment="1" applyProtection="1">
      <alignment horizontal="center"/>
      <protection hidden="1"/>
    </xf>
    <xf numFmtId="0" fontId="34" fillId="28" borderId="19" xfId="38" applyFont="1" applyFill="1" applyBorder="1" applyAlignment="1" applyProtection="1">
      <alignment vertical="center"/>
      <protection hidden="1"/>
    </xf>
    <xf numFmtId="0" fontId="34" fillId="28" borderId="83" xfId="38" applyFont="1" applyFill="1" applyBorder="1" applyAlignment="1" applyProtection="1">
      <alignment vertical="center"/>
      <protection hidden="1"/>
    </xf>
    <xf numFmtId="0" fontId="184" fillId="21" borderId="0" xfId="39" applyNumberFormat="1" applyFont="1" applyFill="1" applyBorder="1" applyAlignment="1">
      <alignment horizontal="center" vertical="center"/>
    </xf>
    <xf numFmtId="0" fontId="185" fillId="21" borderId="0" xfId="38" applyNumberFormat="1" applyFont="1" applyFill="1" applyBorder="1" applyAlignment="1" applyProtection="1">
      <alignment horizontal="center" vertical="center"/>
      <protection hidden="1"/>
    </xf>
    <xf numFmtId="0" fontId="185" fillId="21" borderId="0" xfId="38" applyNumberFormat="1" applyFont="1" applyFill="1" applyBorder="1" applyAlignment="1" applyProtection="1">
      <alignment vertical="center"/>
      <protection hidden="1"/>
    </xf>
    <xf numFmtId="0" fontId="97" fillId="21" borderId="0" xfId="39" applyFont="1" applyFill="1" applyBorder="1" applyProtection="1">
      <protection hidden="1"/>
    </xf>
    <xf numFmtId="0" fontId="103" fillId="21" borderId="0" xfId="39" applyFont="1" applyFill="1" applyBorder="1" applyProtection="1">
      <protection hidden="1"/>
    </xf>
    <xf numFmtId="0" fontId="34" fillId="21" borderId="0" xfId="39" applyFont="1" applyFill="1" applyBorder="1" applyProtection="1">
      <protection hidden="1"/>
    </xf>
    <xf numFmtId="0" fontId="34" fillId="21" borderId="0" xfId="38" applyNumberFormat="1" applyFont="1" applyFill="1" applyBorder="1" applyAlignment="1" applyProtection="1">
      <alignment horizontal="center" vertical="center"/>
      <protection hidden="1"/>
    </xf>
    <xf numFmtId="0" fontId="103" fillId="21" borderId="0" xfId="39" applyFont="1" applyFill="1" applyBorder="1" applyAlignment="1" applyProtection="1">
      <alignment vertical="center"/>
      <protection hidden="1"/>
    </xf>
    <xf numFmtId="0" fontId="34" fillId="21" borderId="25" xfId="38" applyFont="1" applyFill="1" applyBorder="1" applyProtection="1">
      <protection hidden="1"/>
    </xf>
    <xf numFmtId="0" fontId="77" fillId="21" borderId="0" xfId="39" applyNumberFormat="1" applyFont="1" applyFill="1" applyBorder="1" applyAlignment="1">
      <alignment horizontal="center"/>
    </xf>
    <xf numFmtId="0" fontId="114" fillId="21" borderId="0" xfId="34" applyFont="1" applyFill="1" applyBorder="1" applyAlignment="1" applyProtection="1">
      <alignment vertical="center"/>
      <protection hidden="1"/>
    </xf>
    <xf numFmtId="0" fontId="34" fillId="21" borderId="0" xfId="39" applyFont="1" applyFill="1" applyBorder="1" applyAlignment="1">
      <alignment horizontal="center" vertical="center"/>
    </xf>
    <xf numFmtId="0" fontId="34" fillId="21" borderId="0" xfId="39" applyFont="1" applyFill="1" applyBorder="1" applyAlignment="1">
      <alignment horizontal="left" vertical="center"/>
    </xf>
    <xf numFmtId="0" fontId="33" fillId="21" borderId="0" xfId="42" applyFont="1" applyFill="1" applyBorder="1" applyAlignment="1">
      <alignment vertical="center"/>
    </xf>
    <xf numFmtId="0" fontId="34" fillId="21" borderId="45" xfId="38" applyFont="1" applyFill="1" applyBorder="1" applyProtection="1">
      <protection hidden="1"/>
    </xf>
    <xf numFmtId="0" fontId="34" fillId="21" borderId="46" xfId="38" applyFont="1" applyFill="1" applyBorder="1" applyProtection="1">
      <protection hidden="1"/>
    </xf>
    <xf numFmtId="0" fontId="34" fillId="21" borderId="47" xfId="39" applyFont="1" applyFill="1" applyBorder="1" applyAlignment="1">
      <alignment horizontal="center" vertical="center"/>
    </xf>
    <xf numFmtId="0" fontId="34" fillId="21" borderId="47" xfId="39" applyFont="1" applyFill="1" applyBorder="1" applyAlignment="1">
      <alignment horizontal="left" vertical="center"/>
    </xf>
    <xf numFmtId="0" fontId="34" fillId="21" borderId="21" xfId="38" applyFont="1" applyFill="1" applyBorder="1" applyProtection="1">
      <protection hidden="1"/>
    </xf>
    <xf numFmtId="0" fontId="34" fillId="21" borderId="21" xfId="38" applyNumberFormat="1" applyFont="1" applyFill="1" applyBorder="1" applyAlignment="1" applyProtection="1">
      <protection hidden="1"/>
    </xf>
    <xf numFmtId="0" fontId="34" fillId="21" borderId="42" xfId="38" applyFont="1" applyFill="1" applyBorder="1" applyProtection="1">
      <protection hidden="1"/>
    </xf>
    <xf numFmtId="0" fontId="34" fillId="21" borderId="44" xfId="38" applyFont="1" applyFill="1" applyBorder="1" applyProtection="1">
      <protection hidden="1"/>
    </xf>
    <xf numFmtId="0" fontId="34" fillId="21" borderId="43" xfId="38" applyFont="1" applyFill="1" applyBorder="1" applyProtection="1">
      <protection hidden="1"/>
    </xf>
    <xf numFmtId="0" fontId="34" fillId="34" borderId="79" xfId="38" applyFont="1" applyFill="1" applyBorder="1" applyProtection="1">
      <protection hidden="1"/>
    </xf>
    <xf numFmtId="0" fontId="34" fillId="0" borderId="79" xfId="38" applyFont="1" applyBorder="1" applyProtection="1">
      <protection hidden="1"/>
    </xf>
    <xf numFmtId="0" fontId="34" fillId="20" borderId="79" xfId="38" applyFont="1" applyFill="1" applyBorder="1" applyProtection="1">
      <protection hidden="1"/>
    </xf>
    <xf numFmtId="0" fontId="34" fillId="0" borderId="86" xfId="38" applyFont="1" applyBorder="1" applyProtection="1">
      <protection hidden="1"/>
    </xf>
    <xf numFmtId="0" fontId="34" fillId="0" borderId="87" xfId="38" applyFont="1" applyBorder="1" applyProtection="1">
      <protection hidden="1"/>
    </xf>
    <xf numFmtId="0" fontId="34" fillId="21" borderId="22" xfId="38" applyFont="1" applyFill="1" applyBorder="1" applyProtection="1">
      <protection hidden="1"/>
    </xf>
    <xf numFmtId="0" fontId="34" fillId="21" borderId="10" xfId="38" applyFont="1" applyFill="1" applyBorder="1" applyProtection="1">
      <protection hidden="1"/>
    </xf>
    <xf numFmtId="0" fontId="34" fillId="21" borderId="23" xfId="38" applyFont="1" applyFill="1" applyBorder="1" applyProtection="1">
      <protection hidden="1"/>
    </xf>
    <xf numFmtId="0" fontId="34" fillId="0" borderId="0" xfId="0" applyFont="1"/>
    <xf numFmtId="0" fontId="176" fillId="21" borderId="75" xfId="38" applyFont="1" applyFill="1" applyBorder="1" applyProtection="1">
      <protection hidden="1"/>
    </xf>
    <xf numFmtId="0" fontId="183" fillId="21" borderId="0" xfId="38" applyFont="1" applyFill="1" applyBorder="1" applyAlignment="1" applyProtection="1">
      <alignment vertical="center"/>
      <protection hidden="1"/>
    </xf>
    <xf numFmtId="0" fontId="32" fillId="21" borderId="38" xfId="0" applyFont="1" applyFill="1" applyBorder="1"/>
    <xf numFmtId="0" fontId="34" fillId="0" borderId="80" xfId="38" applyFont="1" applyBorder="1" applyProtection="1">
      <protection hidden="1"/>
    </xf>
    <xf numFmtId="0" fontId="186" fillId="21" borderId="0" xfId="38" applyFont="1" applyFill="1" applyBorder="1" applyAlignment="1">
      <alignment horizontal="center" vertical="center"/>
    </xf>
    <xf numFmtId="0" fontId="187" fillId="21" borderId="0" xfId="38" applyFont="1" applyFill="1" applyBorder="1" applyAlignment="1">
      <alignment horizontal="left" vertical="center"/>
    </xf>
    <xf numFmtId="0" fontId="188" fillId="21" borderId="19" xfId="38" applyFont="1" applyFill="1" applyBorder="1" applyAlignment="1" applyProtection="1">
      <alignment vertical="center"/>
      <protection hidden="1"/>
    </xf>
    <xf numFmtId="0" fontId="40" fillId="21" borderId="10" xfId="38" applyFont="1" applyFill="1" applyBorder="1" applyAlignment="1">
      <alignment horizontal="center" vertical="center"/>
    </xf>
    <xf numFmtId="0" fontId="172" fillId="21" borderId="0" xfId="38" applyFont="1" applyFill="1" applyBorder="1" applyAlignment="1" applyProtection="1">
      <alignment horizontal="center" vertical="center"/>
      <protection hidden="1"/>
    </xf>
    <xf numFmtId="165" fontId="35" fillId="21" borderId="89" xfId="38" applyNumberFormat="1" applyFont="1" applyFill="1" applyBorder="1" applyAlignment="1" applyProtection="1">
      <alignment horizontal="left" vertical="center"/>
      <protection hidden="1"/>
    </xf>
    <xf numFmtId="168" fontId="64" fillId="36" borderId="0" xfId="0" applyNumberFormat="1" applyFont="1" applyFill="1" applyBorder="1" applyAlignment="1" applyProtection="1">
      <alignment horizontal="center" vertical="center"/>
      <protection locked="0"/>
    </xf>
    <xf numFmtId="0" fontId="57" fillId="21" borderId="0" xfId="38" applyFont="1" applyFill="1" applyBorder="1" applyAlignment="1" applyProtection="1">
      <protection hidden="1"/>
    </xf>
    <xf numFmtId="165" fontId="32" fillId="21" borderId="0" xfId="38" applyNumberFormat="1" applyFont="1" applyFill="1" applyBorder="1" applyAlignment="1" applyProtection="1">
      <alignment horizontal="center" vertical="center"/>
      <protection hidden="1"/>
    </xf>
    <xf numFmtId="0" fontId="60" fillId="28" borderId="0" xfId="38" applyFont="1" applyFill="1" applyBorder="1" applyAlignment="1" applyProtection="1">
      <alignment horizontal="right" vertical="center"/>
      <protection hidden="1"/>
    </xf>
    <xf numFmtId="0" fontId="172" fillId="21" borderId="0" xfId="38" applyFont="1" applyFill="1" applyBorder="1" applyAlignment="1" applyProtection="1">
      <alignment horizontal="center" vertical="center" wrapText="1"/>
      <protection hidden="1"/>
    </xf>
    <xf numFmtId="2" fontId="101" fillId="26" borderId="0" xfId="38" applyNumberFormat="1" applyFont="1" applyFill="1" applyBorder="1" applyAlignment="1" applyProtection="1">
      <alignment horizontal="center" vertical="center"/>
      <protection hidden="1"/>
    </xf>
    <xf numFmtId="0" fontId="180" fillId="26" borderId="77" xfId="38" applyFont="1" applyFill="1" applyBorder="1" applyAlignment="1" applyProtection="1">
      <alignment vertical="center"/>
      <protection hidden="1"/>
    </xf>
    <xf numFmtId="0" fontId="189" fillId="21" borderId="0" xfId="38" applyFont="1" applyFill="1" applyBorder="1" applyAlignment="1">
      <alignment horizontal="center" vertical="center"/>
    </xf>
    <xf numFmtId="0" fontId="189" fillId="21" borderId="63" xfId="38" applyFont="1" applyFill="1" applyBorder="1" applyAlignment="1">
      <alignment horizontal="center" vertical="center"/>
    </xf>
    <xf numFmtId="0" fontId="189" fillId="21" borderId="66" xfId="38" applyFont="1" applyFill="1" applyBorder="1" applyAlignment="1">
      <alignment horizontal="center" vertical="center"/>
    </xf>
    <xf numFmtId="0" fontId="189" fillId="21" borderId="72" xfId="38" applyFont="1" applyFill="1" applyBorder="1" applyAlignment="1">
      <alignment horizontal="center" vertical="center"/>
    </xf>
    <xf numFmtId="0" fontId="190" fillId="21" borderId="66" xfId="38" applyFont="1" applyFill="1" applyBorder="1" applyAlignment="1">
      <alignment horizontal="left" vertical="center"/>
    </xf>
    <xf numFmtId="0" fontId="191" fillId="21" borderId="71" xfId="38" applyFont="1" applyFill="1" applyBorder="1" applyAlignment="1" applyProtection="1">
      <alignment vertical="center"/>
      <protection hidden="1"/>
    </xf>
    <xf numFmtId="0" fontId="115" fillId="28" borderId="0" xfId="39" applyFont="1" applyFill="1" applyBorder="1" applyAlignment="1">
      <alignment horizontal="center"/>
    </xf>
    <xf numFmtId="0" fontId="115" fillId="21" borderId="0" xfId="39" applyFont="1" applyFill="1" applyBorder="1" applyAlignment="1">
      <alignment horizontal="center"/>
    </xf>
    <xf numFmtId="165" fontId="192" fillId="21" borderId="10" xfId="38" applyNumberFormat="1" applyFont="1" applyFill="1" applyBorder="1" applyAlignment="1" applyProtection="1">
      <alignment horizontal="center" vertical="center"/>
      <protection hidden="1"/>
    </xf>
    <xf numFmtId="165" fontId="32" fillId="21" borderId="77" xfId="39" applyNumberFormat="1" applyFont="1" applyFill="1" applyBorder="1" applyAlignment="1" applyProtection="1">
      <alignment horizontal="center" vertical="center"/>
      <protection hidden="1"/>
    </xf>
    <xf numFmtId="0" fontId="193" fillId="21" borderId="0" xfId="39" applyFont="1" applyFill="1" applyBorder="1" applyAlignment="1">
      <alignment horizontal="center"/>
    </xf>
    <xf numFmtId="0" fontId="85" fillId="21" borderId="0" xfId="0" applyFont="1" applyFill="1" applyAlignment="1">
      <alignment vertical="center" wrapText="1"/>
    </xf>
    <xf numFmtId="0" fontId="85" fillId="21" borderId="21" xfId="0" applyFont="1" applyFill="1" applyBorder="1" applyAlignment="1">
      <alignment vertical="center" wrapText="1"/>
    </xf>
    <xf numFmtId="0" fontId="85" fillId="21" borderId="0" xfId="0" applyFont="1" applyFill="1" applyBorder="1" applyAlignment="1">
      <alignment vertical="center" wrapText="1"/>
    </xf>
    <xf numFmtId="0" fontId="34" fillId="21" borderId="112" xfId="38" applyFont="1" applyFill="1" applyBorder="1" applyProtection="1">
      <protection hidden="1"/>
    </xf>
    <xf numFmtId="0" fontId="56" fillId="29" borderId="25" xfId="38" applyFont="1" applyFill="1" applyBorder="1" applyAlignment="1" applyProtection="1">
      <alignment horizontal="center" vertical="center" textRotation="90"/>
      <protection hidden="1"/>
    </xf>
    <xf numFmtId="0" fontId="56" fillId="21" borderId="50" xfId="39" applyFont="1" applyFill="1" applyBorder="1" applyAlignment="1" applyProtection="1">
      <alignment horizontal="left" vertical="center" wrapText="1"/>
      <protection hidden="1"/>
    </xf>
    <xf numFmtId="171" fontId="56" fillId="21" borderId="0" xfId="39" applyNumberFormat="1" applyFont="1" applyFill="1" applyBorder="1" applyAlignment="1">
      <alignment horizontal="left" vertical="center"/>
    </xf>
    <xf numFmtId="169" fontId="56" fillId="21" borderId="0" xfId="39" applyNumberFormat="1" applyFont="1" applyFill="1" applyBorder="1" applyAlignment="1">
      <alignment horizontal="left" vertical="center"/>
    </xf>
    <xf numFmtId="169" fontId="56" fillId="21" borderId="47" xfId="39" applyNumberFormat="1" applyFont="1" applyFill="1" applyBorder="1" applyAlignment="1">
      <alignment horizontal="left" vertical="center"/>
    </xf>
    <xf numFmtId="0" fontId="34" fillId="21" borderId="112" xfId="38" applyNumberFormat="1" applyFont="1" applyFill="1" applyBorder="1" applyAlignment="1" applyProtection="1">
      <protection hidden="1"/>
    </xf>
    <xf numFmtId="0" fontId="34" fillId="21" borderId="113" xfId="38" applyFont="1" applyFill="1" applyBorder="1" applyProtection="1">
      <protection hidden="1"/>
    </xf>
    <xf numFmtId="0" fontId="34" fillId="21" borderId="104" xfId="38" applyFont="1" applyFill="1" applyBorder="1" applyAlignment="1" applyProtection="1">
      <alignment vertical="center"/>
      <protection hidden="1"/>
    </xf>
    <xf numFmtId="0" fontId="97" fillId="0" borderId="111" xfId="38" applyFont="1" applyBorder="1" applyAlignment="1" applyProtection="1">
      <alignment vertical="center"/>
      <protection hidden="1"/>
    </xf>
    <xf numFmtId="0" fontId="57" fillId="21" borderId="112" xfId="38" applyFont="1" applyFill="1" applyBorder="1" applyAlignment="1" applyProtection="1">
      <protection hidden="1"/>
    </xf>
    <xf numFmtId="10" fontId="60" fillId="21" borderId="0" xfId="38" applyNumberFormat="1" applyFont="1" applyFill="1" applyBorder="1" applyAlignment="1" applyProtection="1">
      <alignment horizontal="left" vertical="center"/>
      <protection hidden="1"/>
    </xf>
    <xf numFmtId="167" fontId="194" fillId="21" borderId="0" xfId="38" applyNumberFormat="1" applyFont="1" applyFill="1" applyBorder="1" applyAlignment="1" applyProtection="1">
      <alignment horizontal="left" vertical="center"/>
      <protection hidden="1"/>
    </xf>
    <xf numFmtId="0" fontId="47" fillId="21" borderId="0" xfId="38" applyFont="1" applyFill="1" applyBorder="1" applyAlignment="1" applyProtection="1">
      <alignment horizontal="center" vertical="center"/>
      <protection hidden="1"/>
    </xf>
    <xf numFmtId="0" fontId="196" fillId="36" borderId="0" xfId="38" applyFont="1" applyFill="1" applyBorder="1" applyAlignment="1" applyProtection="1">
      <alignment horizontal="left" vertical="center"/>
      <protection hidden="1"/>
    </xf>
    <xf numFmtId="0" fontId="196" fillId="21" borderId="0" xfId="38" applyFont="1" applyFill="1" applyBorder="1" applyAlignment="1" applyProtection="1">
      <alignment horizontal="left" vertical="center"/>
      <protection hidden="1"/>
    </xf>
    <xf numFmtId="165" fontId="197" fillId="21" borderId="0" xfId="38" applyNumberFormat="1" applyFont="1" applyFill="1" applyBorder="1" applyAlignment="1" applyProtection="1">
      <alignment horizontal="left" vertical="center"/>
      <protection hidden="1"/>
    </xf>
    <xf numFmtId="165" fontId="197" fillId="36" borderId="0" xfId="38" applyNumberFormat="1" applyFont="1" applyFill="1" applyBorder="1" applyAlignment="1" applyProtection="1">
      <alignment horizontal="left" vertical="center"/>
      <protection hidden="1"/>
    </xf>
    <xf numFmtId="0" fontId="197" fillId="21" borderId="19" xfId="38" applyFont="1" applyFill="1" applyBorder="1" applyAlignment="1" applyProtection="1">
      <protection hidden="1"/>
    </xf>
    <xf numFmtId="0" fontId="197" fillId="21" borderId="83" xfId="38" applyFont="1" applyFill="1" applyBorder="1" applyAlignment="1" applyProtection="1">
      <protection hidden="1"/>
    </xf>
    <xf numFmtId="0" fontId="197" fillId="21" borderId="0" xfId="38" applyFont="1" applyFill="1" applyBorder="1" applyAlignment="1" applyProtection="1">
      <protection hidden="1"/>
    </xf>
    <xf numFmtId="0" fontId="197" fillId="21" borderId="77" xfId="38" applyFont="1" applyFill="1" applyBorder="1" applyAlignment="1" applyProtection="1">
      <protection hidden="1"/>
    </xf>
    <xf numFmtId="0" fontId="197" fillId="21" borderId="104" xfId="38" applyFont="1" applyFill="1" applyBorder="1" applyAlignment="1" applyProtection="1">
      <protection hidden="1"/>
    </xf>
    <xf numFmtId="0" fontId="197" fillId="21" borderId="0" xfId="38" applyFont="1" applyFill="1" applyBorder="1" applyAlignment="1" applyProtection="1">
      <alignment horizontal="left"/>
      <protection hidden="1"/>
    </xf>
    <xf numFmtId="0" fontId="197" fillId="21" borderId="77" xfId="38" applyFont="1" applyFill="1" applyBorder="1" applyAlignment="1" applyProtection="1">
      <alignment horizontal="left"/>
      <protection hidden="1"/>
    </xf>
    <xf numFmtId="0" fontId="197" fillId="21" borderId="104" xfId="38" applyFont="1" applyFill="1" applyBorder="1" applyAlignment="1" applyProtection="1">
      <alignment horizontal="left"/>
      <protection hidden="1"/>
    </xf>
    <xf numFmtId="165" fontId="54" fillId="21" borderId="112" xfId="38" applyNumberFormat="1" applyFont="1" applyFill="1" applyBorder="1" applyAlignment="1" applyProtection="1">
      <alignment horizontal="left" vertical="center"/>
      <protection hidden="1"/>
    </xf>
    <xf numFmtId="0" fontId="32" fillId="21" borderId="112" xfId="38" applyFont="1" applyFill="1" applyBorder="1" applyAlignment="1" applyProtection="1">
      <alignment horizontal="left" vertical="center"/>
      <protection hidden="1"/>
    </xf>
    <xf numFmtId="165" fontId="48" fillId="21" borderId="112" xfId="38" applyNumberFormat="1" applyFont="1" applyFill="1" applyBorder="1" applyAlignment="1" applyProtection="1">
      <alignment horizontal="left" vertical="center"/>
      <protection hidden="1"/>
    </xf>
    <xf numFmtId="10" fontId="32" fillId="21" borderId="112" xfId="38" applyNumberFormat="1" applyFont="1" applyFill="1" applyBorder="1" applyAlignment="1" applyProtection="1">
      <alignment horizontal="left" vertical="center"/>
      <protection hidden="1"/>
    </xf>
    <xf numFmtId="0" fontId="53" fillId="21" borderId="112" xfId="38" applyFont="1" applyFill="1" applyBorder="1" applyAlignment="1" applyProtection="1">
      <alignment vertical="center"/>
      <protection hidden="1"/>
    </xf>
    <xf numFmtId="0" fontId="32" fillId="21" borderId="114" xfId="38" applyFont="1" applyFill="1" applyBorder="1" applyAlignment="1" applyProtection="1">
      <alignment horizontal="left" vertical="center"/>
      <protection hidden="1"/>
    </xf>
    <xf numFmtId="2" fontId="32" fillId="21" borderId="0" xfId="38" applyNumberFormat="1" applyFont="1" applyFill="1" applyBorder="1" applyAlignment="1" applyProtection="1">
      <alignment horizontal="center" vertical="center"/>
      <protection hidden="1"/>
    </xf>
    <xf numFmtId="165" fontId="34" fillId="21" borderId="112" xfId="38" applyNumberFormat="1" applyFont="1" applyFill="1" applyBorder="1" applyAlignment="1" applyProtection="1">
      <alignment horizontal="left" vertical="center"/>
      <protection hidden="1"/>
    </xf>
    <xf numFmtId="165" fontId="32" fillId="21" borderId="112" xfId="38" applyNumberFormat="1" applyFont="1" applyFill="1" applyBorder="1" applyAlignment="1" applyProtection="1">
      <alignment horizontal="left" vertical="center"/>
      <protection hidden="1"/>
    </xf>
    <xf numFmtId="0" fontId="196" fillId="21" borderId="112" xfId="38" applyFont="1" applyFill="1" applyBorder="1" applyAlignment="1" applyProtection="1">
      <alignment horizontal="left" vertical="center"/>
      <protection hidden="1"/>
    </xf>
    <xf numFmtId="167" fontId="60" fillId="21" borderId="112" xfId="38" applyNumberFormat="1" applyFont="1" applyFill="1" applyBorder="1" applyAlignment="1" applyProtection="1">
      <alignment horizontal="left" vertical="center"/>
      <protection hidden="1"/>
    </xf>
    <xf numFmtId="0" fontId="197" fillId="21" borderId="112" xfId="38" applyFont="1" applyFill="1" applyBorder="1" applyAlignment="1" applyProtection="1">
      <protection hidden="1"/>
    </xf>
    <xf numFmtId="0" fontId="197" fillId="21" borderId="114" xfId="38" applyFont="1" applyFill="1" applyBorder="1" applyAlignment="1" applyProtection="1">
      <protection hidden="1"/>
    </xf>
    <xf numFmtId="0" fontId="34" fillId="0" borderId="116" xfId="38" applyFont="1" applyBorder="1" applyProtection="1">
      <protection hidden="1"/>
    </xf>
    <xf numFmtId="9" fontId="47" fillId="21" borderId="103" xfId="38" applyNumberFormat="1" applyFont="1" applyFill="1" applyBorder="1" applyAlignment="1" applyProtection="1">
      <alignment horizontal="center" vertical="center"/>
      <protection hidden="1"/>
    </xf>
    <xf numFmtId="167" fontId="103" fillId="21" borderId="103" xfId="38" applyNumberFormat="1" applyFont="1" applyFill="1" applyBorder="1" applyAlignment="1" applyProtection="1">
      <alignment horizontal="center" vertical="center"/>
      <protection hidden="1"/>
    </xf>
    <xf numFmtId="2" fontId="32" fillId="21" borderId="116" xfId="38" applyNumberFormat="1" applyFont="1" applyFill="1" applyBorder="1" applyAlignment="1" applyProtection="1">
      <alignment horizontal="center" vertical="center"/>
      <protection hidden="1"/>
    </xf>
    <xf numFmtId="167" fontId="47" fillId="21" borderId="19" xfId="38" applyNumberFormat="1" applyFont="1" applyFill="1" applyBorder="1" applyAlignment="1" applyProtection="1">
      <alignment horizontal="center" vertical="center"/>
      <protection hidden="1"/>
    </xf>
    <xf numFmtId="2" fontId="47" fillId="21" borderId="0" xfId="38" applyNumberFormat="1" applyFont="1" applyFill="1" applyBorder="1" applyAlignment="1" applyProtection="1">
      <alignment horizontal="center" vertical="center"/>
      <protection hidden="1"/>
    </xf>
    <xf numFmtId="2" fontId="47" fillId="21" borderId="116" xfId="38" applyNumberFormat="1" applyFont="1" applyFill="1" applyBorder="1" applyAlignment="1" applyProtection="1">
      <alignment horizontal="center" vertical="center"/>
      <protection hidden="1"/>
    </xf>
    <xf numFmtId="0" fontId="34" fillId="0" borderId="103" xfId="38" applyFont="1" applyBorder="1" applyProtection="1">
      <protection hidden="1"/>
    </xf>
    <xf numFmtId="167" fontId="47" fillId="21" borderId="0" xfId="38" applyNumberFormat="1" applyFont="1" applyFill="1" applyBorder="1" applyAlignment="1" applyProtection="1">
      <alignment horizontal="center" vertical="center"/>
      <protection hidden="1"/>
    </xf>
    <xf numFmtId="0" fontId="47" fillId="21" borderId="19" xfId="38" applyFont="1" applyFill="1" applyBorder="1" applyAlignment="1" applyProtection="1">
      <alignment horizontal="center" vertical="center"/>
      <protection hidden="1"/>
    </xf>
    <xf numFmtId="0" fontId="197" fillId="21" borderId="102" xfId="38" applyFont="1" applyFill="1" applyBorder="1" applyAlignment="1" applyProtection="1">
      <protection hidden="1"/>
    </xf>
    <xf numFmtId="0" fontId="47" fillId="21" borderId="101" xfId="38" applyFont="1" applyFill="1" applyBorder="1" applyAlignment="1" applyProtection="1">
      <alignment horizontal="center" vertical="center"/>
      <protection hidden="1"/>
    </xf>
    <xf numFmtId="165" fontId="35" fillId="21" borderId="109" xfId="38" applyNumberFormat="1" applyFont="1" applyFill="1" applyBorder="1" applyAlignment="1" applyProtection="1">
      <alignment horizontal="left" vertical="center"/>
      <protection hidden="1"/>
    </xf>
    <xf numFmtId="165" fontId="54" fillId="21" borderId="107" xfId="38" applyNumberFormat="1" applyFont="1" applyFill="1" applyBorder="1" applyAlignment="1" applyProtection="1">
      <alignment horizontal="left" vertical="center"/>
      <protection hidden="1"/>
    </xf>
    <xf numFmtId="0" fontId="32" fillId="21" borderId="107" xfId="38" applyFont="1" applyFill="1" applyBorder="1" applyAlignment="1" applyProtection="1">
      <alignment horizontal="left" vertical="center"/>
      <protection hidden="1"/>
    </xf>
    <xf numFmtId="165" fontId="48" fillId="21" borderId="107" xfId="38" applyNumberFormat="1" applyFont="1" applyFill="1" applyBorder="1" applyAlignment="1" applyProtection="1">
      <alignment horizontal="left" vertical="center"/>
      <protection hidden="1"/>
    </xf>
    <xf numFmtId="10" fontId="32" fillId="21" borderId="107" xfId="38" applyNumberFormat="1" applyFont="1" applyFill="1" applyBorder="1" applyAlignment="1" applyProtection="1">
      <alignment horizontal="left" vertical="center"/>
      <protection hidden="1"/>
    </xf>
    <xf numFmtId="0" fontId="53" fillId="21" borderId="107" xfId="38" applyFont="1" applyFill="1" applyBorder="1" applyAlignment="1" applyProtection="1">
      <alignment vertical="center"/>
      <protection hidden="1"/>
    </xf>
    <xf numFmtId="0" fontId="32" fillId="21" borderId="110" xfId="38" applyFont="1" applyFill="1" applyBorder="1" applyAlignment="1" applyProtection="1">
      <alignment horizontal="left" vertical="center"/>
      <protection hidden="1"/>
    </xf>
    <xf numFmtId="0" fontId="185" fillId="21" borderId="0" xfId="38" applyFont="1" applyFill="1" applyBorder="1" applyAlignment="1">
      <alignment horizontal="center" vertical="center"/>
    </xf>
    <xf numFmtId="0" fontId="34" fillId="21" borderId="104" xfId="38" applyFont="1" applyFill="1" applyBorder="1" applyAlignment="1" applyProtection="1">
      <alignment horizontal="left" vertical="center"/>
      <protection hidden="1"/>
    </xf>
    <xf numFmtId="0" fontId="198" fillId="21" borderId="0" xfId="39" applyFont="1" applyFill="1" applyBorder="1" applyAlignment="1">
      <alignment horizontal="center" vertical="center"/>
    </xf>
    <xf numFmtId="0" fontId="195" fillId="21" borderId="0" xfId="38" applyFont="1" applyFill="1" applyBorder="1" applyAlignment="1" applyProtection="1">
      <alignment horizontal="left" vertical="center"/>
      <protection hidden="1"/>
    </xf>
    <xf numFmtId="0" fontId="199" fillId="21" borderId="0" xfId="39" applyFont="1" applyFill="1" applyBorder="1" applyAlignment="1">
      <alignment horizontal="center" vertical="center"/>
    </xf>
    <xf numFmtId="0" fontId="111" fillId="21" borderId="0" xfId="39" applyFont="1" applyFill="1" applyBorder="1" applyAlignment="1">
      <alignment horizontal="center" vertical="center"/>
    </xf>
    <xf numFmtId="2" fontId="200" fillId="31" borderId="76" xfId="38" applyNumberFormat="1" applyFont="1" applyFill="1" applyBorder="1" applyAlignment="1" applyProtection="1">
      <alignment horizontal="left" vertical="center"/>
      <protection hidden="1"/>
    </xf>
    <xf numFmtId="172" fontId="201" fillId="21" borderId="76" xfId="38" applyNumberFormat="1" applyFont="1" applyFill="1" applyBorder="1" applyAlignment="1" applyProtection="1">
      <alignment horizontal="left" vertical="center"/>
      <protection hidden="1"/>
    </xf>
    <xf numFmtId="0" fontId="202" fillId="21" borderId="76" xfId="38" applyFont="1" applyFill="1" applyBorder="1" applyAlignment="1" applyProtection="1">
      <alignment horizontal="left" vertical="center"/>
      <protection hidden="1"/>
    </xf>
    <xf numFmtId="0" fontId="202" fillId="21" borderId="88" xfId="38" applyFont="1" applyFill="1" applyBorder="1" applyAlignment="1" applyProtection="1">
      <alignment horizontal="left" vertical="center"/>
      <protection hidden="1"/>
    </xf>
    <xf numFmtId="9" fontId="47" fillId="21" borderId="0" xfId="38" applyNumberFormat="1" applyFont="1" applyFill="1" applyBorder="1" applyAlignment="1" applyProtection="1">
      <alignment horizontal="center" vertical="center"/>
      <protection hidden="1"/>
    </xf>
    <xf numFmtId="167" fontId="103" fillId="21" borderId="0" xfId="38" applyNumberFormat="1" applyFont="1" applyFill="1" applyBorder="1" applyAlignment="1" applyProtection="1">
      <alignment horizontal="center" vertical="center"/>
      <protection hidden="1"/>
    </xf>
    <xf numFmtId="0" fontId="40" fillId="21" borderId="100" xfId="38" applyFont="1" applyFill="1" applyBorder="1" applyAlignment="1">
      <alignment horizontal="center" vertical="center"/>
    </xf>
    <xf numFmtId="0" fontId="40" fillId="21" borderId="25" xfId="38" applyFont="1" applyFill="1" applyBorder="1" applyAlignment="1">
      <alignment horizontal="center" vertical="center"/>
    </xf>
    <xf numFmtId="0" fontId="40" fillId="21" borderId="111" xfId="38" applyFont="1" applyFill="1" applyBorder="1" applyAlignment="1">
      <alignment horizontal="center" vertical="center"/>
    </xf>
    <xf numFmtId="0" fontId="36" fillId="21" borderId="88" xfId="38" applyFont="1" applyFill="1" applyBorder="1" applyAlignment="1" applyProtection="1">
      <alignment horizontal="left" vertical="center"/>
      <protection hidden="1"/>
    </xf>
    <xf numFmtId="172" fontId="203" fillId="21" borderId="76" xfId="38" applyNumberFormat="1" applyFont="1" applyFill="1" applyBorder="1" applyAlignment="1" applyProtection="1">
      <alignment horizontal="left" vertical="center"/>
      <protection hidden="1"/>
    </xf>
    <xf numFmtId="2" fontId="62" fillId="36" borderId="0" xfId="38" applyNumberFormat="1" applyFont="1" applyFill="1" applyBorder="1" applyAlignment="1" applyProtection="1">
      <alignment horizontal="center" vertical="center"/>
      <protection hidden="1"/>
    </xf>
    <xf numFmtId="0" fontId="63" fillId="36" borderId="104" xfId="38" applyFont="1" applyFill="1" applyBorder="1" applyAlignment="1" applyProtection="1">
      <alignment vertical="center"/>
      <protection hidden="1"/>
    </xf>
    <xf numFmtId="0" fontId="32" fillId="36" borderId="0" xfId="38" applyFont="1" applyFill="1" applyBorder="1" applyAlignment="1" applyProtection="1">
      <alignment horizontal="right" vertical="center"/>
      <protection hidden="1"/>
    </xf>
    <xf numFmtId="1" fontId="36" fillId="21" borderId="76" xfId="38" applyNumberFormat="1" applyFont="1" applyFill="1" applyBorder="1" applyAlignment="1" applyProtection="1">
      <alignment horizontal="center" vertical="center" wrapText="1"/>
      <protection hidden="1"/>
    </xf>
    <xf numFmtId="1" fontId="36" fillId="21" borderId="76" xfId="38" applyNumberFormat="1" applyFont="1" applyFill="1" applyBorder="1" applyAlignment="1" applyProtection="1">
      <alignment horizontal="center" vertical="center"/>
      <protection hidden="1"/>
    </xf>
    <xf numFmtId="1" fontId="203" fillId="21" borderId="76" xfId="38" applyNumberFormat="1" applyFont="1" applyFill="1" applyBorder="1" applyAlignment="1" applyProtection="1">
      <alignment horizontal="center" vertical="center"/>
      <protection hidden="1"/>
    </xf>
    <xf numFmtId="0" fontId="32" fillId="21" borderId="112" xfId="38" applyFont="1" applyFill="1" applyBorder="1" applyAlignment="1" applyProtection="1">
      <alignment vertical="center"/>
      <protection hidden="1"/>
    </xf>
    <xf numFmtId="0" fontId="34" fillId="21" borderId="112" xfId="38" applyFont="1" applyFill="1" applyBorder="1" applyAlignment="1" applyProtection="1">
      <alignment vertical="center"/>
      <protection hidden="1"/>
    </xf>
    <xf numFmtId="0" fontId="34" fillId="21" borderId="114" xfId="38" applyFont="1" applyFill="1" applyBorder="1" applyAlignment="1" applyProtection="1">
      <alignment vertical="center"/>
      <protection hidden="1"/>
    </xf>
    <xf numFmtId="0" fontId="34" fillId="34" borderId="96" xfId="38" applyFont="1" applyFill="1" applyBorder="1" applyProtection="1">
      <protection hidden="1"/>
    </xf>
    <xf numFmtId="0" fontId="34" fillId="34" borderId="98" xfId="38" applyFont="1" applyFill="1" applyBorder="1" applyProtection="1">
      <protection hidden="1"/>
    </xf>
    <xf numFmtId="0" fontId="32" fillId="21" borderId="0" xfId="38" applyFont="1" applyFill="1" applyBorder="1" applyAlignment="1" applyProtection="1">
      <alignment horizontal="left" vertical="center"/>
      <protection hidden="1"/>
    </xf>
    <xf numFmtId="0" fontId="32" fillId="21" borderId="104" xfId="38" applyFont="1" applyFill="1" applyBorder="1" applyAlignment="1" applyProtection="1">
      <alignment horizontal="left" vertical="center"/>
      <protection hidden="1"/>
    </xf>
    <xf numFmtId="0" fontId="47" fillId="21" borderId="0" xfId="38" applyFont="1" applyFill="1" applyBorder="1" applyAlignment="1" applyProtection="1">
      <alignment horizontal="center" vertical="center"/>
      <protection locked="0"/>
    </xf>
    <xf numFmtId="0" fontId="32" fillId="21" borderId="0" xfId="38" applyFont="1" applyFill="1" applyBorder="1" applyAlignment="1" applyProtection="1">
      <alignment horizontal="left" vertical="center"/>
      <protection hidden="1"/>
    </xf>
    <xf numFmtId="0" fontId="32" fillId="21" borderId="104" xfId="38" applyFont="1" applyFill="1" applyBorder="1" applyAlignment="1" applyProtection="1">
      <alignment horizontal="left" vertical="center"/>
      <protection hidden="1"/>
    </xf>
    <xf numFmtId="0" fontId="34" fillId="21" borderId="40" xfId="38" applyFont="1" applyFill="1" applyBorder="1" applyAlignment="1" applyProtection="1">
      <alignment horizontal="center"/>
      <protection hidden="1"/>
    </xf>
    <xf numFmtId="0" fontId="34" fillId="21" borderId="41" xfId="38" applyFont="1" applyFill="1" applyBorder="1" applyAlignment="1" applyProtection="1">
      <alignment horizontal="center"/>
      <protection hidden="1"/>
    </xf>
    <xf numFmtId="0" fontId="113" fillId="21" borderId="0" xfId="38" applyFont="1" applyFill="1" applyBorder="1" applyAlignment="1" applyProtection="1">
      <alignment horizontal="center"/>
      <protection hidden="1"/>
    </xf>
    <xf numFmtId="0" fontId="205" fillId="0" borderId="0" xfId="57" applyFont="1" applyAlignment="1" applyProtection="1">
      <alignment vertical="center"/>
      <protection locked="0"/>
    </xf>
    <xf numFmtId="0" fontId="34" fillId="0" borderId="113" xfId="38" applyFont="1" applyBorder="1" applyProtection="1">
      <protection hidden="1"/>
    </xf>
    <xf numFmtId="0" fontId="206" fillId="34" borderId="74" xfId="75" applyFont="1" applyFill="1" applyBorder="1" applyAlignment="1">
      <alignment horizontal="center" vertical="center"/>
    </xf>
    <xf numFmtId="2" fontId="62" fillId="36" borderId="21" xfId="38" applyNumberFormat="1" applyFont="1" applyFill="1" applyBorder="1" applyAlignment="1" applyProtection="1">
      <alignment horizontal="center" vertical="center"/>
      <protection hidden="1"/>
    </xf>
    <xf numFmtId="165" fontId="200" fillId="31" borderId="76" xfId="38" applyNumberFormat="1" applyFont="1" applyFill="1" applyBorder="1" applyAlignment="1" applyProtection="1">
      <alignment horizontal="left" vertical="center"/>
      <protection hidden="1"/>
    </xf>
    <xf numFmtId="0" fontId="32" fillId="21" borderId="0" xfId="38" applyFont="1" applyFill="1" applyBorder="1" applyAlignment="1" applyProtection="1">
      <alignment horizontal="left" vertical="center"/>
      <protection hidden="1"/>
    </xf>
    <xf numFmtId="165" fontId="48" fillId="28" borderId="112" xfId="38" applyNumberFormat="1" applyFont="1" applyFill="1" applyBorder="1" applyAlignment="1" applyProtection="1">
      <alignment horizontal="left" vertical="center"/>
      <protection hidden="1"/>
    </xf>
    <xf numFmtId="165" fontId="34" fillId="28" borderId="112" xfId="38" applyNumberFormat="1" applyFont="1" applyFill="1" applyBorder="1" applyAlignment="1" applyProtection="1">
      <alignment horizontal="left" vertical="center"/>
      <protection hidden="1"/>
    </xf>
    <xf numFmtId="165" fontId="48" fillId="28" borderId="107" xfId="38" applyNumberFormat="1" applyFont="1" applyFill="1" applyBorder="1" applyAlignment="1" applyProtection="1">
      <alignment horizontal="left" vertical="center"/>
      <protection hidden="1"/>
    </xf>
    <xf numFmtId="165" fontId="34" fillId="28" borderId="107" xfId="38" applyNumberFormat="1" applyFont="1" applyFill="1" applyBorder="1" applyAlignment="1" applyProtection="1">
      <alignment horizontal="left" vertical="center"/>
      <protection hidden="1"/>
    </xf>
    <xf numFmtId="0" fontId="42" fillId="21" borderId="117" xfId="38" applyFont="1" applyFill="1" applyBorder="1" applyAlignment="1" applyProtection="1">
      <alignment vertical="center"/>
      <protection hidden="1"/>
    </xf>
    <xf numFmtId="0" fontId="42" fillId="21" borderId="19" xfId="38" applyFont="1" applyFill="1" applyBorder="1" applyAlignment="1" applyProtection="1">
      <alignment vertical="center"/>
      <protection hidden="1"/>
    </xf>
    <xf numFmtId="0" fontId="34" fillId="21" borderId="20" xfId="38" applyFont="1" applyFill="1" applyBorder="1" applyAlignment="1" applyProtection="1">
      <alignment vertical="center"/>
      <protection hidden="1"/>
    </xf>
    <xf numFmtId="0" fontId="34" fillId="21" borderId="25" xfId="38" applyFont="1" applyFill="1" applyBorder="1" applyAlignment="1" applyProtection="1">
      <alignment vertical="center"/>
      <protection hidden="1"/>
    </xf>
    <xf numFmtId="0" fontId="34" fillId="21" borderId="21" xfId="38" applyFont="1" applyFill="1" applyBorder="1" applyAlignment="1" applyProtection="1">
      <alignment vertical="center"/>
      <protection hidden="1"/>
    </xf>
    <xf numFmtId="0" fontId="77" fillId="21" borderId="25" xfId="38" applyFont="1" applyFill="1" applyBorder="1" applyAlignment="1" applyProtection="1">
      <alignment vertical="center"/>
      <protection hidden="1"/>
    </xf>
    <xf numFmtId="0" fontId="77" fillId="21" borderId="0" xfId="38" applyFont="1" applyFill="1" applyBorder="1" applyAlignment="1" applyProtection="1">
      <alignment vertical="center"/>
      <protection hidden="1"/>
    </xf>
    <xf numFmtId="0" fontId="47" fillId="21" borderId="111" xfId="38" applyFont="1" applyFill="1" applyBorder="1" applyAlignment="1" applyProtection="1">
      <alignment horizontal="left" vertical="center"/>
      <protection hidden="1"/>
    </xf>
    <xf numFmtId="0" fontId="34" fillId="21" borderId="113" xfId="38" applyFont="1" applyFill="1" applyBorder="1" applyAlignment="1" applyProtection="1">
      <alignment vertical="center"/>
      <protection hidden="1"/>
    </xf>
    <xf numFmtId="0" fontId="42" fillId="21" borderId="19" xfId="38" applyFont="1" applyFill="1" applyBorder="1" applyAlignment="1" applyProtection="1">
      <alignment horizontal="right" vertical="center"/>
      <protection hidden="1"/>
    </xf>
    <xf numFmtId="2" fontId="101" fillId="26" borderId="19" xfId="38" applyNumberFormat="1" applyFont="1" applyFill="1" applyBorder="1" applyAlignment="1" applyProtection="1">
      <alignment horizontal="center" vertical="center"/>
      <protection hidden="1"/>
    </xf>
    <xf numFmtId="0" fontId="208" fillId="31" borderId="0" xfId="75" applyFont="1" applyFill="1" applyAlignment="1">
      <alignment horizontal="center" vertical="center"/>
    </xf>
    <xf numFmtId="0" fontId="57" fillId="34" borderId="76" xfId="38" applyFont="1" applyFill="1" applyBorder="1" applyAlignment="1" applyProtection="1">
      <alignment vertical="center"/>
      <protection hidden="1"/>
    </xf>
    <xf numFmtId="0" fontId="57" fillId="34" borderId="0" xfId="38" applyFont="1" applyFill="1" applyBorder="1" applyAlignment="1" applyProtection="1">
      <alignment vertical="center"/>
      <protection hidden="1"/>
    </xf>
    <xf numFmtId="0" fontId="204" fillId="34" borderId="0" xfId="38" applyFont="1" applyFill="1" applyBorder="1" applyAlignment="1" applyProtection="1">
      <alignment horizontal="right" vertical="center"/>
      <protection hidden="1"/>
    </xf>
    <xf numFmtId="0" fontId="117" fillId="34" borderId="104" xfId="75" applyFont="1" applyFill="1" applyBorder="1" applyAlignment="1">
      <alignment horizontal="left" vertical="center"/>
    </xf>
    <xf numFmtId="0" fontId="57" fillId="34" borderId="90" xfId="38" applyFont="1" applyFill="1" applyBorder="1" applyAlignment="1" applyProtection="1">
      <alignment vertical="center"/>
      <protection hidden="1"/>
    </xf>
    <xf numFmtId="0" fontId="57" fillId="34" borderId="107" xfId="38" applyFont="1" applyFill="1" applyBorder="1" applyAlignment="1" applyProtection="1">
      <alignment vertical="center"/>
      <protection hidden="1"/>
    </xf>
    <xf numFmtId="0" fontId="57" fillId="34" borderId="110" xfId="38" applyFont="1" applyFill="1" applyBorder="1" applyAlignment="1" applyProtection="1">
      <alignment vertical="center"/>
      <protection hidden="1"/>
    </xf>
    <xf numFmtId="0" fontId="209" fillId="27" borderId="0" xfId="38" applyFont="1" applyFill="1" applyAlignment="1">
      <alignment vertical="center"/>
    </xf>
    <xf numFmtId="0" fontId="32" fillId="21" borderId="0" xfId="38" applyFont="1" applyFill="1" applyBorder="1" applyAlignment="1" applyProtection="1">
      <alignment horizontal="left" vertical="center"/>
      <protection hidden="1"/>
    </xf>
    <xf numFmtId="0" fontId="32" fillId="21" borderId="104" xfId="38" applyFont="1" applyFill="1" applyBorder="1" applyAlignment="1" applyProtection="1">
      <alignment horizontal="left" vertical="center"/>
      <protection hidden="1"/>
    </xf>
    <xf numFmtId="0" fontId="113" fillId="21" borderId="0" xfId="38" applyFont="1" applyFill="1" applyBorder="1" applyAlignment="1" applyProtection="1">
      <alignment horizontal="center"/>
      <protection hidden="1"/>
    </xf>
    <xf numFmtId="0" fontId="204" fillId="34" borderId="0" xfId="38" applyFont="1" applyFill="1" applyBorder="1" applyAlignment="1" applyProtection="1">
      <alignment vertical="center"/>
      <protection hidden="1"/>
    </xf>
    <xf numFmtId="0" fontId="113" fillId="34" borderId="0" xfId="38" applyFont="1" applyFill="1" applyBorder="1" applyAlignment="1" applyProtection="1">
      <alignment vertical="center"/>
      <protection hidden="1"/>
    </xf>
    <xf numFmtId="0" fontId="211" fillId="34" borderId="0" xfId="75" applyFont="1" applyFill="1" applyAlignment="1">
      <alignment horizontal="center" vertical="center"/>
    </xf>
    <xf numFmtId="0" fontId="211" fillId="34" borderId="0" xfId="75" applyFont="1" applyFill="1" applyAlignment="1">
      <alignment horizontal="left" vertical="center"/>
    </xf>
    <xf numFmtId="0" fontId="102" fillId="21" borderId="117" xfId="38" applyFont="1" applyFill="1" applyBorder="1" applyAlignment="1" applyProtection="1">
      <alignment horizontal="left" vertical="center"/>
      <protection hidden="1"/>
    </xf>
    <xf numFmtId="0" fontId="34" fillId="21" borderId="25" xfId="38" applyNumberFormat="1" applyFont="1" applyFill="1" applyBorder="1" applyAlignment="1" applyProtection="1">
      <alignment vertical="center"/>
      <protection hidden="1"/>
    </xf>
    <xf numFmtId="0" fontId="44" fillId="21" borderId="21" xfId="38" applyFont="1" applyFill="1" applyBorder="1" applyAlignment="1" applyProtection="1">
      <alignment horizontal="right" vertical="center"/>
      <protection hidden="1"/>
    </xf>
    <xf numFmtId="0" fontId="179" fillId="21" borderId="25" xfId="39" applyNumberFormat="1" applyFont="1" applyFill="1" applyBorder="1" applyAlignment="1">
      <alignment horizontal="center" vertical="center"/>
    </xf>
    <xf numFmtId="0" fontId="34" fillId="21" borderId="25" xfId="38" applyNumberFormat="1" applyFont="1" applyFill="1" applyBorder="1" applyAlignment="1" applyProtection="1">
      <protection hidden="1"/>
    </xf>
    <xf numFmtId="0" fontId="184" fillId="21" borderId="25" xfId="39" applyNumberFormat="1" applyFont="1" applyFill="1" applyBorder="1" applyAlignment="1">
      <alignment horizontal="center" vertical="center"/>
    </xf>
    <xf numFmtId="0" fontId="77" fillId="21" borderId="25" xfId="39" applyNumberFormat="1" applyFont="1" applyFill="1" applyBorder="1" applyAlignment="1">
      <alignment horizontal="center"/>
    </xf>
    <xf numFmtId="0" fontId="34" fillId="21" borderId="111" xfId="38" applyFont="1" applyFill="1" applyBorder="1" applyProtection="1">
      <protection hidden="1"/>
    </xf>
    <xf numFmtId="0" fontId="71" fillId="27" borderId="0" xfId="58" applyFont="1" applyFill="1" applyAlignment="1" applyProtection="1">
      <alignment vertical="center"/>
      <protection hidden="1"/>
    </xf>
    <xf numFmtId="0" fontId="35" fillId="21" borderId="118" xfId="38" applyFont="1" applyFill="1" applyBorder="1" applyAlignment="1" applyProtection="1">
      <alignment horizontal="left" vertical="center"/>
      <protection hidden="1"/>
    </xf>
    <xf numFmtId="0" fontId="34" fillId="21" borderId="108" xfId="38" applyFont="1" applyFill="1" applyBorder="1" applyAlignment="1" applyProtection="1">
      <alignment vertical="center"/>
      <protection hidden="1"/>
    </xf>
    <xf numFmtId="165" fontId="35" fillId="21" borderId="118" xfId="38" applyNumberFormat="1" applyFont="1" applyFill="1" applyBorder="1" applyAlignment="1" applyProtection="1">
      <alignment horizontal="left" vertical="center"/>
      <protection hidden="1"/>
    </xf>
    <xf numFmtId="165" fontId="32" fillId="21" borderId="107" xfId="38" applyNumberFormat="1" applyFont="1" applyFill="1" applyBorder="1" applyAlignment="1" applyProtection="1">
      <alignment horizontal="left" vertical="center"/>
      <protection hidden="1"/>
    </xf>
    <xf numFmtId="0" fontId="196" fillId="21" borderId="107" xfId="38" applyFont="1" applyFill="1" applyBorder="1" applyAlignment="1" applyProtection="1">
      <alignment horizontal="left" vertical="center"/>
      <protection hidden="1"/>
    </xf>
    <xf numFmtId="167" fontId="32" fillId="21" borderId="107" xfId="38" applyNumberFormat="1" applyFont="1" applyFill="1" applyBorder="1" applyAlignment="1" applyProtection="1">
      <alignment horizontal="left" vertical="center"/>
      <protection hidden="1"/>
    </xf>
    <xf numFmtId="0" fontId="40" fillId="21" borderId="107" xfId="38" applyFont="1" applyFill="1" applyBorder="1" applyAlignment="1">
      <alignment horizontal="center" vertical="center"/>
    </xf>
    <xf numFmtId="0" fontId="207" fillId="34" borderId="75" xfId="75" applyFont="1" applyFill="1" applyBorder="1" applyAlignment="1">
      <alignment horizontal="center" vertical="center"/>
    </xf>
    <xf numFmtId="0" fontId="212" fillId="27" borderId="0" xfId="38" applyFont="1" applyFill="1" applyAlignment="1">
      <alignment vertical="center"/>
    </xf>
    <xf numFmtId="0" fontId="75" fillId="45" borderId="0" xfId="58" applyFont="1" applyFill="1" applyAlignment="1">
      <alignment vertical="center"/>
    </xf>
    <xf numFmtId="0" fontId="2" fillId="0" borderId="0" xfId="0" applyFont="1"/>
    <xf numFmtId="0" fontId="213" fillId="0" borderId="0" xfId="58" applyFont="1" applyAlignment="1">
      <alignment horizontal="left" vertical="center"/>
    </xf>
    <xf numFmtId="0" fontId="7" fillId="21" borderId="0" xfId="75" applyFill="1"/>
    <xf numFmtId="0" fontId="29" fillId="21" borderId="0" xfId="75" applyFont="1" applyFill="1"/>
    <xf numFmtId="0" fontId="124" fillId="21" borderId="0" xfId="75" applyFont="1" applyFill="1"/>
    <xf numFmtId="0" fontId="214" fillId="21" borderId="0" xfId="77" applyFont="1" applyFill="1" applyAlignment="1">
      <alignment horizontal="right" vertical="center"/>
    </xf>
    <xf numFmtId="0" fontId="124" fillId="21" borderId="0" xfId="77" applyFont="1" applyFill="1" applyAlignment="1">
      <alignment horizontal="right" vertical="center"/>
    </xf>
    <xf numFmtId="0" fontId="124" fillId="21" borderId="0" xfId="75" applyFont="1" applyFill="1" applyAlignment="1">
      <alignment vertical="center"/>
    </xf>
    <xf numFmtId="0" fontId="7" fillId="27" borderId="0" xfId="75" applyFill="1"/>
    <xf numFmtId="0" fontId="29" fillId="27" borderId="0" xfId="75" applyFont="1" applyFill="1"/>
    <xf numFmtId="0" fontId="124" fillId="27" borderId="0" xfId="75" applyFont="1" applyFill="1"/>
    <xf numFmtId="0" fontId="124" fillId="27" borderId="0" xfId="77" applyFont="1" applyFill="1" applyAlignment="1">
      <alignment horizontal="left" vertical="center"/>
    </xf>
    <xf numFmtId="0" fontId="124" fillId="38" borderId="0" xfId="77" applyFont="1" applyFill="1" applyAlignment="1">
      <alignment horizontal="left" vertical="center"/>
    </xf>
    <xf numFmtId="0" fontId="215" fillId="24" borderId="0" xfId="83" applyFont="1" applyFill="1" applyBorder="1" applyAlignment="1">
      <alignment horizontal="left" vertical="center"/>
    </xf>
    <xf numFmtId="0" fontId="124" fillId="27" borderId="0" xfId="75" applyFont="1" applyFill="1" applyAlignment="1">
      <alignment vertical="center"/>
    </xf>
    <xf numFmtId="0" fontId="124" fillId="38" borderId="0" xfId="77" applyFont="1" applyFill="1" applyAlignment="1">
      <alignment horizontal="right" vertical="center"/>
    </xf>
    <xf numFmtId="0" fontId="124" fillId="38" borderId="0" xfId="75" applyFont="1" applyFill="1"/>
    <xf numFmtId="0" fontId="173" fillId="39" borderId="0" xfId="0" applyFont="1" applyFill="1" applyAlignment="1">
      <alignment horizontal="center" vertical="center"/>
    </xf>
    <xf numFmtId="0" fontId="34" fillId="27" borderId="0" xfId="75" applyFont="1" applyFill="1" applyAlignment="1">
      <alignment vertical="center"/>
    </xf>
    <xf numFmtId="0" fontId="216" fillId="27" borderId="0" xfId="71" applyFont="1" applyFill="1"/>
    <xf numFmtId="0" fontId="67" fillId="27" borderId="0" xfId="75" applyFont="1" applyFill="1" applyAlignment="1">
      <alignment vertical="center"/>
    </xf>
    <xf numFmtId="0" fontId="170" fillId="27" borderId="0" xfId="85" applyFont="1" applyFill="1" applyAlignment="1" applyProtection="1">
      <alignment vertical="center"/>
    </xf>
    <xf numFmtId="0" fontId="119" fillId="39" borderId="0" xfId="75" applyFont="1" applyFill="1" applyAlignment="1" applyProtection="1">
      <alignment horizontal="center" vertical="center"/>
      <protection hidden="1"/>
    </xf>
    <xf numFmtId="0" fontId="68" fillId="38" borderId="0" xfId="75" applyFont="1" applyFill="1" applyAlignment="1">
      <alignment vertical="center"/>
    </xf>
    <xf numFmtId="0" fontId="171" fillId="38" borderId="0" xfId="79" applyFont="1" applyFill="1" applyAlignment="1" applyProtection="1">
      <alignment vertical="center"/>
    </xf>
    <xf numFmtId="0" fontId="120" fillId="38" borderId="0" xfId="65" applyFont="1" applyFill="1" applyAlignment="1">
      <alignment vertical="center"/>
    </xf>
    <xf numFmtId="0" fontId="171" fillId="38" borderId="0" xfId="79" applyFont="1" applyFill="1" applyAlignment="1">
      <alignment vertical="center"/>
    </xf>
    <xf numFmtId="0" fontId="122" fillId="27" borderId="0" xfId="75" applyFont="1" applyFill="1" applyAlignment="1">
      <alignment vertical="center"/>
    </xf>
    <xf numFmtId="0" fontId="122" fillId="27" borderId="0" xfId="75" applyFont="1" applyFill="1" applyProtection="1">
      <protection hidden="1"/>
    </xf>
    <xf numFmtId="0" fontId="123" fillId="27" borderId="0" xfId="75" applyFont="1" applyFill="1" applyAlignment="1">
      <alignment vertical="center"/>
    </xf>
    <xf numFmtId="0" fontId="69" fillId="27" borderId="0" xfId="75" applyFont="1" applyFill="1" applyAlignment="1">
      <alignment vertical="center"/>
    </xf>
    <xf numFmtId="0" fontId="71" fillId="27" borderId="0" xfId="75" applyFont="1" applyFill="1" applyAlignment="1">
      <alignment horizontal="center" vertical="center"/>
    </xf>
    <xf numFmtId="0" fontId="218" fillId="27" borderId="0" xfId="58" applyFont="1" applyFill="1" applyAlignment="1" applyProtection="1">
      <alignment horizontal="left" vertical="center"/>
      <protection hidden="1"/>
    </xf>
    <xf numFmtId="0" fontId="84" fillId="27" borderId="0" xfId="75" applyFont="1" applyFill="1" applyProtection="1">
      <protection hidden="1"/>
    </xf>
    <xf numFmtId="0" fontId="126" fillId="27" borderId="0" xfId="71" applyFont="1" applyFill="1" applyAlignment="1">
      <alignment vertical="center"/>
    </xf>
    <xf numFmtId="0" fontId="181" fillId="27" borderId="0" xfId="71" applyFont="1" applyFill="1" applyAlignment="1">
      <alignment vertical="center"/>
    </xf>
    <xf numFmtId="0" fontId="218" fillId="27" borderId="0" xfId="75" applyFont="1" applyFill="1" applyAlignment="1" applyProtection="1">
      <alignment vertical="center"/>
      <protection hidden="1"/>
    </xf>
    <xf numFmtId="0" fontId="1" fillId="27" borderId="0" xfId="71" applyFont="1" applyFill="1"/>
    <xf numFmtId="0" fontId="218" fillId="27" borderId="0" xfId="0" applyFont="1" applyFill="1" applyAlignment="1">
      <alignment horizontal="left" vertical="center"/>
    </xf>
    <xf numFmtId="0" fontId="182" fillId="27" borderId="0" xfId="0" applyFont="1" applyFill="1" applyAlignment="1">
      <alignment horizontal="left" vertical="top"/>
    </xf>
    <xf numFmtId="0" fontId="121" fillId="21" borderId="0" xfId="79" applyFont="1" applyFill="1" applyAlignment="1" applyProtection="1">
      <alignment vertical="center"/>
      <protection hidden="1"/>
    </xf>
    <xf numFmtId="0" fontId="212" fillId="27" borderId="0" xfId="75" applyFont="1" applyFill="1" applyAlignment="1">
      <alignment vertical="center"/>
    </xf>
    <xf numFmtId="0" fontId="173" fillId="39" borderId="0" xfId="75" applyFont="1" applyFill="1" applyAlignment="1" applyProtection="1">
      <alignment vertical="center"/>
      <protection hidden="1"/>
    </xf>
    <xf numFmtId="0" fontId="219" fillId="24" borderId="0" xfId="79" applyFont="1" applyFill="1" applyAlignment="1">
      <alignment vertical="center"/>
    </xf>
    <xf numFmtId="0" fontId="220" fillId="38" borderId="0" xfId="75" applyFont="1" applyFill="1" applyAlignment="1">
      <alignment vertical="center"/>
    </xf>
    <xf numFmtId="0" fontId="217" fillId="38" borderId="0" xfId="75" applyFont="1" applyFill="1"/>
    <xf numFmtId="0" fontId="221" fillId="27" borderId="0" xfId="75" applyFont="1" applyFill="1" applyAlignment="1">
      <alignment vertical="center"/>
    </xf>
    <xf numFmtId="0" fontId="220" fillId="27" borderId="0" xfId="75" applyFont="1" applyFill="1" applyAlignment="1">
      <alignment vertical="center"/>
    </xf>
    <xf numFmtId="0" fontId="217" fillId="27" borderId="0" xfId="75" applyFont="1" applyFill="1"/>
    <xf numFmtId="0" fontId="7" fillId="38" borderId="0" xfId="75" applyFill="1"/>
    <xf numFmtId="0" fontId="221" fillId="27" borderId="0" xfId="75" applyFont="1" applyFill="1"/>
    <xf numFmtId="0" fontId="219" fillId="24" borderId="0" xfId="79" applyFont="1" applyFill="1" applyAlignment="1" applyProtection="1">
      <alignment vertical="center"/>
    </xf>
    <xf numFmtId="0" fontId="173" fillId="39" borderId="0" xfId="75" applyFont="1" applyFill="1" applyAlignment="1" applyProtection="1">
      <alignment horizontal="center" vertical="center"/>
      <protection hidden="1"/>
    </xf>
    <xf numFmtId="0" fontId="222" fillId="24" borderId="0" xfId="65" applyFont="1" applyFill="1" applyAlignment="1">
      <alignment vertical="center"/>
    </xf>
    <xf numFmtId="0" fontId="218" fillId="27" borderId="0" xfId="75" applyFont="1" applyFill="1" applyAlignment="1">
      <alignment vertical="center"/>
    </xf>
    <xf numFmtId="0" fontId="214" fillId="38" borderId="0" xfId="75" applyFont="1" applyFill="1"/>
    <xf numFmtId="0" fontId="214" fillId="38" borderId="0" xfId="0" applyFont="1" applyFill="1"/>
    <xf numFmtId="0" fontId="173" fillId="38" borderId="0" xfId="71" applyFont="1" applyFill="1" applyAlignment="1">
      <alignment horizontal="center" vertical="center"/>
    </xf>
    <xf numFmtId="0" fontId="173" fillId="25" borderId="25" xfId="58" applyFont="1" applyFill="1" applyBorder="1" applyAlignment="1" applyProtection="1">
      <alignment horizontal="center" vertical="center"/>
      <protection locked="0"/>
    </xf>
    <xf numFmtId="166" fontId="57" fillId="30" borderId="0" xfId="58" applyNumberFormat="1" applyFont="1" applyFill="1" applyBorder="1" applyAlignment="1" applyProtection="1">
      <alignment horizontal="left" vertical="center"/>
      <protection locked="0"/>
    </xf>
    <xf numFmtId="165" fontId="223" fillId="30" borderId="0" xfId="58" applyNumberFormat="1" applyFont="1" applyFill="1" applyBorder="1" applyAlignment="1" applyProtection="1">
      <alignment horizontal="center" vertical="center"/>
      <protection locked="0"/>
    </xf>
    <xf numFmtId="0" fontId="166" fillId="30" borderId="0" xfId="59" applyFont="1" applyFill="1" applyBorder="1" applyAlignment="1" applyProtection="1">
      <alignment vertical="center"/>
      <protection locked="0"/>
    </xf>
    <xf numFmtId="0" fontId="166" fillId="30" borderId="104" xfId="59" applyFont="1" applyFill="1" applyBorder="1" applyAlignment="1" applyProtection="1">
      <alignment vertical="center"/>
      <protection locked="0"/>
    </xf>
    <xf numFmtId="0" fontId="166" fillId="21" borderId="0" xfId="57" applyFont="1" applyFill="1" applyBorder="1" applyProtection="1">
      <protection locked="0"/>
    </xf>
    <xf numFmtId="0" fontId="166" fillId="21" borderId="0" xfId="59" applyFont="1" applyFill="1" applyBorder="1" applyAlignment="1" applyProtection="1">
      <alignment vertical="center"/>
      <protection locked="0"/>
    </xf>
    <xf numFmtId="0" fontId="166" fillId="21" borderId="104" xfId="59" applyFont="1" applyFill="1" applyBorder="1" applyAlignment="1" applyProtection="1">
      <alignment vertical="center"/>
      <protection locked="0"/>
    </xf>
    <xf numFmtId="0" fontId="50" fillId="21" borderId="0" xfId="58" applyFont="1" applyFill="1" applyBorder="1" applyAlignment="1" applyProtection="1">
      <alignment horizontal="center" vertical="center"/>
      <protection locked="0"/>
    </xf>
    <xf numFmtId="0" fontId="166" fillId="21" borderId="0" xfId="58" applyFont="1" applyFill="1" applyBorder="1" applyAlignment="1" applyProtection="1">
      <alignment horizontal="left" vertical="center"/>
      <protection locked="0"/>
    </xf>
    <xf numFmtId="0" fontId="166" fillId="21" borderId="0" xfId="56" applyFont="1" applyFill="1" applyBorder="1" applyAlignment="1" applyProtection="1">
      <alignment horizontal="left" vertical="center"/>
      <protection locked="0"/>
    </xf>
    <xf numFmtId="0" fontId="224" fillId="21" borderId="0" xfId="58" applyFont="1" applyFill="1" applyBorder="1" applyAlignment="1" applyProtection="1">
      <alignment horizontal="center" vertical="center"/>
      <protection locked="0"/>
    </xf>
    <xf numFmtId="0" fontId="57" fillId="21" borderId="0" xfId="58" applyFont="1" applyFill="1" applyBorder="1" applyAlignment="1" applyProtection="1">
      <alignment horizontal="left" vertical="center"/>
      <protection locked="0"/>
    </xf>
    <xf numFmtId="0" fontId="166" fillId="21" borderId="0" xfId="57" applyFont="1" applyFill="1" applyBorder="1" applyAlignment="1" applyProtection="1">
      <alignment horizontal="center" vertical="center"/>
      <protection hidden="1"/>
    </xf>
    <xf numFmtId="0" fontId="80" fillId="21" borderId="0" xfId="58" applyFont="1" applyFill="1" applyBorder="1" applyAlignment="1" applyProtection="1">
      <alignment horizontal="center"/>
      <protection locked="0"/>
    </xf>
    <xf numFmtId="1" fontId="50" fillId="21" borderId="0" xfId="57" applyNumberFormat="1" applyFont="1" applyFill="1" applyBorder="1" applyAlignment="1" applyProtection="1">
      <alignment horizontal="center" vertical="center"/>
      <protection hidden="1"/>
    </xf>
    <xf numFmtId="0" fontId="166" fillId="0" borderId="0" xfId="56" applyFont="1" applyBorder="1"/>
    <xf numFmtId="0" fontId="166" fillId="21" borderId="104" xfId="57" applyFont="1" applyFill="1" applyBorder="1" applyProtection="1">
      <protection locked="0"/>
    </xf>
    <xf numFmtId="0" fontId="225" fillId="21" borderId="0" xfId="57" applyFont="1" applyFill="1" applyBorder="1" applyAlignment="1" applyProtection="1">
      <alignment vertical="top"/>
      <protection hidden="1"/>
    </xf>
    <xf numFmtId="0" fontId="226" fillId="21" borderId="0" xfId="58" applyFont="1" applyFill="1" applyBorder="1" applyAlignment="1" applyProtection="1">
      <alignment horizontal="left"/>
    </xf>
    <xf numFmtId="1" fontId="50" fillId="21" borderId="58" xfId="57" applyNumberFormat="1" applyFont="1" applyFill="1" applyBorder="1" applyAlignment="1" applyProtection="1">
      <alignment horizontal="center" vertical="center"/>
      <protection hidden="1"/>
    </xf>
    <xf numFmtId="0" fontId="225" fillId="21" borderId="107" xfId="57" applyFont="1" applyFill="1" applyBorder="1" applyAlignment="1" applyProtection="1">
      <alignment vertical="top"/>
      <protection hidden="1"/>
    </xf>
    <xf numFmtId="0" fontId="57" fillId="29" borderId="73" xfId="57" applyFont="1" applyFill="1" applyBorder="1" applyAlignment="1" applyProtection="1">
      <alignment horizontal="center" vertical="center" textRotation="90"/>
      <protection locked="0"/>
    </xf>
    <xf numFmtId="0" fontId="57" fillId="21" borderId="74" xfId="56" applyFont="1" applyFill="1" applyBorder="1" applyAlignment="1" applyProtection="1">
      <alignment vertical="center"/>
      <protection locked="0"/>
    </xf>
    <xf numFmtId="0" fontId="170" fillId="27" borderId="0" xfId="85" applyFont="1" applyFill="1" applyAlignment="1" applyProtection="1">
      <alignment horizontal="left" vertical="center"/>
    </xf>
    <xf numFmtId="0" fontId="173" fillId="23" borderId="76" xfId="58" applyFont="1" applyFill="1" applyBorder="1" applyAlignment="1" applyProtection="1">
      <alignment horizontal="center" vertical="center" textRotation="90"/>
      <protection locked="0"/>
    </xf>
    <xf numFmtId="0" fontId="173" fillId="23" borderId="90" xfId="58" applyFont="1" applyFill="1" applyBorder="1" applyAlignment="1" applyProtection="1">
      <alignment horizontal="center" vertical="center" textRotation="90"/>
      <protection locked="0"/>
    </xf>
    <xf numFmtId="0" fontId="210" fillId="27" borderId="0" xfId="58" applyFont="1" applyFill="1" applyAlignment="1" applyProtection="1">
      <alignment horizontal="center" vertical="center"/>
      <protection hidden="1"/>
    </xf>
    <xf numFmtId="0" fontId="57" fillId="21" borderId="97" xfId="38" applyFont="1" applyFill="1" applyBorder="1" applyAlignment="1" applyProtection="1">
      <alignment horizontal="center"/>
      <protection hidden="1"/>
    </xf>
    <xf numFmtId="0" fontId="57" fillId="21" borderId="96" xfId="38" applyFont="1" applyFill="1" applyBorder="1" applyAlignment="1" applyProtection="1">
      <alignment horizontal="center"/>
      <protection hidden="1"/>
    </xf>
    <xf numFmtId="0" fontId="57" fillId="21" borderId="98" xfId="38" applyFont="1" applyFill="1" applyBorder="1" applyAlignment="1" applyProtection="1">
      <alignment horizontal="center"/>
      <protection hidden="1"/>
    </xf>
    <xf numFmtId="0" fontId="57" fillId="21" borderId="76" xfId="38" applyFont="1" applyFill="1" applyBorder="1" applyAlignment="1" applyProtection="1">
      <alignment horizontal="center"/>
      <protection hidden="1"/>
    </xf>
    <xf numFmtId="0" fontId="57" fillId="21" borderId="0" xfId="38" applyFont="1" applyFill="1" applyBorder="1" applyAlignment="1" applyProtection="1">
      <alignment horizontal="center"/>
      <protection hidden="1"/>
    </xf>
    <xf numFmtId="0" fontId="57" fillId="21" borderId="104" xfId="38" applyFont="1" applyFill="1" applyBorder="1" applyAlignment="1" applyProtection="1">
      <alignment horizontal="center"/>
      <protection hidden="1"/>
    </xf>
    <xf numFmtId="0" fontId="57" fillId="21" borderId="90" xfId="38" applyFont="1" applyFill="1" applyBorder="1" applyAlignment="1" applyProtection="1">
      <alignment horizontal="center"/>
      <protection hidden="1"/>
    </xf>
    <xf numFmtId="0" fontId="57" fillId="21" borderId="107" xfId="38" applyFont="1" applyFill="1" applyBorder="1" applyAlignment="1" applyProtection="1">
      <alignment horizontal="center"/>
      <protection hidden="1"/>
    </xf>
    <xf numFmtId="0" fontId="57" fillId="21" borderId="110" xfId="38" applyFont="1" applyFill="1" applyBorder="1" applyAlignment="1" applyProtection="1">
      <alignment horizontal="center"/>
      <protection hidden="1"/>
    </xf>
    <xf numFmtId="0" fontId="57" fillId="21" borderId="0" xfId="38" applyFont="1" applyFill="1" applyBorder="1" applyAlignment="1" applyProtection="1">
      <alignment horizontal="center" vertical="center"/>
      <protection hidden="1"/>
    </xf>
    <xf numFmtId="0" fontId="57" fillId="21" borderId="73" xfId="38" applyFont="1" applyFill="1" applyBorder="1" applyAlignment="1" applyProtection="1">
      <alignment horizontal="center"/>
      <protection hidden="1"/>
    </xf>
    <xf numFmtId="0" fontId="57" fillId="21" borderId="74" xfId="38" applyFont="1" applyFill="1" applyBorder="1" applyAlignment="1" applyProtection="1">
      <alignment horizontal="center"/>
      <protection hidden="1"/>
    </xf>
    <xf numFmtId="0" fontId="57" fillId="21" borderId="75" xfId="38" applyFont="1" applyFill="1" applyBorder="1" applyAlignment="1" applyProtection="1">
      <alignment horizontal="center"/>
      <protection hidden="1"/>
    </xf>
    <xf numFmtId="0" fontId="32" fillId="21" borderId="0" xfId="39" applyFont="1" applyFill="1" applyBorder="1" applyAlignment="1" applyProtection="1">
      <alignment horizontal="center" vertical="center" wrapText="1"/>
      <protection locked="0"/>
    </xf>
    <xf numFmtId="0" fontId="34" fillId="21" borderId="40" xfId="38" applyFont="1" applyFill="1" applyBorder="1" applyAlignment="1" applyProtection="1">
      <alignment horizontal="center"/>
      <protection locked="0"/>
    </xf>
    <xf numFmtId="0" fontId="34" fillId="21" borderId="41" xfId="38" applyFont="1" applyFill="1" applyBorder="1" applyAlignment="1" applyProtection="1">
      <alignment horizontal="center"/>
      <protection locked="0"/>
    </xf>
    <xf numFmtId="0" fontId="97" fillId="21" borderId="0" xfId="38" applyFont="1" applyFill="1" applyBorder="1" applyAlignment="1" applyProtection="1">
      <alignment horizontal="center"/>
      <protection hidden="1"/>
    </xf>
    <xf numFmtId="165" fontId="96" fillId="21" borderId="0" xfId="38" applyNumberFormat="1" applyFont="1" applyFill="1" applyBorder="1" applyAlignment="1" applyProtection="1">
      <alignment horizontal="center" vertical="center" textRotation="90"/>
    </xf>
    <xf numFmtId="165" fontId="96" fillId="21" borderId="10" xfId="38" applyNumberFormat="1" applyFont="1" applyFill="1" applyBorder="1" applyAlignment="1" applyProtection="1">
      <alignment horizontal="center" vertical="center" textRotation="90"/>
    </xf>
    <xf numFmtId="0" fontId="99" fillId="21" borderId="49" xfId="38" applyFont="1" applyFill="1" applyBorder="1" applyAlignment="1" applyProtection="1">
      <alignment horizontal="center" vertical="center" wrapText="1"/>
      <protection locked="0"/>
    </xf>
    <xf numFmtId="0" fontId="99" fillId="21" borderId="50" xfId="38" applyFont="1" applyFill="1" applyBorder="1" applyAlignment="1" applyProtection="1">
      <alignment horizontal="center" vertical="center" wrapText="1"/>
      <protection locked="0"/>
    </xf>
    <xf numFmtId="0" fontId="99" fillId="21" borderId="37" xfId="38" applyFont="1" applyFill="1" applyBorder="1" applyAlignment="1" applyProtection="1">
      <alignment horizontal="center"/>
      <protection locked="0"/>
    </xf>
    <xf numFmtId="0" fontId="99" fillId="21" borderId="38" xfId="38" applyFont="1" applyFill="1" applyBorder="1" applyAlignment="1" applyProtection="1">
      <alignment horizontal="center"/>
      <protection locked="0"/>
    </xf>
    <xf numFmtId="0" fontId="47" fillId="0" borderId="37" xfId="38" applyFont="1" applyBorder="1" applyAlignment="1" applyProtection="1">
      <alignment horizontal="center"/>
      <protection locked="0"/>
    </xf>
    <xf numFmtId="0" fontId="47" fillId="0" borderId="39" xfId="38" applyFont="1" applyBorder="1" applyAlignment="1" applyProtection="1">
      <alignment horizontal="center"/>
      <protection locked="0"/>
    </xf>
    <xf numFmtId="0" fontId="47" fillId="21" borderId="37" xfId="38" applyFont="1" applyFill="1" applyBorder="1" applyAlignment="1" applyProtection="1">
      <alignment horizontal="center" vertical="center"/>
      <protection locked="0"/>
    </xf>
    <xf numFmtId="0" fontId="47" fillId="21" borderId="38" xfId="38" applyFont="1" applyFill="1" applyBorder="1" applyAlignment="1" applyProtection="1">
      <alignment horizontal="center" vertical="center"/>
      <protection locked="0"/>
    </xf>
    <xf numFmtId="0" fontId="47" fillId="21" borderId="39" xfId="38" applyFont="1" applyFill="1" applyBorder="1" applyAlignment="1" applyProtection="1">
      <alignment horizontal="center" vertical="center"/>
      <protection locked="0"/>
    </xf>
    <xf numFmtId="0" fontId="90" fillId="21" borderId="51" xfId="38" applyFont="1" applyFill="1" applyBorder="1" applyAlignment="1" applyProtection="1">
      <alignment horizontal="center"/>
      <protection locked="0"/>
    </xf>
    <xf numFmtId="0" fontId="90" fillId="21" borderId="52" xfId="38" applyFont="1" applyFill="1" applyBorder="1" applyAlignment="1" applyProtection="1">
      <alignment horizontal="center"/>
      <protection locked="0"/>
    </xf>
    <xf numFmtId="0" fontId="90" fillId="21" borderId="53" xfId="38" applyFont="1" applyFill="1" applyBorder="1" applyAlignment="1" applyProtection="1">
      <alignment horizontal="center"/>
      <protection locked="0"/>
    </xf>
    <xf numFmtId="0" fontId="47" fillId="21" borderId="54" xfId="38" applyFont="1" applyFill="1" applyBorder="1" applyAlignment="1" applyProtection="1">
      <alignment horizontal="center"/>
      <protection locked="0"/>
    </xf>
    <xf numFmtId="0" fontId="47" fillId="21" borderId="48" xfId="38" applyFont="1" applyFill="1" applyBorder="1" applyAlignment="1" applyProtection="1">
      <alignment horizontal="center"/>
      <protection locked="0"/>
    </xf>
    <xf numFmtId="0" fontId="47" fillId="21" borderId="55" xfId="38" applyFont="1" applyFill="1" applyBorder="1" applyAlignment="1" applyProtection="1">
      <alignment horizontal="center"/>
      <protection locked="0"/>
    </xf>
    <xf numFmtId="0" fontId="97" fillId="28" borderId="0" xfId="38" applyFont="1" applyFill="1" applyBorder="1" applyAlignment="1" applyProtection="1">
      <alignment horizontal="center"/>
      <protection hidden="1"/>
    </xf>
    <xf numFmtId="165" fontId="96" fillId="28" borderId="0" xfId="38" applyNumberFormat="1" applyFont="1" applyFill="1" applyBorder="1" applyAlignment="1" applyProtection="1">
      <alignment horizontal="center" vertical="center" textRotation="90"/>
    </xf>
    <xf numFmtId="165" fontId="96" fillId="28" borderId="10" xfId="38" applyNumberFormat="1" applyFont="1" applyFill="1" applyBorder="1" applyAlignment="1" applyProtection="1">
      <alignment horizontal="center" vertical="center" textRotation="90"/>
    </xf>
    <xf numFmtId="0" fontId="32" fillId="21" borderId="0" xfId="38" applyFont="1" applyFill="1" applyBorder="1" applyAlignment="1" applyProtection="1">
      <alignment horizontal="left" vertical="center"/>
      <protection hidden="1"/>
    </xf>
    <xf numFmtId="0" fontId="32" fillId="21" borderId="104" xfId="38" applyFont="1" applyFill="1" applyBorder="1" applyAlignment="1" applyProtection="1">
      <alignment horizontal="left" vertical="center"/>
      <protection hidden="1"/>
    </xf>
    <xf numFmtId="0" fontId="194" fillId="21" borderId="95" xfId="38" applyFont="1" applyFill="1" applyBorder="1" applyAlignment="1" applyProtection="1">
      <alignment horizontal="center" vertical="center"/>
      <protection hidden="1"/>
    </xf>
    <xf numFmtId="0" fontId="194" fillId="21" borderId="19" xfId="38" applyFont="1" applyFill="1" applyBorder="1" applyAlignment="1" applyProtection="1">
      <alignment horizontal="center" vertical="center"/>
      <protection hidden="1"/>
    </xf>
    <xf numFmtId="0" fontId="194" fillId="21" borderId="101" xfId="38" applyFont="1" applyFill="1" applyBorder="1" applyAlignment="1" applyProtection="1">
      <alignment horizontal="center" vertical="center"/>
      <protection hidden="1"/>
    </xf>
    <xf numFmtId="0" fontId="64" fillId="21" borderId="0" xfId="38" applyFont="1" applyFill="1" applyBorder="1" applyAlignment="1" applyProtection="1">
      <alignment horizontal="center" vertical="center" textRotation="90"/>
      <protection hidden="1"/>
    </xf>
    <xf numFmtId="0" fontId="64" fillId="21" borderId="10" xfId="38" applyFont="1" applyFill="1" applyBorder="1" applyAlignment="1" applyProtection="1">
      <alignment horizontal="center" vertical="center" textRotation="90"/>
      <protection hidden="1"/>
    </xf>
    <xf numFmtId="0" fontId="116" fillId="34" borderId="0" xfId="38" applyFont="1" applyFill="1" applyBorder="1" applyAlignment="1" applyProtection="1">
      <alignment horizontal="center" vertical="center" wrapText="1"/>
      <protection hidden="1"/>
    </xf>
    <xf numFmtId="0" fontId="194" fillId="21" borderId="94" xfId="38" applyFont="1" applyFill="1" applyBorder="1" applyAlignment="1" applyProtection="1">
      <alignment horizontal="center" vertical="center"/>
      <protection hidden="1"/>
    </xf>
    <xf numFmtId="0" fontId="194" fillId="21" borderId="112" xfId="38" applyFont="1" applyFill="1" applyBorder="1" applyAlignment="1" applyProtection="1">
      <alignment horizontal="center" vertical="center"/>
      <protection hidden="1"/>
    </xf>
    <xf numFmtId="0" fontId="194" fillId="21" borderId="115" xfId="38" applyFont="1" applyFill="1" applyBorder="1" applyAlignment="1" applyProtection="1">
      <alignment horizontal="center" vertical="center"/>
      <protection hidden="1"/>
    </xf>
    <xf numFmtId="0" fontId="34" fillId="21" borderId="40" xfId="38" applyFont="1" applyFill="1" applyBorder="1" applyAlignment="1" applyProtection="1">
      <alignment horizontal="center"/>
      <protection hidden="1"/>
    </xf>
    <xf numFmtId="0" fontId="34" fillId="21" borderId="41" xfId="38" applyFont="1" applyFill="1" applyBorder="1" applyAlignment="1" applyProtection="1">
      <alignment horizontal="center"/>
      <protection hidden="1"/>
    </xf>
    <xf numFmtId="0" fontId="47" fillId="0" borderId="37" xfId="38" applyFont="1" applyBorder="1" applyAlignment="1" applyProtection="1">
      <alignment horizontal="center"/>
      <protection hidden="1"/>
    </xf>
    <xf numFmtId="0" fontId="47" fillId="0" borderId="39" xfId="38" applyFont="1" applyBorder="1" applyAlignment="1" applyProtection="1">
      <alignment horizontal="center"/>
      <protection hidden="1"/>
    </xf>
    <xf numFmtId="165" fontId="96" fillId="21" borderId="0" xfId="38" applyNumberFormat="1" applyFont="1" applyFill="1" applyBorder="1" applyAlignment="1" applyProtection="1">
      <alignment horizontal="center" vertical="center" textRotation="90"/>
      <protection hidden="1"/>
    </xf>
    <xf numFmtId="165" fontId="96" fillId="21" borderId="10" xfId="38" applyNumberFormat="1" applyFont="1" applyFill="1" applyBorder="1" applyAlignment="1" applyProtection="1">
      <alignment horizontal="center" vertical="center" textRotation="90"/>
      <protection hidden="1"/>
    </xf>
    <xf numFmtId="0" fontId="48" fillId="28" borderId="0" xfId="38" applyFont="1" applyFill="1" applyBorder="1" applyAlignment="1" applyProtection="1">
      <alignment horizontal="center" vertical="center"/>
      <protection hidden="1"/>
    </xf>
    <xf numFmtId="165" fontId="96" fillId="28" borderId="0" xfId="38" applyNumberFormat="1" applyFont="1" applyFill="1" applyBorder="1" applyAlignment="1" applyProtection="1">
      <alignment horizontal="center" vertical="center" textRotation="90"/>
      <protection hidden="1"/>
    </xf>
    <xf numFmtId="165" fontId="96" fillId="28" borderId="10" xfId="38" applyNumberFormat="1" applyFont="1" applyFill="1" applyBorder="1" applyAlignment="1" applyProtection="1">
      <alignment horizontal="center" vertical="center" textRotation="90"/>
      <protection hidden="1"/>
    </xf>
    <xf numFmtId="0" fontId="99" fillId="21" borderId="49" xfId="38" applyFont="1" applyFill="1" applyBorder="1" applyAlignment="1" applyProtection="1">
      <alignment horizontal="center" vertical="center" wrapText="1"/>
      <protection hidden="1"/>
    </xf>
    <xf numFmtId="0" fontId="99" fillId="21" borderId="50" xfId="38" applyFont="1" applyFill="1" applyBorder="1" applyAlignment="1" applyProtection="1">
      <alignment horizontal="center" vertical="center" wrapText="1"/>
      <protection hidden="1"/>
    </xf>
    <xf numFmtId="0" fontId="99" fillId="21" borderId="37" xfId="38" applyFont="1" applyFill="1" applyBorder="1" applyAlignment="1" applyProtection="1">
      <alignment horizontal="center"/>
      <protection hidden="1"/>
    </xf>
    <xf numFmtId="0" fontId="99" fillId="21" borderId="38" xfId="38" applyFont="1" applyFill="1" applyBorder="1" applyAlignment="1" applyProtection="1">
      <alignment horizontal="center"/>
      <protection hidden="1"/>
    </xf>
    <xf numFmtId="0" fontId="47" fillId="21" borderId="37" xfId="38" applyFont="1" applyFill="1" applyBorder="1" applyAlignment="1" applyProtection="1">
      <alignment horizontal="center" vertical="center"/>
      <protection hidden="1"/>
    </xf>
    <xf numFmtId="0" fontId="47" fillId="21" borderId="38" xfId="38" applyFont="1" applyFill="1" applyBorder="1" applyAlignment="1" applyProtection="1">
      <alignment horizontal="center" vertical="center"/>
      <protection hidden="1"/>
    </xf>
    <xf numFmtId="0" fontId="47" fillId="21" borderId="39" xfId="38" applyFont="1" applyFill="1" applyBorder="1" applyAlignment="1" applyProtection="1">
      <alignment horizontal="center" vertical="center"/>
      <protection hidden="1"/>
    </xf>
    <xf numFmtId="0" fontId="90" fillId="21" borderId="51" xfId="38" applyFont="1" applyFill="1" applyBorder="1" applyAlignment="1" applyProtection="1">
      <alignment horizontal="center"/>
      <protection hidden="1"/>
    </xf>
    <xf numFmtId="0" fontId="90" fillId="21" borderId="52" xfId="38" applyFont="1" applyFill="1" applyBorder="1" applyAlignment="1" applyProtection="1">
      <alignment horizontal="center"/>
      <protection hidden="1"/>
    </xf>
    <xf numFmtId="0" fontId="90" fillId="21" borderId="53" xfId="38" applyFont="1" applyFill="1" applyBorder="1" applyAlignment="1" applyProtection="1">
      <alignment horizontal="center"/>
      <protection hidden="1"/>
    </xf>
    <xf numFmtId="0" fontId="47" fillId="21" borderId="54" xfId="38" applyFont="1" applyFill="1" applyBorder="1" applyAlignment="1" applyProtection="1">
      <alignment horizontal="center"/>
      <protection hidden="1"/>
    </xf>
    <xf numFmtId="0" fontId="47" fillId="21" borderId="48" xfId="38" applyFont="1" applyFill="1" applyBorder="1" applyAlignment="1" applyProtection="1">
      <alignment horizontal="center"/>
      <protection hidden="1"/>
    </xf>
    <xf numFmtId="0" fontId="47" fillId="21" borderId="55" xfId="38" applyFont="1" applyFill="1" applyBorder="1" applyAlignment="1" applyProtection="1">
      <alignment horizontal="center"/>
      <protection hidden="1"/>
    </xf>
    <xf numFmtId="0" fontId="48" fillId="21" borderId="0" xfId="38" applyFont="1" applyFill="1" applyBorder="1" applyAlignment="1" applyProtection="1">
      <alignment horizontal="center" vertical="center"/>
      <protection hidden="1"/>
    </xf>
    <xf numFmtId="0" fontId="57" fillId="21" borderId="76" xfId="38" applyFont="1" applyFill="1" applyBorder="1" applyAlignment="1" applyProtection="1">
      <alignment horizontal="center" vertical="center" wrapText="1"/>
      <protection hidden="1"/>
    </xf>
    <xf numFmtId="0" fontId="57" fillId="21" borderId="0" xfId="38" applyFont="1" applyFill="1" applyBorder="1" applyAlignment="1" applyProtection="1">
      <alignment horizontal="center" vertical="center" wrapText="1"/>
      <protection hidden="1"/>
    </xf>
    <xf numFmtId="0" fontId="57" fillId="21" borderId="104" xfId="38" applyFont="1" applyFill="1" applyBorder="1" applyAlignment="1" applyProtection="1">
      <alignment horizontal="center" vertical="center" wrapText="1"/>
      <protection hidden="1"/>
    </xf>
    <xf numFmtId="0" fontId="57" fillId="21" borderId="109" xfId="38" applyFont="1" applyFill="1" applyBorder="1" applyAlignment="1" applyProtection="1">
      <alignment horizontal="center" vertical="center" wrapText="1"/>
      <protection hidden="1"/>
    </xf>
    <xf numFmtId="0" fontId="57" fillId="21" borderId="107" xfId="38" applyFont="1" applyFill="1" applyBorder="1" applyAlignment="1" applyProtection="1">
      <alignment horizontal="center" vertical="center" wrapText="1"/>
      <protection hidden="1"/>
    </xf>
    <xf numFmtId="0" fontId="57" fillId="21" borderId="110" xfId="38" applyFont="1" applyFill="1" applyBorder="1" applyAlignment="1" applyProtection="1">
      <alignment horizontal="center" vertical="center" wrapText="1"/>
      <protection hidden="1"/>
    </xf>
    <xf numFmtId="0" fontId="113" fillId="21" borderId="90" xfId="38" applyFont="1" applyFill="1" applyBorder="1" applyAlignment="1" applyProtection="1">
      <alignment horizontal="center"/>
      <protection hidden="1"/>
    </xf>
    <xf numFmtId="0" fontId="113" fillId="21" borderId="91" xfId="38" applyFont="1" applyFill="1" applyBorder="1" applyAlignment="1" applyProtection="1">
      <alignment horizontal="center"/>
      <protection hidden="1"/>
    </xf>
    <xf numFmtId="0" fontId="113" fillId="21" borderId="92" xfId="38" applyFont="1" applyFill="1" applyBorder="1" applyAlignment="1" applyProtection="1">
      <alignment horizontal="center"/>
      <protection hidden="1"/>
    </xf>
    <xf numFmtId="0" fontId="113" fillId="21" borderId="73" xfId="38" applyFont="1" applyFill="1" applyBorder="1" applyAlignment="1" applyProtection="1">
      <alignment horizontal="center"/>
      <protection hidden="1"/>
    </xf>
    <xf numFmtId="0" fontId="113" fillId="21" borderId="74" xfId="38" applyFont="1" applyFill="1" applyBorder="1" applyAlignment="1" applyProtection="1">
      <alignment horizontal="center"/>
      <protection hidden="1"/>
    </xf>
    <xf numFmtId="0" fontId="113" fillId="21" borderId="75" xfId="38" applyFont="1" applyFill="1" applyBorder="1" applyAlignment="1" applyProtection="1">
      <alignment horizontal="center"/>
      <protection hidden="1"/>
    </xf>
    <xf numFmtId="0" fontId="113" fillId="21" borderId="76" xfId="38" applyFont="1" applyFill="1" applyBorder="1" applyAlignment="1" applyProtection="1">
      <alignment horizontal="center"/>
      <protection hidden="1"/>
    </xf>
    <xf numFmtId="0" fontId="113" fillId="21" borderId="0" xfId="38" applyFont="1" applyFill="1" applyBorder="1" applyAlignment="1" applyProtection="1">
      <alignment horizontal="center"/>
      <protection hidden="1"/>
    </xf>
    <xf numFmtId="0" fontId="113" fillId="21" borderId="104" xfId="38" applyFont="1" applyFill="1" applyBorder="1" applyAlignment="1" applyProtection="1">
      <alignment horizontal="center"/>
      <protection hidden="1"/>
    </xf>
    <xf numFmtId="0" fontId="32" fillId="21" borderId="0" xfId="38" applyFont="1" applyFill="1" applyBorder="1" applyAlignment="1" applyProtection="1">
      <alignment horizontal="center" vertical="center" wrapText="1"/>
      <protection hidden="1"/>
    </xf>
    <xf numFmtId="0" fontId="32" fillId="21" borderId="112" xfId="38" applyFont="1" applyFill="1" applyBorder="1" applyAlignment="1" applyProtection="1">
      <alignment horizontal="center" vertical="center" wrapText="1"/>
      <protection hidden="1"/>
    </xf>
    <xf numFmtId="0" fontId="57" fillId="21" borderId="91" xfId="38" applyFont="1" applyFill="1" applyBorder="1" applyAlignment="1" applyProtection="1">
      <alignment horizontal="center"/>
      <protection hidden="1"/>
    </xf>
    <xf numFmtId="0" fontId="57" fillId="21" borderId="92" xfId="38" applyFont="1" applyFill="1" applyBorder="1" applyAlignment="1" applyProtection="1">
      <alignment horizontal="center"/>
      <protection hidden="1"/>
    </xf>
    <xf numFmtId="0" fontId="57" fillId="34" borderId="73" xfId="38" applyFont="1" applyFill="1" applyBorder="1" applyAlignment="1" applyProtection="1">
      <alignment horizontal="center" vertical="center"/>
      <protection hidden="1"/>
    </xf>
    <xf numFmtId="0" fontId="57" fillId="34" borderId="74" xfId="38" applyFont="1" applyFill="1" applyBorder="1" applyAlignment="1" applyProtection="1">
      <alignment horizontal="center" vertical="center"/>
      <protection hidden="1"/>
    </xf>
    <xf numFmtId="0" fontId="57" fillId="34" borderId="76" xfId="38" applyFont="1" applyFill="1" applyBorder="1" applyAlignment="1" applyProtection="1">
      <alignment horizontal="center" vertical="center"/>
      <protection hidden="1"/>
    </xf>
    <xf numFmtId="0" fontId="57" fillId="34" borderId="0" xfId="38" applyFont="1" applyFill="1" applyBorder="1" applyAlignment="1" applyProtection="1">
      <alignment horizontal="center" vertical="center"/>
      <protection hidden="1"/>
    </xf>
    <xf numFmtId="0" fontId="116" fillId="34" borderId="117" xfId="38" applyFont="1" applyFill="1" applyBorder="1" applyAlignment="1" applyProtection="1">
      <alignment horizontal="center" vertical="center" wrapText="1"/>
      <protection hidden="1"/>
    </xf>
    <xf numFmtId="0" fontId="116" fillId="34" borderId="19" xfId="38" applyFont="1" applyFill="1" applyBorder="1" applyAlignment="1" applyProtection="1">
      <alignment horizontal="center" vertical="center" wrapText="1"/>
      <protection hidden="1"/>
    </xf>
    <xf numFmtId="0" fontId="116" fillId="34" borderId="20" xfId="38" applyFont="1" applyFill="1" applyBorder="1" applyAlignment="1" applyProtection="1">
      <alignment horizontal="center" vertical="center" wrapText="1"/>
      <protection hidden="1"/>
    </xf>
    <xf numFmtId="0" fontId="116" fillId="34" borderId="25" xfId="38" applyFont="1" applyFill="1" applyBorder="1" applyAlignment="1" applyProtection="1">
      <alignment horizontal="center" vertical="center" wrapText="1"/>
      <protection hidden="1"/>
    </xf>
    <xf numFmtId="0" fontId="116" fillId="34" borderId="21" xfId="38" applyFont="1" applyFill="1" applyBorder="1" applyAlignment="1" applyProtection="1">
      <alignment horizontal="center" vertical="center" wrapText="1"/>
      <protection hidden="1"/>
    </xf>
    <xf numFmtId="0" fontId="62" fillId="0" borderId="25" xfId="38" applyFont="1" applyBorder="1" applyAlignment="1" applyProtection="1">
      <alignment horizontal="right" vertical="center"/>
      <protection hidden="1"/>
    </xf>
    <xf numFmtId="0" fontId="62" fillId="0" borderId="0" xfId="38" applyFont="1" applyBorder="1" applyAlignment="1" applyProtection="1">
      <alignment horizontal="right" vertical="center"/>
      <protection hidden="1"/>
    </xf>
    <xf numFmtId="0" fontId="62" fillId="0" borderId="25" xfId="38" applyFont="1" applyBorder="1" applyAlignment="1" applyProtection="1">
      <alignment horizontal="center" vertical="center"/>
      <protection hidden="1"/>
    </xf>
    <xf numFmtId="0" fontId="62" fillId="0" borderId="0" xfId="38" applyFont="1" applyBorder="1" applyAlignment="1" applyProtection="1">
      <alignment horizontal="center" vertical="center"/>
      <protection hidden="1"/>
    </xf>
    <xf numFmtId="0" fontId="62" fillId="0" borderId="21" xfId="38" applyFont="1" applyBorder="1" applyAlignment="1" applyProtection="1">
      <alignment horizontal="center" vertical="center"/>
      <protection hidden="1"/>
    </xf>
    <xf numFmtId="0" fontId="116" fillId="0" borderId="25" xfId="38" applyFont="1" applyBorder="1" applyAlignment="1" applyProtection="1">
      <alignment horizontal="center" vertical="center" wrapText="1"/>
      <protection hidden="1"/>
    </xf>
    <xf numFmtId="0" fontId="116" fillId="0" borderId="0" xfId="38" applyFont="1" applyBorder="1" applyAlignment="1" applyProtection="1">
      <alignment horizontal="center" vertical="center" wrapText="1"/>
      <protection hidden="1"/>
    </xf>
    <xf numFmtId="0" fontId="116" fillId="0" borderId="21" xfId="38" applyFont="1" applyBorder="1" applyAlignment="1" applyProtection="1">
      <alignment horizontal="center" vertical="center" wrapText="1"/>
      <protection hidden="1"/>
    </xf>
    <xf numFmtId="0" fontId="97" fillId="0" borderId="25" xfId="38" applyFont="1" applyBorder="1" applyAlignment="1" applyProtection="1">
      <alignment horizontal="center" vertical="center"/>
      <protection hidden="1"/>
    </xf>
    <xf numFmtId="0" fontId="97" fillId="0" borderId="0" xfId="38" applyFont="1" applyBorder="1" applyAlignment="1" applyProtection="1">
      <alignment horizontal="center" vertical="center"/>
      <protection hidden="1"/>
    </xf>
    <xf numFmtId="0" fontId="97" fillId="0" borderId="21" xfId="38" applyFont="1" applyBorder="1" applyAlignment="1" applyProtection="1">
      <alignment horizontal="center" vertical="center"/>
      <protection hidden="1"/>
    </xf>
    <xf numFmtId="0" fontId="97" fillId="0" borderId="111" xfId="38" applyFont="1" applyBorder="1" applyAlignment="1" applyProtection="1">
      <alignment horizontal="center" vertical="center"/>
      <protection hidden="1"/>
    </xf>
    <xf numFmtId="0" fontId="97" fillId="0" borderId="112" xfId="38" applyFont="1" applyBorder="1" applyAlignment="1" applyProtection="1">
      <alignment horizontal="center" vertical="center"/>
      <protection hidden="1"/>
    </xf>
    <xf numFmtId="0" fontId="97" fillId="0" borderId="113" xfId="38" applyFont="1" applyBorder="1" applyAlignment="1" applyProtection="1">
      <alignment horizontal="center" vertical="center"/>
      <protection hidden="1"/>
    </xf>
    <xf numFmtId="0" fontId="172" fillId="21" borderId="73" xfId="38" applyFont="1" applyFill="1" applyBorder="1" applyAlignment="1" applyProtection="1">
      <alignment horizontal="center" vertical="center" wrapText="1"/>
      <protection hidden="1"/>
    </xf>
    <xf numFmtId="0" fontId="172" fillId="21" borderId="74" xfId="38" applyFont="1" applyFill="1" applyBorder="1" applyAlignment="1" applyProtection="1">
      <alignment horizontal="center" vertical="center" wrapText="1"/>
      <protection hidden="1"/>
    </xf>
    <xf numFmtId="0" fontId="172" fillId="21" borderId="75" xfId="38" applyFont="1" applyFill="1" applyBorder="1" applyAlignment="1" applyProtection="1">
      <alignment horizontal="center" vertical="center" wrapText="1"/>
      <protection hidden="1"/>
    </xf>
    <xf numFmtId="0" fontId="172" fillId="21" borderId="109" xfId="38" applyFont="1" applyFill="1" applyBorder="1" applyAlignment="1" applyProtection="1">
      <alignment horizontal="center" vertical="center" wrapText="1"/>
      <protection hidden="1"/>
    </xf>
    <xf numFmtId="0" fontId="172" fillId="21" borderId="107" xfId="38" applyFont="1" applyFill="1" applyBorder="1" applyAlignment="1" applyProtection="1">
      <alignment horizontal="center" vertical="center" wrapText="1"/>
      <protection hidden="1"/>
    </xf>
    <xf numFmtId="0" fontId="172" fillId="21" borderId="110" xfId="38" applyFont="1" applyFill="1" applyBorder="1" applyAlignment="1" applyProtection="1">
      <alignment horizontal="center" vertical="center" wrapText="1"/>
      <protection hidden="1"/>
    </xf>
    <xf numFmtId="0" fontId="57" fillId="34" borderId="97" xfId="38" applyFont="1" applyFill="1" applyBorder="1" applyAlignment="1" applyProtection="1">
      <alignment horizontal="center" vertical="center"/>
      <protection hidden="1"/>
    </xf>
    <xf numFmtId="0" fontId="57" fillId="34" borderId="96" xfId="38" applyFont="1" applyFill="1" applyBorder="1" applyAlignment="1" applyProtection="1">
      <alignment horizontal="center" vertical="center"/>
      <protection hidden="1"/>
    </xf>
    <xf numFmtId="0" fontId="57" fillId="34" borderId="11" xfId="38" applyFont="1" applyFill="1" applyBorder="1" applyAlignment="1" applyProtection="1">
      <alignment horizontal="center" vertical="center"/>
      <protection hidden="1"/>
    </xf>
    <xf numFmtId="0" fontId="57" fillId="34" borderId="12" xfId="38" applyFont="1" applyFill="1" applyBorder="1" applyAlignment="1" applyProtection="1">
      <alignment horizontal="center" vertical="center"/>
      <protection hidden="1"/>
    </xf>
    <xf numFmtId="0" fontId="57" fillId="34" borderId="13" xfId="38" applyFont="1" applyFill="1" applyBorder="1" applyAlignment="1" applyProtection="1">
      <alignment horizontal="center" vertical="center"/>
      <protection hidden="1"/>
    </xf>
    <xf numFmtId="0" fontId="57" fillId="28" borderId="14" xfId="38" applyFont="1" applyFill="1" applyBorder="1" applyAlignment="1" applyProtection="1">
      <alignment horizontal="center"/>
      <protection hidden="1"/>
    </xf>
    <xf numFmtId="0" fontId="57" fillId="28" borderId="15" xfId="38" applyFont="1" applyFill="1" applyBorder="1" applyAlignment="1" applyProtection="1">
      <alignment horizontal="center"/>
      <protection hidden="1"/>
    </xf>
    <xf numFmtId="0" fontId="57" fillId="28" borderId="16" xfId="38" applyFont="1" applyFill="1" applyBorder="1" applyAlignment="1" applyProtection="1">
      <alignment horizontal="center"/>
      <protection hidden="1"/>
    </xf>
    <xf numFmtId="0" fontId="116" fillId="34" borderId="74" xfId="38" applyFont="1" applyFill="1" applyBorder="1" applyAlignment="1" applyProtection="1">
      <alignment horizontal="center" vertical="center"/>
      <protection hidden="1"/>
    </xf>
    <xf numFmtId="0" fontId="56" fillId="34" borderId="76" xfId="38" applyFont="1" applyFill="1" applyBorder="1" applyAlignment="1" applyProtection="1">
      <alignment horizontal="center" vertical="center" textRotation="90"/>
      <protection hidden="1"/>
    </xf>
    <xf numFmtId="0" fontId="56" fillId="34" borderId="78" xfId="38" applyFont="1" applyFill="1" applyBorder="1" applyAlignment="1" applyProtection="1">
      <alignment horizontal="center" vertical="center" textRotation="90"/>
      <protection hidden="1"/>
    </xf>
    <xf numFmtId="0" fontId="56" fillId="34" borderId="0" xfId="38" applyFont="1" applyFill="1" applyAlignment="1" applyProtection="1">
      <alignment horizontal="center" vertical="center" textRotation="90"/>
      <protection hidden="1"/>
    </xf>
    <xf numFmtId="0" fontId="47" fillId="44" borderId="35" xfId="39" applyFont="1" applyFill="1" applyBorder="1" applyAlignment="1" applyProtection="1">
      <alignment horizontal="right" vertical="center"/>
      <protection hidden="1"/>
    </xf>
    <xf numFmtId="0" fontId="47" fillId="44" borderId="10" xfId="39" applyFont="1" applyFill="1" applyBorder="1" applyAlignment="1" applyProtection="1">
      <alignment horizontal="right" vertical="center"/>
      <protection hidden="1"/>
    </xf>
    <xf numFmtId="0" fontId="62" fillId="0" borderId="25" xfId="38" applyFont="1" applyBorder="1" applyAlignment="1" applyProtection="1">
      <alignment horizontal="right"/>
      <protection hidden="1"/>
    </xf>
    <xf numFmtId="0" fontId="62" fillId="0" borderId="0" xfId="38" applyFont="1" applyBorder="1" applyAlignment="1" applyProtection="1">
      <alignment horizontal="right"/>
      <protection hidden="1"/>
    </xf>
    <xf numFmtId="0" fontId="56" fillId="34" borderId="25" xfId="38" applyFont="1" applyFill="1" applyBorder="1" applyAlignment="1" applyProtection="1">
      <alignment horizontal="center" vertical="center" textRotation="90"/>
      <protection hidden="1"/>
    </xf>
    <xf numFmtId="0" fontId="57" fillId="34" borderId="73" xfId="38" applyFont="1" applyFill="1" applyBorder="1" applyAlignment="1" applyProtection="1">
      <alignment horizontal="center" vertical="center" wrapText="1"/>
      <protection hidden="1"/>
    </xf>
    <xf numFmtId="0" fontId="57" fillId="34" borderId="74" xfId="38" applyFont="1" applyFill="1" applyBorder="1" applyAlignment="1" applyProtection="1">
      <alignment horizontal="center" vertical="center" wrapText="1"/>
      <protection hidden="1"/>
    </xf>
    <xf numFmtId="0" fontId="57" fillId="34" borderId="75" xfId="38" applyFont="1" applyFill="1" applyBorder="1" applyAlignment="1" applyProtection="1">
      <alignment horizontal="center" vertical="center" wrapText="1"/>
      <protection hidden="1"/>
    </xf>
    <xf numFmtId="0" fontId="57" fillId="34" borderId="76" xfId="38" applyFont="1" applyFill="1" applyBorder="1" applyAlignment="1" applyProtection="1">
      <alignment horizontal="center" vertical="center" wrapText="1"/>
      <protection hidden="1"/>
    </xf>
    <xf numFmtId="0" fontId="57" fillId="34" borderId="0" xfId="38" applyFont="1" applyFill="1" applyBorder="1" applyAlignment="1" applyProtection="1">
      <alignment horizontal="center" vertical="center" wrapText="1"/>
      <protection hidden="1"/>
    </xf>
    <xf numFmtId="0" fontId="57" fillId="34" borderId="104" xfId="38" applyFont="1" applyFill="1" applyBorder="1" applyAlignment="1" applyProtection="1">
      <alignment horizontal="center" vertical="center" wrapText="1"/>
      <protection hidden="1"/>
    </xf>
    <xf numFmtId="0" fontId="116" fillId="34" borderId="10" xfId="38" applyFont="1" applyFill="1" applyBorder="1" applyAlignment="1" applyProtection="1">
      <alignment horizontal="center" vertical="center"/>
      <protection hidden="1"/>
    </xf>
    <xf numFmtId="0" fontId="32" fillId="21" borderId="112" xfId="39" applyFont="1" applyFill="1" applyBorder="1" applyAlignment="1" applyProtection="1">
      <alignment horizontal="right" vertical="center"/>
      <protection hidden="1"/>
    </xf>
    <xf numFmtId="0" fontId="172" fillId="34" borderId="73" xfId="38" applyFont="1" applyFill="1" applyBorder="1" applyAlignment="1" applyProtection="1">
      <alignment horizontal="center" vertical="center" wrapText="1"/>
      <protection hidden="1"/>
    </xf>
    <xf numFmtId="0" fontId="172" fillId="34" borderId="74" xfId="38" applyFont="1" applyFill="1" applyBorder="1" applyAlignment="1" applyProtection="1">
      <alignment horizontal="center" vertical="center" wrapText="1"/>
      <protection hidden="1"/>
    </xf>
    <xf numFmtId="0" fontId="172" fillId="34" borderId="75" xfId="38" applyFont="1" applyFill="1" applyBorder="1" applyAlignment="1" applyProtection="1">
      <alignment horizontal="center" vertical="center" wrapText="1"/>
      <protection hidden="1"/>
    </xf>
    <xf numFmtId="0" fontId="172" fillId="34" borderId="109" xfId="38" applyFont="1" applyFill="1" applyBorder="1" applyAlignment="1" applyProtection="1">
      <alignment horizontal="center" vertical="center" wrapText="1"/>
      <protection hidden="1"/>
    </xf>
    <xf numFmtId="0" fontId="172" fillId="34" borderId="107" xfId="38" applyFont="1" applyFill="1" applyBorder="1" applyAlignment="1" applyProtection="1">
      <alignment horizontal="center" vertical="center" wrapText="1"/>
      <protection hidden="1"/>
    </xf>
    <xf numFmtId="0" fontId="172" fillId="34" borderId="110" xfId="38" applyFont="1" applyFill="1" applyBorder="1" applyAlignment="1" applyProtection="1">
      <alignment horizontal="center" vertical="center" wrapText="1"/>
      <protection hidden="1"/>
    </xf>
    <xf numFmtId="0" fontId="79" fillId="22" borderId="74" xfId="38" applyFont="1" applyFill="1" applyBorder="1" applyAlignment="1" applyProtection="1">
      <alignment horizontal="center" vertical="center"/>
      <protection locked="0"/>
    </xf>
    <xf numFmtId="0" fontId="88" fillId="22" borderId="76" xfId="38" applyFont="1" applyFill="1" applyBorder="1" applyAlignment="1" applyProtection="1">
      <alignment horizontal="center" vertical="center" textRotation="90"/>
      <protection locked="0"/>
    </xf>
    <xf numFmtId="0" fontId="88" fillId="22" borderId="78" xfId="38" applyFont="1" applyFill="1" applyBorder="1" applyAlignment="1" applyProtection="1">
      <alignment horizontal="center" vertical="center" textRotation="90"/>
      <protection locked="0"/>
    </xf>
    <xf numFmtId="0" fontId="88" fillId="22" borderId="0" xfId="38" applyFont="1" applyFill="1" applyAlignment="1" applyProtection="1">
      <alignment horizontal="center" vertical="center" textRotation="90"/>
      <protection locked="0"/>
    </xf>
    <xf numFmtId="0" fontId="79" fillId="22" borderId="0" xfId="38" applyFont="1" applyFill="1" applyBorder="1" applyAlignment="1" applyProtection="1">
      <alignment horizontal="center" vertical="center"/>
      <protection locked="0"/>
    </xf>
    <xf numFmtId="0" fontId="57" fillId="21" borderId="76" xfId="38" applyFont="1" applyFill="1" applyBorder="1" applyAlignment="1" applyProtection="1">
      <alignment horizontal="center" vertical="center"/>
      <protection hidden="1"/>
    </xf>
    <xf numFmtId="0" fontId="57" fillId="21" borderId="104" xfId="38" applyFont="1" applyFill="1" applyBorder="1" applyAlignment="1" applyProtection="1">
      <alignment horizontal="center" vertical="center"/>
      <protection hidden="1"/>
    </xf>
    <xf numFmtId="0" fontId="172" fillId="21" borderId="11" xfId="38" applyFont="1" applyFill="1" applyBorder="1" applyAlignment="1" applyProtection="1">
      <alignment horizontal="center" vertical="center"/>
      <protection locked="0"/>
    </xf>
    <xf numFmtId="0" fontId="172" fillId="21" borderId="12" xfId="38" applyFont="1" applyFill="1" applyBorder="1" applyAlignment="1" applyProtection="1">
      <alignment horizontal="center" vertical="center"/>
      <protection locked="0"/>
    </xf>
    <xf numFmtId="0" fontId="172" fillId="21" borderId="13" xfId="38" applyFont="1" applyFill="1" applyBorder="1" applyAlignment="1" applyProtection="1">
      <alignment horizontal="center" vertical="center"/>
      <protection locked="0"/>
    </xf>
    <xf numFmtId="0" fontId="57" fillId="28" borderId="17" xfId="38" applyFont="1" applyFill="1" applyBorder="1" applyAlignment="1" applyProtection="1">
      <alignment horizontal="center"/>
      <protection locked="0"/>
    </xf>
    <xf numFmtId="0" fontId="57" fillId="28" borderId="0" xfId="38" applyFont="1" applyFill="1" applyBorder="1" applyAlignment="1" applyProtection="1">
      <alignment horizontal="center"/>
      <protection locked="0"/>
    </xf>
    <xf numFmtId="0" fontId="57" fillId="28" borderId="18" xfId="38" applyFont="1" applyFill="1" applyBorder="1" applyAlignment="1" applyProtection="1">
      <alignment horizontal="center"/>
      <protection locked="0"/>
    </xf>
    <xf numFmtId="0" fontId="173" fillId="22" borderId="14" xfId="38" applyFont="1" applyFill="1" applyBorder="1" applyAlignment="1" applyProtection="1">
      <alignment horizontal="center" vertical="center"/>
      <protection locked="0"/>
    </xf>
    <xf numFmtId="0" fontId="173" fillId="22" borderId="15" xfId="38" applyFont="1" applyFill="1" applyBorder="1" applyAlignment="1" applyProtection="1">
      <alignment horizontal="center" vertical="center"/>
      <protection locked="0"/>
    </xf>
    <xf numFmtId="0" fontId="173" fillId="22" borderId="16" xfId="38" applyFont="1" applyFill="1" applyBorder="1" applyAlignment="1" applyProtection="1">
      <alignment horizontal="center" vertical="center"/>
      <protection locked="0"/>
    </xf>
    <xf numFmtId="0" fontId="75" fillId="33" borderId="0" xfId="39" applyFont="1" applyFill="1" applyBorder="1" applyAlignment="1" applyProtection="1">
      <alignment horizontal="right" vertical="center"/>
    </xf>
    <xf numFmtId="0" fontId="172" fillId="21" borderId="73" xfId="38" applyFont="1" applyFill="1" applyBorder="1" applyAlignment="1" applyProtection="1">
      <alignment horizontal="center" vertical="center"/>
      <protection locked="0"/>
    </xf>
    <xf numFmtId="0" fontId="172" fillId="21" borderId="74" xfId="38" applyFont="1" applyFill="1" applyBorder="1" applyAlignment="1" applyProtection="1">
      <alignment horizontal="center" vertical="center"/>
      <protection locked="0"/>
    </xf>
    <xf numFmtId="0" fontId="172" fillId="21" borderId="75" xfId="38" applyFont="1" applyFill="1" applyBorder="1" applyAlignment="1" applyProtection="1">
      <alignment horizontal="center" vertical="center"/>
      <protection locked="0"/>
    </xf>
    <xf numFmtId="0" fontId="174" fillId="21" borderId="109" xfId="38" applyFont="1" applyFill="1" applyBorder="1" applyAlignment="1" applyProtection="1">
      <alignment horizontal="center"/>
      <protection locked="0"/>
    </xf>
    <xf numFmtId="0" fontId="174" fillId="21" borderId="107" xfId="38" applyFont="1" applyFill="1" applyBorder="1" applyAlignment="1" applyProtection="1">
      <alignment horizontal="center"/>
      <protection locked="0"/>
    </xf>
    <xf numFmtId="0" fontId="174" fillId="21" borderId="110" xfId="38" applyFont="1" applyFill="1" applyBorder="1" applyAlignment="1" applyProtection="1">
      <alignment horizontal="center"/>
      <protection locked="0"/>
    </xf>
    <xf numFmtId="0" fontId="75" fillId="22" borderId="0" xfId="39" applyFont="1" applyFill="1" applyBorder="1" applyAlignment="1" applyProtection="1">
      <alignment horizontal="right" vertical="center"/>
    </xf>
    <xf numFmtId="0" fontId="50" fillId="21" borderId="0" xfId="56" applyFont="1" applyFill="1" applyBorder="1" applyAlignment="1" applyProtection="1">
      <alignment vertical="top"/>
      <protection locked="0"/>
    </xf>
    <xf numFmtId="0" fontId="50" fillId="21" borderId="104" xfId="56" applyFont="1" applyFill="1" applyBorder="1" applyAlignment="1" applyProtection="1">
      <alignment vertical="top"/>
      <protection locked="0"/>
    </xf>
    <xf numFmtId="0" fontId="50" fillId="21" borderId="107" xfId="56" applyFont="1" applyFill="1" applyBorder="1" applyAlignment="1" applyProtection="1">
      <alignment vertical="top"/>
      <protection locked="0"/>
    </xf>
    <xf numFmtId="0" fontId="50" fillId="21" borderId="110" xfId="56" applyFont="1" applyFill="1" applyBorder="1" applyAlignment="1" applyProtection="1">
      <alignment vertical="top"/>
      <protection locked="0"/>
    </xf>
    <xf numFmtId="0" fontId="57" fillId="21" borderId="98" xfId="56" applyFont="1" applyFill="1" applyBorder="1" applyAlignment="1" applyProtection="1">
      <alignment vertical="center"/>
      <protection locked="0"/>
    </xf>
    <xf numFmtId="0" fontId="166" fillId="0" borderId="104" xfId="56" applyFont="1" applyBorder="1"/>
    <xf numFmtId="0" fontId="225" fillId="21" borderId="104" xfId="57" applyFont="1" applyFill="1" applyBorder="1" applyAlignment="1" applyProtection="1">
      <alignment vertical="top"/>
      <protection hidden="1"/>
    </xf>
  </cellXfs>
  <cellStyles count="8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Lien hypertexte 2" xfId="32" xr:uid="{00000000-0005-0000-0000-000020000000}"/>
    <cellStyle name="Lien hypertexte 2 2" xfId="54" xr:uid="{00000000-0005-0000-0000-000021000000}"/>
    <cellStyle name="Lien hypertexte 2 2 2" xfId="83" xr:uid="{0CB736D9-ECEC-4700-BF4A-609A2D63F3E3}"/>
    <cellStyle name="Lien hypertexte 2 3" xfId="80" xr:uid="{CE9BFF57-8CA2-456D-9602-F5BB77BBB321}"/>
    <cellStyle name="Lien hypertexte 3" xfId="33" xr:uid="{00000000-0005-0000-0000-000022000000}"/>
    <cellStyle name="Lien hypertexte 3 2" xfId="62" xr:uid="{00000000-0005-0000-0000-000023000000}"/>
    <cellStyle name="Lien hypertexte 3 2 2" xfId="79" xr:uid="{E054E04A-49C5-46A2-8D48-EDBBE8A500B3}"/>
    <cellStyle name="Lien hypertexte 3 2 3" xfId="81" xr:uid="{C3FCF358-4ACC-4A40-AA25-05C23B389911}"/>
    <cellStyle name="Lien hypertexte 4" xfId="34" xr:uid="{00000000-0005-0000-0000-000024000000}"/>
    <cellStyle name="Lien hypertexte 5" xfId="63" xr:uid="{00000000-0005-0000-0000-000025000000}"/>
    <cellStyle name="Lien hypertexte 5 2" xfId="65" xr:uid="{00000000-0005-0000-0000-000026000000}"/>
    <cellStyle name="Lien hypertexte_PG Positionnement 2009 2" xfId="85" xr:uid="{9E77879E-E073-43A3-BAAF-0383843DC9CC}"/>
    <cellStyle name="Milliers 2" xfId="35" xr:uid="{00000000-0005-0000-0000-000027000000}"/>
    <cellStyle name="Milliers 3" xfId="72" xr:uid="{00000000-0005-0000-0000-000028000000}"/>
    <cellStyle name="Neutre" xfId="36" builtinId="28" customBuiltin="1"/>
    <cellStyle name="Non d‚fini" xfId="37" xr:uid="{00000000-0005-0000-0000-00002A000000}"/>
    <cellStyle name="Normal" xfId="0" builtinId="0"/>
    <cellStyle name="Normal 12" xfId="74" xr:uid="{BD100726-AF42-4E10-B945-EACAE5C8D6B7}"/>
    <cellStyle name="Normal 2" xfId="38" xr:uid="{00000000-0005-0000-0000-00002C000000}"/>
    <cellStyle name="Normal 2 2" xfId="39" xr:uid="{00000000-0005-0000-0000-00002D000000}"/>
    <cellStyle name="Normal 2 2 2" xfId="58" xr:uid="{00000000-0005-0000-0000-00002E000000}"/>
    <cellStyle name="Normal 2 2 2 2" xfId="75" xr:uid="{2A5E559A-AC6E-49A7-A5B5-3A3307F7559A}"/>
    <cellStyle name="Normal 2 2 3" xfId="84" xr:uid="{81601557-FFB7-4519-8999-8859911B3443}"/>
    <cellStyle name="Normal 2 3" xfId="57" xr:uid="{00000000-0005-0000-0000-00002F000000}"/>
    <cellStyle name="Normal 2 4" xfId="82" xr:uid="{ECC84DF5-ADE5-4D09-90CD-8BDF5DB78572}"/>
    <cellStyle name="Normal 3" xfId="40" xr:uid="{00000000-0005-0000-0000-000030000000}"/>
    <cellStyle name="Normal 4" xfId="41" xr:uid="{00000000-0005-0000-0000-000031000000}"/>
    <cellStyle name="Normal 4 2" xfId="55" xr:uid="{00000000-0005-0000-0000-000032000000}"/>
    <cellStyle name="Normal 4 3" xfId="53" xr:uid="{00000000-0005-0000-0000-000033000000}"/>
    <cellStyle name="Normal 4 3 2" xfId="64" xr:uid="{00000000-0005-0000-0000-000034000000}"/>
    <cellStyle name="Normal 4 3 3" xfId="68" xr:uid="{00000000-0005-0000-0000-000035000000}"/>
    <cellStyle name="Normal 4 3 4" xfId="71" xr:uid="{00000000-0005-0000-0000-000036000000}"/>
    <cellStyle name="Normal 4 4" xfId="61" xr:uid="{00000000-0005-0000-0000-000037000000}"/>
    <cellStyle name="Normal 4 5" xfId="67" xr:uid="{00000000-0005-0000-0000-000038000000}"/>
    <cellStyle name="Normal 4 6" xfId="70" xr:uid="{00000000-0005-0000-0000-000039000000}"/>
    <cellStyle name="Normal 5" xfId="56" xr:uid="{00000000-0005-0000-0000-00003A000000}"/>
    <cellStyle name="Normal 6" xfId="60" xr:uid="{00000000-0005-0000-0000-00003B000000}"/>
    <cellStyle name="Normal 7" xfId="66" xr:uid="{00000000-0005-0000-0000-00003C000000}"/>
    <cellStyle name="Normal 8" xfId="69" xr:uid="{00000000-0005-0000-0000-00003D000000}"/>
    <cellStyle name="Normal_Comparer recettes 2009 OK" xfId="42" xr:uid="{00000000-0005-0000-0000-00003F000000}"/>
    <cellStyle name="Normal_Comparer recettes 2009 OK 2" xfId="59" xr:uid="{00000000-0005-0000-0000-000040000000}"/>
    <cellStyle name="Normal_Comparer recettes 2009 OK 2 2" xfId="77" xr:uid="{3D809B5D-BC91-4846-98A0-005F2D798C7D}"/>
    <cellStyle name="Normal_Forum Marais 15 09 2001_Fiche technique C2 Mars 2008 " xfId="76" xr:uid="{250C8693-17F0-43E1-8AE6-6CB776B1AC0F}"/>
    <cellStyle name="Normal_Gantt 27 janvier 2" xfId="78" xr:uid="{AB217F51-717A-4B35-8D1B-C20B35F8B9D4}"/>
    <cellStyle name="Normal_space" xfId="73" xr:uid="{00000000-0005-0000-0000-000045000000}"/>
    <cellStyle name="Note" xfId="28" builtinId="10" customBuiltin="1"/>
    <cellStyle name="Satisfaisant" xfId="43" builtinId="26" customBuiltin="1"/>
    <cellStyle name="Sortie" xfId="44" builtinId="21" customBuiltin="1"/>
    <cellStyle name="Texte explicatif" xfId="45" builtinId="53" customBuiltin="1"/>
    <cellStyle name="Titre" xfId="46" builtinId="15" customBuiltin="1"/>
    <cellStyle name="Titre 1" xfId="47" builtinId="16" customBuiltin="1"/>
    <cellStyle name="Titre 2" xfId="48" builtinId="17" customBuiltin="1"/>
    <cellStyle name="Titre 3" xfId="49" builtinId="18" customBuiltin="1"/>
    <cellStyle name="Titre 4" xfId="50" builtinId="19" customBuiltin="1"/>
    <cellStyle name="Total" xfId="51" builtinId="25" customBuiltin="1"/>
    <cellStyle name="Vérification" xfId="52" builtinId="23" customBuiltin="1"/>
  </cellStyles>
  <dxfs count="0"/>
  <tableStyles count="0" defaultTableStyle="TableStyleMedium9" defaultPivotStyle="PivotStyleLight16"/>
  <colors>
    <mruColors>
      <color rgb="FFFFFF99"/>
      <color rgb="FF0066CC"/>
      <color rgb="FFFFFFCC"/>
      <color rgb="FF7030A0"/>
      <color rgb="FF008000"/>
      <color rgb="FF974706"/>
      <color rgb="FF76933C"/>
      <color rgb="FFE26B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695638</xdr:colOff>
      <xdr:row>84</xdr:row>
      <xdr:rowOff>103683</xdr:rowOff>
    </xdr:from>
    <xdr:to>
      <xdr:col>27</xdr:col>
      <xdr:colOff>579828</xdr:colOff>
      <xdr:row>87</xdr:row>
      <xdr:rowOff>399322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7ADD6D99-0D62-4B82-BD08-BA2E6265C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68302" y="45011716"/>
          <a:ext cx="2179559" cy="1794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youtube.com/channel/UCK4qfUuh9kpBByJFIMBPTtA/playlists" TargetMode="External"/><Relationship Id="rId13" Type="http://schemas.openxmlformats.org/officeDocument/2006/relationships/hyperlink" Target="https://www.excel-exercice.com/somme-si-ens/" TargetMode="External"/><Relationship Id="rId18" Type="http://schemas.openxmlformats.org/officeDocument/2006/relationships/hyperlink" Target="https://www.youtube.com/watch?v=yk_ypXvUaHo" TargetMode="External"/><Relationship Id="rId26" Type="http://schemas.openxmlformats.org/officeDocument/2006/relationships/hyperlink" Target="https://www.google.com/search?q=Diff%C3%A9rence+entre+un+fichier+XLS+et+XLSX+(ou+XLSM)&amp;rlz=1C1AVFC_enFR845FR845&amp;oq=Diff%C3%A9rence+entre+un+fichier+XLS+et+XLSX+(ou+XLSM)&amp;aqs=chrome..69i57j33.2926j0j15&amp;sourceid=chrome&amp;ie=UTF-8" TargetMode="External"/><Relationship Id="rId3" Type="http://schemas.openxmlformats.org/officeDocument/2006/relationships/hyperlink" Target="https://www.google.fr/search?q=piffom%C3%A9trie&amp;ie=utf-8&amp;oe=utf-8&amp;client=firefox-b&amp;gfe_rd=cr&amp;dcr=0&amp;ei=yYrYWZrKMYfAaMTIipgK" TargetMode="External"/><Relationship Id="rId21" Type="http://schemas.openxmlformats.org/officeDocument/2006/relationships/hyperlink" Target="https://www.youtube.com/watch?v=HoP5kZ-f-EA&amp;ab_channel=excelexercice" TargetMode="External"/><Relationship Id="rId34" Type="http://schemas.openxmlformats.org/officeDocument/2006/relationships/drawing" Target="../drawings/drawing1.xml"/><Relationship Id="rId7" Type="http://schemas.openxmlformats.org/officeDocument/2006/relationships/hyperlink" Target="https://www.youtube.com/c/TutoDeRien/playlists" TargetMode="External"/><Relationship Id="rId12" Type="http://schemas.openxmlformats.org/officeDocument/2006/relationships/hyperlink" Target="https://www.google.com/search?q=Diff%C3%A9rence+entre+un+fichier+XLS+et+XLSX+(ou+XLSM)&amp;rlz=1C1AVFC_enFR845FR845&amp;oq=Diff%C3%A9rence+entre+un+fichier+XLS+et+XLSX+(ou+XLSM)&amp;aqs=chrome..69i57j33.2926j0j15&amp;sourceid=chrome&amp;ie=UTF-8" TargetMode="External"/><Relationship Id="rId17" Type="http://schemas.openxmlformats.org/officeDocument/2006/relationships/hyperlink" Target="https://www.superprof.fr/blog/conseils-pratiques-en-maths/" TargetMode="External"/><Relationship Id="rId25" Type="http://schemas.openxmlformats.org/officeDocument/2006/relationships/hyperlink" Target="https://www.youtube.com/watch?v=li4XNespLxg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www.excel-downloads.com/remository/Download/Professionnels/Planification-et-gestion-de-projets/SPACE.html" TargetMode="External"/><Relationship Id="rId16" Type="http://schemas.openxmlformats.org/officeDocument/2006/relationships/hyperlink" Target="https://www.ionos.fr/digitalguide/web-marketing/vendre-sur-internet/fonction-si-excel/" TargetMode="External"/><Relationship Id="rId20" Type="http://schemas.openxmlformats.org/officeDocument/2006/relationships/hyperlink" Target="https://support.office.com/fr-fr/article/combiner-le-texte-de-deux-cellules-ou-plus-en-une-cellule-81ba0946-ce78-42ed-b3c3-21340eb164a6" TargetMode="External"/><Relationship Id="rId29" Type="http://schemas.openxmlformats.org/officeDocument/2006/relationships/hyperlink" Target="https://www.ionos.fr/digitalguide/web-marketing/vendre-sur-internet/alternatives-gratuites-a-microsoft-excel/" TargetMode="External"/><Relationship Id="rId1" Type="http://schemas.openxmlformats.org/officeDocument/2006/relationships/hyperlink" Target="http://www.excel-downloads.com/forum/111720-space.html" TargetMode="External"/><Relationship Id="rId6" Type="http://schemas.openxmlformats.org/officeDocument/2006/relationships/hyperlink" Target="https://support.microsoft.com/fr-fr/excel" TargetMode="External"/><Relationship Id="rId11" Type="http://schemas.openxmlformats.org/officeDocument/2006/relationships/hyperlink" Target="https://www.youtube.com/watch?v=li4XNespLxg" TargetMode="External"/><Relationship Id="rId24" Type="http://schemas.openxmlformats.org/officeDocument/2006/relationships/hyperlink" Target="https://www.youtube.com/watch?v=YfGrccEQGKk" TargetMode="External"/><Relationship Id="rId32" Type="http://schemas.openxmlformats.org/officeDocument/2006/relationships/hyperlink" Target="https://www.excel-exercice.com/" TargetMode="External"/><Relationship Id="rId5" Type="http://schemas.openxmlformats.org/officeDocument/2006/relationships/hyperlink" Target="https://www.youtube.com/c/K%C3%A9vinBrundu/videos" TargetMode="External"/><Relationship Id="rId15" Type="http://schemas.openxmlformats.org/officeDocument/2006/relationships/hyperlink" Target="https://www.ionos.fr/digitalguide/web-marketing/vendre-sur-internet/alternatives-gratuites-a-microsoft-excel/" TargetMode="External"/><Relationship Id="rId23" Type="http://schemas.openxmlformats.org/officeDocument/2006/relationships/hyperlink" Target="https://www.google.fr/search?q=piffom%C3%A9trie&amp;ie=utf-8&amp;oe=utf-8&amp;client=firefox-b&amp;gfe_rd=cr&amp;dcr=0&amp;ei=yYrYWZrKMYfAaMTIipgK" TargetMode="External"/><Relationship Id="rId28" Type="http://schemas.openxmlformats.org/officeDocument/2006/relationships/hyperlink" Target="https://forums.commentcamarche.net/forum/bureautique-25" TargetMode="External"/><Relationship Id="rId10" Type="http://schemas.openxmlformats.org/officeDocument/2006/relationships/hyperlink" Target="https://www.youtube.com/watch?v=YfGrccEQGKk" TargetMode="External"/><Relationship Id="rId19" Type="http://schemas.openxmlformats.org/officeDocument/2006/relationships/hyperlink" Target="https://www.informatique-bureautique.com/moodle/mod/page/view.php?id=5026" TargetMode="External"/><Relationship Id="rId31" Type="http://schemas.openxmlformats.org/officeDocument/2006/relationships/hyperlink" Target="https://www.superprof.fr/blog/conseils-pratiques-en-maths/" TargetMode="External"/><Relationship Id="rId4" Type="http://schemas.openxmlformats.org/officeDocument/2006/relationships/hyperlink" Target="https://www.youtube.com/watch?v=e2kzRDcW5iI" TargetMode="External"/><Relationship Id="rId9" Type="http://schemas.openxmlformats.org/officeDocument/2006/relationships/hyperlink" Target="https://www.youtube.com/user/ExcelExercice/videos" TargetMode="External"/><Relationship Id="rId14" Type="http://schemas.openxmlformats.org/officeDocument/2006/relationships/hyperlink" Target="https://forums.commentcamarche.net/forum/bureautique-25" TargetMode="External"/><Relationship Id="rId22" Type="http://schemas.openxmlformats.org/officeDocument/2006/relationships/hyperlink" Target="http://www.mdf-xlpages.com/modules/publisher/item.php?itemid=91" TargetMode="External"/><Relationship Id="rId27" Type="http://schemas.openxmlformats.org/officeDocument/2006/relationships/hyperlink" Target="https://www.excel-exercice.com/trouver-les-liens-externes-dun-classeur/" TargetMode="External"/><Relationship Id="rId30" Type="http://schemas.openxmlformats.org/officeDocument/2006/relationships/hyperlink" Target="https://www.ionos.fr/digitalguide/web-marketing/vendre-sur-internet/fonction-si-excel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fr.answers.yahoo.com/question/index?qid=20090730080951AAKkgPl" TargetMode="External"/><Relationship Id="rId3" Type="http://schemas.openxmlformats.org/officeDocument/2006/relationships/hyperlink" Target="http://www.1001cocktails.com/magazine/savoir-faire/cocktails-a-etages" TargetMode="External"/><Relationship Id="rId7" Type="http://schemas.openxmlformats.org/officeDocument/2006/relationships/hyperlink" Target="http://www.1001cocktails.com/magazine/savoir-faire/cocktails-a-etages" TargetMode="External"/><Relationship Id="rId2" Type="http://schemas.openxmlformats.org/officeDocument/2006/relationships/hyperlink" Target="http://fr.answers.yahoo.com/question/index?qid=20090730080951AAKkgPl" TargetMode="External"/><Relationship Id="rId1" Type="http://schemas.openxmlformats.org/officeDocument/2006/relationships/hyperlink" Target="http://www.1001cocktails.com/magazine/savoir-faire/cocktails-a-etages" TargetMode="External"/><Relationship Id="rId6" Type="http://schemas.openxmlformats.org/officeDocument/2006/relationships/hyperlink" Target="http://fr.answers.yahoo.com/question/index?qid=20090730080951AAKkgPl" TargetMode="External"/><Relationship Id="rId5" Type="http://schemas.openxmlformats.org/officeDocument/2006/relationships/hyperlink" Target="http://www.1001cocktails.com/magazine/savoir-faire/cocktails-a-etages" TargetMode="External"/><Relationship Id="rId4" Type="http://schemas.openxmlformats.org/officeDocument/2006/relationships/hyperlink" Target="http://fr.answers.yahoo.com/question/index?qid=20090730080951AAKkgPl" TargetMode="External"/><Relationship Id="rId9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47"/>
  <sheetViews>
    <sheetView showZeros="0" tabSelected="1" showWhiteSpace="0" zoomScale="61" zoomScaleNormal="61" zoomScalePageLayoutView="58" workbookViewId="0">
      <selection activeCell="Q21" sqref="Q21"/>
    </sheetView>
  </sheetViews>
  <sheetFormatPr baseColWidth="10" defaultRowHeight="15" x14ac:dyDescent="0.25"/>
  <cols>
    <col min="1" max="1" width="14.5703125" style="1" customWidth="1"/>
    <col min="2" max="4" width="11.42578125" style="1"/>
    <col min="5" max="5" width="15.140625" style="1" customWidth="1"/>
    <col min="6" max="6" width="21.7109375" style="1" customWidth="1"/>
    <col min="7" max="7" width="22" style="1" customWidth="1"/>
    <col min="8" max="8" width="21.85546875" style="1" customWidth="1"/>
    <col min="9" max="9" width="22.28515625" style="1" customWidth="1"/>
    <col min="10" max="10" width="24" style="1" customWidth="1"/>
    <col min="11" max="11" width="23.5703125" style="1" customWidth="1"/>
    <col min="12" max="12" width="9.140625" style="36" bestFit="1" customWidth="1"/>
    <col min="13" max="13" width="20.85546875" style="36" customWidth="1"/>
    <col min="14" max="14" width="24.5703125" style="36" customWidth="1"/>
    <col min="15" max="15" width="19.5703125" style="36" bestFit="1" customWidth="1"/>
    <col min="16" max="16" width="21.42578125" style="36" bestFit="1" customWidth="1"/>
    <col min="17" max="17" width="16.5703125" style="2" bestFit="1" customWidth="1"/>
    <col min="18" max="18" width="19.5703125" style="2" bestFit="1" customWidth="1"/>
    <col min="19" max="19" width="21.42578125" style="2" bestFit="1" customWidth="1"/>
    <col min="20" max="16384" width="11.42578125" style="2"/>
  </cols>
  <sheetData>
    <row r="1" spans="1:30" ht="51.7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  <c r="M1" s="38"/>
      <c r="N1" s="38"/>
      <c r="O1" s="38"/>
      <c r="P1" s="38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17"/>
    </row>
    <row r="2" spans="1:30" ht="40.5" customHeight="1" x14ac:dyDescent="0.25">
      <c r="A2" s="37"/>
      <c r="B2" s="745" t="s">
        <v>106</v>
      </c>
      <c r="C2" s="37"/>
      <c r="D2" s="37"/>
      <c r="E2" s="37"/>
      <c r="F2" s="37"/>
      <c r="G2" s="37"/>
      <c r="H2" s="37"/>
      <c r="I2" s="38"/>
      <c r="J2" s="37"/>
      <c r="K2" s="37"/>
      <c r="L2" s="38"/>
      <c r="M2" s="42"/>
      <c r="N2" s="857" t="s">
        <v>413</v>
      </c>
      <c r="O2" s="857"/>
      <c r="P2" s="857"/>
      <c r="Q2" s="857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39"/>
      <c r="AD2" s="369"/>
    </row>
    <row r="3" spans="1:30" ht="40.5" customHeight="1" x14ac:dyDescent="0.25">
      <c r="A3" s="37"/>
      <c r="B3" s="40" t="s">
        <v>107</v>
      </c>
      <c r="C3" s="41"/>
      <c r="D3" s="37"/>
      <c r="E3" s="37"/>
      <c r="F3" s="37"/>
      <c r="G3" s="37"/>
      <c r="H3" s="37"/>
      <c r="I3" s="38"/>
      <c r="J3" s="37"/>
      <c r="K3" s="37"/>
      <c r="L3" s="38"/>
      <c r="M3" s="38"/>
      <c r="N3" s="857"/>
      <c r="O3" s="857"/>
      <c r="P3" s="857"/>
      <c r="Q3" s="857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39"/>
      <c r="AD3" s="369"/>
    </row>
    <row r="4" spans="1:30" ht="40.5" customHeight="1" x14ac:dyDescent="0.25">
      <c r="A4" s="37"/>
      <c r="B4" s="40" t="s">
        <v>412</v>
      </c>
      <c r="C4" s="41"/>
      <c r="D4" s="37"/>
      <c r="E4" s="37"/>
      <c r="F4" s="37"/>
      <c r="G4" s="37"/>
      <c r="H4" s="37"/>
      <c r="I4" s="38"/>
      <c r="J4" s="37"/>
      <c r="K4" s="37"/>
      <c r="L4" s="38"/>
      <c r="M4" s="38"/>
      <c r="N4" s="378" t="s">
        <v>414</v>
      </c>
      <c r="O4" s="761"/>
      <c r="P4" s="761"/>
      <c r="Q4" s="761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39"/>
      <c r="AD4" s="369"/>
    </row>
    <row r="5" spans="1:30" ht="40.5" customHeight="1" x14ac:dyDescent="0.25">
      <c r="A5" s="37"/>
      <c r="B5" s="40" t="s">
        <v>108</v>
      </c>
      <c r="C5" s="41"/>
      <c r="D5" s="37"/>
      <c r="E5" s="37"/>
      <c r="F5" s="37"/>
      <c r="G5" s="37"/>
      <c r="H5" s="37"/>
      <c r="I5" s="38"/>
      <c r="J5" s="37"/>
      <c r="K5" s="37"/>
      <c r="L5" s="38"/>
      <c r="M5" s="38"/>
      <c r="N5" s="770" t="s">
        <v>420</v>
      </c>
      <c r="O5" s="38"/>
      <c r="P5" s="38"/>
      <c r="Q5" s="39"/>
      <c r="R5" s="39"/>
      <c r="S5" s="39"/>
      <c r="T5" s="39"/>
      <c r="U5" s="39"/>
      <c r="V5" s="42"/>
      <c r="W5" s="42"/>
      <c r="X5" s="42"/>
      <c r="Y5" s="42"/>
      <c r="Z5" s="42"/>
      <c r="AA5" s="42"/>
      <c r="AB5" s="42"/>
      <c r="AC5" s="39"/>
      <c r="AD5" s="369"/>
    </row>
    <row r="6" spans="1:30" ht="40.5" customHeight="1" x14ac:dyDescent="0.25">
      <c r="A6" s="37"/>
      <c r="B6" s="40" t="s">
        <v>109</v>
      </c>
      <c r="C6" s="37"/>
      <c r="D6" s="37"/>
      <c r="E6" s="37"/>
      <c r="F6" s="37"/>
      <c r="G6" s="37"/>
      <c r="H6" s="37"/>
      <c r="I6" s="38"/>
      <c r="J6" s="37"/>
      <c r="K6" s="37"/>
      <c r="L6" s="38"/>
      <c r="M6" s="38"/>
      <c r="N6" s="770" t="s">
        <v>421</v>
      </c>
      <c r="O6" s="38"/>
      <c r="P6" s="38"/>
      <c r="Q6" s="39"/>
      <c r="R6" s="39"/>
      <c r="S6" s="39"/>
      <c r="T6" s="39"/>
      <c r="U6" s="39"/>
      <c r="V6" s="42"/>
      <c r="W6" s="42"/>
      <c r="X6" s="42"/>
      <c r="Y6" s="42"/>
      <c r="Z6" s="42"/>
      <c r="AA6" s="42"/>
      <c r="AB6" s="42"/>
      <c r="AC6" s="39"/>
      <c r="AD6" s="369"/>
    </row>
    <row r="7" spans="1:30" ht="40.5" customHeight="1" thickBot="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39"/>
      <c r="T7" s="39"/>
      <c r="U7" s="39"/>
      <c r="V7" s="42"/>
      <c r="W7" s="42"/>
      <c r="X7" s="42"/>
      <c r="Y7" s="42"/>
      <c r="Z7" s="42"/>
      <c r="AA7" s="42"/>
      <c r="AB7" s="42"/>
      <c r="AC7" s="39"/>
      <c r="AD7" s="369"/>
    </row>
    <row r="8" spans="1:30" ht="40.5" customHeight="1" x14ac:dyDescent="0.2">
      <c r="A8" s="40"/>
      <c r="B8" s="852" t="s">
        <v>112</v>
      </c>
      <c r="C8" s="853" t="s">
        <v>117</v>
      </c>
      <c r="D8" s="853"/>
      <c r="E8" s="853"/>
      <c r="F8" s="853"/>
      <c r="G8" s="853"/>
      <c r="H8" s="853"/>
      <c r="I8" s="853"/>
      <c r="J8" s="853"/>
      <c r="K8" s="853"/>
      <c r="L8" s="853"/>
      <c r="M8" s="1036"/>
      <c r="N8" s="40"/>
      <c r="O8" s="40"/>
      <c r="P8" s="40"/>
      <c r="Q8" s="40"/>
      <c r="R8" s="40"/>
      <c r="S8" s="39"/>
      <c r="T8" s="39"/>
      <c r="U8" s="39"/>
      <c r="V8" s="42"/>
      <c r="W8" s="42"/>
      <c r="X8" s="42"/>
      <c r="Y8" s="42"/>
      <c r="Z8" s="42"/>
      <c r="AA8" s="42"/>
      <c r="AB8" s="42"/>
      <c r="AC8" s="39"/>
      <c r="AD8" s="369"/>
    </row>
    <row r="9" spans="1:30" s="369" customFormat="1" ht="30" customHeight="1" x14ac:dyDescent="0.2">
      <c r="A9" s="370"/>
      <c r="B9" s="855" t="s">
        <v>419</v>
      </c>
      <c r="C9" s="830" t="s">
        <v>114</v>
      </c>
      <c r="D9" s="831" t="s">
        <v>113</v>
      </c>
      <c r="E9" s="831"/>
      <c r="F9" s="832"/>
      <c r="G9" s="833"/>
      <c r="H9" s="833"/>
      <c r="I9" s="833"/>
      <c r="J9" s="833"/>
      <c r="K9" s="833"/>
      <c r="L9" s="833"/>
      <c r="M9" s="834"/>
      <c r="N9" s="40"/>
      <c r="O9" s="40"/>
      <c r="P9" s="40"/>
      <c r="Q9" s="40"/>
      <c r="R9" s="40"/>
      <c r="S9" s="39"/>
      <c r="T9" s="39"/>
      <c r="U9" s="39"/>
      <c r="V9" s="42"/>
      <c r="W9" s="42"/>
      <c r="X9" s="42"/>
      <c r="Y9" s="42"/>
      <c r="Z9" s="42"/>
      <c r="AA9" s="42"/>
      <c r="AB9" s="42"/>
      <c r="AC9" s="368"/>
    </row>
    <row r="10" spans="1:30" ht="40.5" customHeight="1" x14ac:dyDescent="0.2">
      <c r="A10" s="40"/>
      <c r="B10" s="855"/>
      <c r="C10" s="838" t="s">
        <v>21</v>
      </c>
      <c r="D10" s="839" t="s">
        <v>4</v>
      </c>
      <c r="E10" s="840"/>
      <c r="F10" s="840" t="s">
        <v>118</v>
      </c>
      <c r="G10" s="836"/>
      <c r="H10" s="836"/>
      <c r="I10" s="836"/>
      <c r="J10" s="836"/>
      <c r="K10" s="836"/>
      <c r="L10" s="836"/>
      <c r="M10" s="837"/>
      <c r="N10" s="40"/>
      <c r="O10" s="40"/>
      <c r="P10" s="40"/>
      <c r="Q10" s="40"/>
      <c r="R10" s="40"/>
      <c r="S10" s="39"/>
      <c r="T10" s="39"/>
      <c r="U10" s="39"/>
      <c r="V10" s="42"/>
      <c r="W10" s="42"/>
      <c r="X10" s="42"/>
      <c r="Y10" s="42"/>
      <c r="Z10" s="42"/>
      <c r="AA10" s="42"/>
      <c r="AB10" s="42"/>
      <c r="AC10" s="39"/>
      <c r="AD10" s="369"/>
    </row>
    <row r="11" spans="1:30" ht="40.5" customHeight="1" x14ac:dyDescent="0.35">
      <c r="A11" s="40"/>
      <c r="B11" s="855"/>
      <c r="C11" s="841" t="s">
        <v>23</v>
      </c>
      <c r="D11" s="839" t="s">
        <v>242</v>
      </c>
      <c r="E11" s="840" t="s">
        <v>243</v>
      </c>
      <c r="F11" s="835"/>
      <c r="G11" s="836"/>
      <c r="H11" s="836"/>
      <c r="I11" s="836"/>
      <c r="J11" s="836"/>
      <c r="K11" s="836"/>
      <c r="L11" s="836"/>
      <c r="M11" s="837"/>
      <c r="N11" s="40"/>
      <c r="O11" s="40"/>
      <c r="P11" s="40"/>
      <c r="Q11" s="40"/>
      <c r="R11" s="40"/>
      <c r="S11" s="39"/>
      <c r="T11" s="39"/>
      <c r="U11" s="39"/>
      <c r="V11" s="42"/>
      <c r="W11" s="42"/>
      <c r="X11" s="42"/>
      <c r="Y11" s="42"/>
      <c r="Z11" s="42"/>
      <c r="AA11" s="42"/>
      <c r="AB11" s="42"/>
      <c r="AC11" s="39"/>
      <c r="AD11" s="369"/>
    </row>
    <row r="12" spans="1:30" ht="40.5" customHeight="1" x14ac:dyDescent="0.35">
      <c r="A12" s="40"/>
      <c r="B12" s="855"/>
      <c r="C12" s="841"/>
      <c r="D12" s="839"/>
      <c r="E12" s="842" t="s">
        <v>94</v>
      </c>
      <c r="F12" s="835"/>
      <c r="G12" s="836"/>
      <c r="H12" s="836"/>
      <c r="I12" s="836"/>
      <c r="J12" s="836"/>
      <c r="K12" s="836"/>
      <c r="L12" s="836"/>
      <c r="M12" s="837"/>
      <c r="N12" s="40"/>
      <c r="O12" s="40"/>
      <c r="P12" s="40"/>
      <c r="Q12" s="40"/>
      <c r="R12" s="40"/>
      <c r="S12" s="39"/>
      <c r="T12" s="39"/>
      <c r="U12" s="39"/>
      <c r="V12" s="42"/>
      <c r="W12" s="42"/>
      <c r="X12" s="42"/>
      <c r="Y12" s="42"/>
      <c r="Z12" s="42"/>
      <c r="AA12" s="42"/>
      <c r="AB12" s="42"/>
      <c r="AC12" s="39"/>
      <c r="AD12" s="369"/>
    </row>
    <row r="13" spans="1:30" ht="40.5" customHeight="1" x14ac:dyDescent="0.35">
      <c r="A13" s="40"/>
      <c r="B13" s="855"/>
      <c r="C13" s="835"/>
      <c r="D13" s="835"/>
      <c r="E13" s="840" t="s">
        <v>244</v>
      </c>
      <c r="F13" s="835"/>
      <c r="G13" s="836"/>
      <c r="H13" s="836"/>
      <c r="I13" s="836"/>
      <c r="J13" s="836"/>
      <c r="K13" s="843"/>
      <c r="L13" s="840"/>
      <c r="M13" s="837"/>
      <c r="N13" s="40"/>
      <c r="O13" s="40"/>
      <c r="P13" s="40"/>
      <c r="Q13" s="40"/>
      <c r="R13" s="40"/>
      <c r="S13" s="39"/>
      <c r="T13" s="39"/>
      <c r="U13" s="39"/>
      <c r="V13" s="42"/>
      <c r="W13" s="42"/>
      <c r="X13" s="42"/>
      <c r="Y13" s="42"/>
      <c r="Z13" s="42"/>
      <c r="AA13" s="42"/>
      <c r="AB13" s="42"/>
      <c r="AC13" s="39"/>
      <c r="AD13" s="369"/>
    </row>
    <row r="14" spans="1:30" ht="40.5" customHeight="1" x14ac:dyDescent="0.2">
      <c r="A14" s="40"/>
      <c r="B14" s="855"/>
      <c r="C14" s="841" t="s">
        <v>25</v>
      </c>
      <c r="D14" s="839" t="s">
        <v>245</v>
      </c>
      <c r="E14" s="843" t="s">
        <v>2</v>
      </c>
      <c r="F14" s="843" t="s">
        <v>1</v>
      </c>
      <c r="G14" s="843" t="s">
        <v>133</v>
      </c>
      <c r="H14" s="843" t="s">
        <v>246</v>
      </c>
      <c r="I14" s="840" t="s">
        <v>247</v>
      </c>
      <c r="J14" s="836"/>
      <c r="K14" s="843" t="s">
        <v>241</v>
      </c>
      <c r="L14" s="840" t="s">
        <v>248</v>
      </c>
      <c r="M14" s="837"/>
      <c r="N14" s="40"/>
      <c r="O14" s="40"/>
      <c r="P14" s="40"/>
      <c r="Q14" s="40"/>
      <c r="R14" s="40"/>
      <c r="S14" s="39"/>
      <c r="T14" s="39"/>
      <c r="U14" s="39"/>
      <c r="V14" s="42"/>
      <c r="W14" s="42"/>
      <c r="X14" s="42"/>
      <c r="Y14" s="42"/>
      <c r="Z14" s="42"/>
      <c r="AA14" s="42"/>
      <c r="AB14" s="42"/>
      <c r="AC14" s="39"/>
      <c r="AD14" s="369"/>
    </row>
    <row r="15" spans="1:30" ht="40.5" customHeight="1" x14ac:dyDescent="0.35">
      <c r="A15" s="40"/>
      <c r="B15" s="855"/>
      <c r="C15" s="844"/>
      <c r="D15" s="845">
        <v>10</v>
      </c>
      <c r="E15" s="839" t="s">
        <v>126</v>
      </c>
      <c r="F15" s="835"/>
      <c r="G15" s="840" t="s">
        <v>249</v>
      </c>
      <c r="H15" s="846"/>
      <c r="I15" s="846"/>
      <c r="J15" s="846"/>
      <c r="K15" s="846"/>
      <c r="L15" s="846"/>
      <c r="M15" s="1037"/>
      <c r="N15" s="40"/>
      <c r="O15" s="40"/>
      <c r="P15" s="40"/>
      <c r="Q15" s="40"/>
      <c r="R15" s="40"/>
      <c r="S15" s="39"/>
      <c r="T15" s="39"/>
      <c r="U15" s="39"/>
      <c r="V15" s="42"/>
      <c r="W15" s="42"/>
      <c r="X15" s="42"/>
      <c r="Y15" s="42"/>
      <c r="Z15" s="42"/>
      <c r="AA15" s="42"/>
      <c r="AB15" s="42"/>
      <c r="AC15" s="39"/>
      <c r="AD15" s="369"/>
    </row>
    <row r="16" spans="1:30" ht="40.5" customHeight="1" x14ac:dyDescent="0.35">
      <c r="A16" s="40"/>
      <c r="B16" s="855"/>
      <c r="C16" s="848"/>
      <c r="D16" s="835"/>
      <c r="E16" s="835"/>
      <c r="F16" s="835"/>
      <c r="G16" s="848" t="s">
        <v>52</v>
      </c>
      <c r="H16" s="835"/>
      <c r="I16" s="848" t="s">
        <v>2</v>
      </c>
      <c r="J16" s="835"/>
      <c r="K16" s="848" t="s">
        <v>250</v>
      </c>
      <c r="L16" s="835"/>
      <c r="M16" s="1038" t="s">
        <v>251</v>
      </c>
      <c r="N16" s="40"/>
      <c r="O16" s="40"/>
      <c r="P16" s="40"/>
      <c r="Q16" s="40"/>
      <c r="R16" s="40"/>
      <c r="S16" s="39"/>
      <c r="T16" s="39"/>
      <c r="U16" s="39"/>
      <c r="V16" s="42"/>
      <c r="W16" s="42"/>
      <c r="X16" s="42"/>
      <c r="Y16" s="42"/>
      <c r="Z16" s="42"/>
      <c r="AA16" s="42"/>
      <c r="AB16" s="42"/>
      <c r="AC16" s="39"/>
      <c r="AD16" s="369"/>
    </row>
    <row r="17" spans="1:30" ht="40.5" customHeight="1" thickBot="1" x14ac:dyDescent="0.4">
      <c r="A17" s="40"/>
      <c r="B17" s="855"/>
      <c r="C17" s="849" t="s">
        <v>395</v>
      </c>
      <c r="D17" s="835"/>
      <c r="E17" s="835"/>
      <c r="F17" s="835"/>
      <c r="G17" s="835"/>
      <c r="H17" s="835"/>
      <c r="I17" s="835"/>
      <c r="J17" s="835"/>
      <c r="K17" s="835"/>
      <c r="L17" s="835"/>
      <c r="M17" s="847"/>
      <c r="N17" s="40"/>
      <c r="O17" s="40"/>
      <c r="P17" s="40"/>
      <c r="Q17" s="40"/>
      <c r="R17" s="40"/>
      <c r="S17" s="39"/>
      <c r="T17" s="39"/>
      <c r="U17" s="39"/>
      <c r="V17" s="42"/>
      <c r="W17" s="42"/>
      <c r="X17" s="42"/>
      <c r="Y17" s="42"/>
      <c r="Z17" s="42"/>
      <c r="AA17" s="42"/>
      <c r="AB17" s="42"/>
      <c r="AC17" s="39"/>
      <c r="AD17" s="369"/>
    </row>
    <row r="18" spans="1:30" ht="40.5" customHeight="1" thickBot="1" x14ac:dyDescent="0.25">
      <c r="A18" s="40"/>
      <c r="B18" s="855"/>
      <c r="C18" s="850">
        <v>10</v>
      </c>
      <c r="D18" s="1032" t="s">
        <v>396</v>
      </c>
      <c r="E18" s="1032"/>
      <c r="F18" s="1032"/>
      <c r="G18" s="1032"/>
      <c r="H18" s="1032"/>
      <c r="I18" s="1032"/>
      <c r="J18" s="1032"/>
      <c r="K18" s="1032"/>
      <c r="L18" s="1032"/>
      <c r="M18" s="1033"/>
      <c r="N18" s="40"/>
      <c r="O18" s="40"/>
      <c r="P18" s="40"/>
      <c r="Q18" s="40"/>
      <c r="R18" s="40"/>
      <c r="S18" s="39"/>
      <c r="T18" s="39"/>
      <c r="U18" s="39"/>
      <c r="V18" s="42"/>
      <c r="W18" s="42"/>
      <c r="X18" s="42"/>
      <c r="Y18" s="42"/>
      <c r="Z18" s="42"/>
      <c r="AA18" s="42"/>
      <c r="AB18" s="42"/>
      <c r="AC18" s="39"/>
      <c r="AD18" s="369"/>
    </row>
    <row r="19" spans="1:30" ht="40.5" customHeight="1" thickBot="1" x14ac:dyDescent="0.25">
      <c r="A19" s="40"/>
      <c r="B19" s="856"/>
      <c r="C19" s="851"/>
      <c r="D19" s="1034"/>
      <c r="E19" s="1034"/>
      <c r="F19" s="1034"/>
      <c r="G19" s="1034"/>
      <c r="H19" s="1034"/>
      <c r="I19" s="1034"/>
      <c r="J19" s="1034"/>
      <c r="K19" s="1034"/>
      <c r="L19" s="1034"/>
      <c r="M19" s="1035"/>
      <c r="N19" s="40"/>
      <c r="O19" s="40"/>
      <c r="P19" s="40"/>
      <c r="Q19" s="40"/>
      <c r="R19" s="40"/>
      <c r="S19" s="39"/>
      <c r="T19" s="39"/>
      <c r="U19" s="39"/>
      <c r="V19" s="42"/>
      <c r="W19" s="42"/>
      <c r="X19" s="42"/>
      <c r="Y19" s="42"/>
      <c r="Z19" s="42"/>
      <c r="AA19" s="42"/>
      <c r="AB19" s="42"/>
      <c r="AC19" s="39"/>
      <c r="AD19" s="369"/>
    </row>
    <row r="20" spans="1:30" s="369" customFormat="1" ht="30" customHeight="1" x14ac:dyDescent="0.4">
      <c r="A20" s="370"/>
      <c r="B20" s="372"/>
      <c r="C20" s="370"/>
      <c r="D20" s="370"/>
      <c r="E20" s="370"/>
      <c r="F20" s="370"/>
      <c r="G20" s="370"/>
      <c r="H20" s="370"/>
      <c r="I20" s="370"/>
      <c r="J20" s="370"/>
      <c r="K20" s="370"/>
      <c r="L20" s="370"/>
      <c r="M20" s="370"/>
      <c r="N20" s="370"/>
      <c r="O20" s="370"/>
      <c r="P20" s="370"/>
      <c r="Q20" s="370"/>
      <c r="R20" s="370"/>
      <c r="S20" s="368"/>
      <c r="T20" s="368"/>
      <c r="U20" s="368"/>
      <c r="V20" s="368"/>
      <c r="W20" s="368"/>
      <c r="X20" s="368"/>
      <c r="Y20" s="368"/>
      <c r="Z20" s="368"/>
      <c r="AA20" s="368"/>
      <c r="AB20" s="368"/>
      <c r="AC20" s="368"/>
    </row>
    <row r="21" spans="1:30" s="369" customFormat="1" ht="30" customHeight="1" x14ac:dyDescent="0.4">
      <c r="A21" s="370"/>
      <c r="B21" s="372"/>
      <c r="C21" s="370"/>
      <c r="D21" s="370"/>
      <c r="E21" s="370"/>
      <c r="F21" s="370"/>
      <c r="G21" s="370"/>
      <c r="H21" s="370"/>
      <c r="I21" s="370"/>
      <c r="J21" s="370"/>
      <c r="K21" s="370"/>
      <c r="L21" s="370"/>
      <c r="M21" s="370"/>
      <c r="N21" s="370"/>
      <c r="O21" s="370"/>
      <c r="P21" s="370"/>
      <c r="Q21" s="370"/>
      <c r="R21" s="370"/>
      <c r="S21" s="368"/>
      <c r="T21" s="368"/>
      <c r="U21" s="368"/>
      <c r="V21" s="368"/>
      <c r="W21" s="368"/>
      <c r="X21" s="368"/>
      <c r="Y21" s="368"/>
      <c r="Z21" s="368"/>
      <c r="AA21" s="368"/>
      <c r="AB21" s="368"/>
      <c r="AC21" s="368"/>
    </row>
    <row r="22" spans="1:30" s="373" customFormat="1" ht="40.5" customHeight="1" x14ac:dyDescent="0.25">
      <c r="A22" s="370"/>
      <c r="B22" s="374" t="s">
        <v>256</v>
      </c>
      <c r="C22" s="370"/>
      <c r="D22" s="370"/>
      <c r="E22" s="370"/>
      <c r="F22" s="370"/>
      <c r="G22" s="370"/>
      <c r="H22" s="370"/>
      <c r="I22" s="367"/>
      <c r="J22" s="370"/>
      <c r="K22" s="370"/>
      <c r="L22" s="367"/>
      <c r="M22" s="367"/>
      <c r="N22" s="367"/>
      <c r="O22" s="367"/>
      <c r="P22" s="367"/>
      <c r="Q22" s="374" t="s">
        <v>257</v>
      </c>
      <c r="R22" s="368"/>
      <c r="S22" s="368"/>
      <c r="T22" s="368"/>
      <c r="U22" s="368"/>
      <c r="V22" s="368"/>
      <c r="W22" s="368"/>
      <c r="X22" s="368"/>
      <c r="Y22" s="368"/>
      <c r="Z22" s="368"/>
      <c r="AA22" s="368"/>
      <c r="AB22" s="368"/>
      <c r="AC22" s="368"/>
      <c r="AD22" s="369"/>
    </row>
    <row r="23" spans="1:30" s="373" customFormat="1" ht="40.5" customHeight="1" x14ac:dyDescent="0.25">
      <c r="A23" s="370"/>
      <c r="B23" s="371"/>
      <c r="C23" s="375" t="s">
        <v>141</v>
      </c>
      <c r="D23" s="370"/>
      <c r="E23" s="376" t="s">
        <v>258</v>
      </c>
      <c r="F23" s="367"/>
      <c r="G23" s="377" t="s">
        <v>259</v>
      </c>
      <c r="H23" s="370"/>
      <c r="I23" s="367"/>
      <c r="J23" s="378" t="s">
        <v>260</v>
      </c>
      <c r="K23" s="370"/>
      <c r="L23" s="367"/>
      <c r="M23" s="367"/>
      <c r="N23" s="367"/>
      <c r="O23" s="367"/>
      <c r="P23" s="367"/>
      <c r="Q23" s="379" t="s">
        <v>261</v>
      </c>
      <c r="R23" s="380"/>
      <c r="S23" s="381">
        <v>15.5</v>
      </c>
      <c r="T23" s="368"/>
      <c r="U23" s="382">
        <v>15.5</v>
      </c>
      <c r="V23" s="368"/>
      <c r="W23" s="383">
        <v>15.5</v>
      </c>
      <c r="X23" s="368"/>
      <c r="Y23" s="368"/>
      <c r="Z23" s="368"/>
      <c r="AA23" s="368"/>
      <c r="AB23" s="368"/>
      <c r="AC23" s="368"/>
      <c r="AD23" s="369"/>
    </row>
    <row r="24" spans="1:30" s="373" customFormat="1" ht="40.5" customHeight="1" x14ac:dyDescent="0.25">
      <c r="A24" s="370"/>
      <c r="B24" s="371"/>
      <c r="C24" s="375" t="s">
        <v>124</v>
      </c>
      <c r="D24" s="370"/>
      <c r="E24" s="376" t="s">
        <v>125</v>
      </c>
      <c r="F24" s="367"/>
      <c r="G24" s="377" t="s">
        <v>262</v>
      </c>
      <c r="H24" s="370"/>
      <c r="I24" s="367"/>
      <c r="J24" s="378" t="s">
        <v>263</v>
      </c>
      <c r="K24" s="370"/>
      <c r="L24" s="367"/>
      <c r="M24" s="367"/>
      <c r="N24" s="367"/>
      <c r="O24" s="367"/>
      <c r="P24" s="367"/>
      <c r="Q24" s="384" t="s">
        <v>264</v>
      </c>
      <c r="R24" s="380"/>
      <c r="S24" s="376" t="s">
        <v>265</v>
      </c>
      <c r="T24" s="368"/>
      <c r="U24" s="385" t="s">
        <v>266</v>
      </c>
      <c r="V24" s="368"/>
      <c r="W24" s="376" t="s">
        <v>267</v>
      </c>
      <c r="X24" s="368"/>
      <c r="Y24" s="368"/>
      <c r="Z24" s="368"/>
      <c r="AA24" s="368"/>
      <c r="AB24" s="368"/>
      <c r="AC24" s="368"/>
      <c r="AD24" s="369"/>
    </row>
    <row r="25" spans="1:30" s="373" customFormat="1" ht="40.5" customHeight="1" x14ac:dyDescent="0.25">
      <c r="A25" s="370"/>
      <c r="B25" s="371"/>
      <c r="C25" s="370"/>
      <c r="D25" s="370"/>
      <c r="E25" s="370"/>
      <c r="F25" s="370"/>
      <c r="G25" s="370"/>
      <c r="H25" s="370"/>
      <c r="I25" s="367"/>
      <c r="J25" s="370"/>
      <c r="K25" s="370"/>
      <c r="L25" s="367"/>
      <c r="M25" s="367"/>
      <c r="N25" s="367"/>
      <c r="O25" s="367"/>
      <c r="P25" s="367"/>
      <c r="Q25" s="368"/>
      <c r="R25" s="368"/>
      <c r="S25" s="368"/>
      <c r="T25" s="368"/>
      <c r="U25" s="368"/>
      <c r="V25" s="368"/>
      <c r="W25" s="368"/>
      <c r="X25" s="368"/>
      <c r="Y25" s="368"/>
      <c r="Z25" s="368"/>
      <c r="AA25" s="368"/>
      <c r="AB25" s="368"/>
      <c r="AC25" s="368"/>
      <c r="AD25" s="369"/>
    </row>
    <row r="26" spans="1:30" s="373" customFormat="1" ht="40.5" customHeight="1" x14ac:dyDescent="0.25">
      <c r="A26" s="370"/>
      <c r="B26" s="374" t="s">
        <v>268</v>
      </c>
      <c r="C26" s="370"/>
      <c r="D26" s="370"/>
      <c r="E26" s="370"/>
      <c r="F26" s="370"/>
      <c r="G26" s="370"/>
      <c r="H26" s="370"/>
      <c r="I26" s="367"/>
      <c r="J26" s="370"/>
      <c r="K26" s="370"/>
      <c r="L26" s="367"/>
      <c r="M26" s="367"/>
      <c r="N26" s="367"/>
      <c r="O26" s="367"/>
      <c r="P26" s="367"/>
      <c r="Q26" s="368"/>
      <c r="R26" s="368"/>
      <c r="S26" s="368"/>
      <c r="T26" s="368"/>
      <c r="U26" s="368"/>
      <c r="V26" s="368"/>
      <c r="W26" s="368"/>
      <c r="X26" s="368"/>
      <c r="Y26" s="368"/>
      <c r="Z26" s="368"/>
      <c r="AA26" s="368"/>
      <c r="AB26" s="368"/>
      <c r="AC26" s="368"/>
      <c r="AD26" s="369"/>
    </row>
    <row r="27" spans="1:30" s="373" customFormat="1" ht="40.5" customHeight="1" x14ac:dyDescent="0.25">
      <c r="A27" s="370"/>
      <c r="B27" s="371"/>
      <c r="C27" s="386" t="s">
        <v>269</v>
      </c>
      <c r="D27" s="370"/>
      <c r="E27" s="370"/>
      <c r="F27" s="370"/>
      <c r="G27" s="370"/>
      <c r="H27" s="387" t="s">
        <v>270</v>
      </c>
      <c r="I27" s="387"/>
      <c r="J27" s="370"/>
      <c r="K27" s="370"/>
      <c r="L27" s="367"/>
      <c r="M27" s="367"/>
      <c r="N27" s="367"/>
      <c r="O27" s="367"/>
      <c r="P27" s="388" t="s">
        <v>271</v>
      </c>
      <c r="Q27" s="388"/>
      <c r="R27" s="368"/>
      <c r="S27" s="368"/>
      <c r="T27" s="368"/>
      <c r="U27" s="368"/>
      <c r="V27" s="389" t="s">
        <v>272</v>
      </c>
      <c r="W27" s="389"/>
      <c r="X27" s="368"/>
      <c r="Y27" s="368"/>
      <c r="Z27" s="368"/>
      <c r="AA27" s="368"/>
      <c r="AB27" s="368"/>
      <c r="AC27" s="368"/>
      <c r="AD27" s="369"/>
    </row>
    <row r="28" spans="1:30" s="373" customFormat="1" ht="40.5" customHeight="1" x14ac:dyDescent="0.25">
      <c r="A28" s="370"/>
      <c r="B28" s="371"/>
      <c r="C28" s="390" t="s">
        <v>273</v>
      </c>
      <c r="D28" s="370"/>
      <c r="E28" s="370"/>
      <c r="F28" s="370"/>
      <c r="G28" s="370"/>
      <c r="H28" s="391" t="s">
        <v>274</v>
      </c>
      <c r="I28" s="391"/>
      <c r="J28" s="370"/>
      <c r="K28" s="370"/>
      <c r="L28" s="367"/>
      <c r="M28" s="367"/>
      <c r="N28" s="367"/>
      <c r="O28" s="367"/>
      <c r="P28" s="392" t="s">
        <v>275</v>
      </c>
      <c r="Q28" s="392"/>
      <c r="R28" s="368"/>
      <c r="S28" s="368"/>
      <c r="T28" s="368"/>
      <c r="U28" s="368"/>
      <c r="V28" s="393" t="s">
        <v>276</v>
      </c>
      <c r="W28" s="393"/>
      <c r="X28" s="368"/>
      <c r="Y28" s="368"/>
      <c r="Z28" s="368"/>
      <c r="AA28" s="368"/>
      <c r="AB28" s="368"/>
      <c r="AC28" s="368"/>
      <c r="AD28" s="369"/>
    </row>
    <row r="29" spans="1:30" s="373" customFormat="1" ht="40.5" customHeight="1" x14ac:dyDescent="0.25">
      <c r="A29" s="370"/>
      <c r="B29" s="371"/>
      <c r="C29" s="394" t="s">
        <v>277</v>
      </c>
      <c r="D29" s="370"/>
      <c r="E29" s="370"/>
      <c r="F29" s="370"/>
      <c r="G29" s="370"/>
      <c r="H29" s="370"/>
      <c r="I29" s="367"/>
      <c r="J29" s="370"/>
      <c r="K29" s="370"/>
      <c r="L29" s="367"/>
      <c r="M29" s="367"/>
      <c r="N29" s="367"/>
      <c r="O29" s="367"/>
      <c r="P29" s="367"/>
      <c r="Q29" s="368"/>
      <c r="R29" s="368"/>
      <c r="S29" s="368"/>
      <c r="T29" s="368"/>
      <c r="U29" s="368"/>
      <c r="V29" s="368"/>
      <c r="W29" s="368"/>
      <c r="X29" s="368"/>
      <c r="Y29" s="368"/>
      <c r="Z29" s="368"/>
      <c r="AA29" s="368"/>
      <c r="AB29" s="368"/>
      <c r="AC29" s="368"/>
      <c r="AD29" s="369"/>
    </row>
    <row r="30" spans="1:30" s="398" customFormat="1" ht="40.5" customHeight="1" x14ac:dyDescent="0.25">
      <c r="A30" s="395"/>
      <c r="B30" s="374" t="s">
        <v>278</v>
      </c>
      <c r="C30" s="395"/>
      <c r="D30" s="395"/>
      <c r="E30" s="395"/>
      <c r="F30" s="395"/>
      <c r="G30" s="395"/>
      <c r="H30" s="395"/>
      <c r="I30" s="367"/>
      <c r="J30" s="395"/>
      <c r="K30" s="395"/>
      <c r="L30" s="367"/>
      <c r="M30" s="367"/>
      <c r="N30" s="367"/>
      <c r="O30" s="367"/>
      <c r="P30" s="367"/>
      <c r="Q30" s="396"/>
      <c r="R30" s="396"/>
      <c r="S30" s="396"/>
      <c r="T30" s="396"/>
      <c r="U30" s="396"/>
      <c r="V30" s="396"/>
      <c r="W30" s="396"/>
      <c r="X30" s="396"/>
      <c r="Y30" s="396"/>
      <c r="Z30" s="396"/>
      <c r="AA30" s="396"/>
      <c r="AB30" s="396"/>
      <c r="AC30" s="396"/>
      <c r="AD30" s="369"/>
    </row>
    <row r="31" spans="1:30" s="398" customFormat="1" ht="40.5" customHeight="1" x14ac:dyDescent="0.2">
      <c r="A31" s="395"/>
      <c r="B31" s="399"/>
      <c r="C31" s="400" t="s">
        <v>20</v>
      </c>
      <c r="D31" s="401" t="s">
        <v>22</v>
      </c>
      <c r="E31" s="402" t="s">
        <v>24</v>
      </c>
      <c r="F31" s="403" t="s">
        <v>26</v>
      </c>
      <c r="G31" s="404" t="s">
        <v>29</v>
      </c>
      <c r="H31" s="405" t="s">
        <v>31</v>
      </c>
      <c r="I31" s="406" t="s">
        <v>32</v>
      </c>
      <c r="J31" s="407" t="s">
        <v>33</v>
      </c>
      <c r="K31" s="408" t="s">
        <v>35</v>
      </c>
      <c r="L31" s="409" t="s">
        <v>36</v>
      </c>
      <c r="M31" s="410" t="s">
        <v>37</v>
      </c>
      <c r="N31" s="411" t="s">
        <v>38</v>
      </c>
      <c r="O31" s="412" t="s">
        <v>40</v>
      </c>
      <c r="P31" s="403" t="s">
        <v>41</v>
      </c>
      <c r="Q31" s="413" t="s">
        <v>42</v>
      </c>
      <c r="R31" s="414" t="s">
        <v>43</v>
      </c>
      <c r="S31" s="415" t="s">
        <v>44</v>
      </c>
      <c r="T31" s="416" t="s">
        <v>45</v>
      </c>
      <c r="U31" s="417" t="s">
        <v>47</v>
      </c>
      <c r="V31" s="402" t="s">
        <v>48</v>
      </c>
      <c r="W31" s="396"/>
      <c r="X31" s="396"/>
      <c r="Y31" s="396"/>
      <c r="Z31" s="396"/>
      <c r="AA31" s="396"/>
      <c r="AB31" s="396"/>
      <c r="AC31" s="396"/>
      <c r="AD31" s="369"/>
    </row>
    <row r="32" spans="1:30" s="398" customFormat="1" ht="40.5" customHeight="1" x14ac:dyDescent="0.25">
      <c r="A32" s="395"/>
      <c r="B32" s="399"/>
      <c r="C32" s="395"/>
      <c r="D32" s="395"/>
      <c r="E32" s="395"/>
      <c r="F32" s="395"/>
      <c r="G32" s="395"/>
      <c r="H32" s="395"/>
      <c r="I32" s="367"/>
      <c r="J32" s="395"/>
      <c r="K32" s="395"/>
      <c r="L32" s="367"/>
      <c r="M32" s="367"/>
      <c r="N32" s="367"/>
      <c r="O32" s="367"/>
      <c r="P32" s="367"/>
      <c r="Q32" s="396"/>
      <c r="R32" s="396"/>
      <c r="S32" s="396"/>
      <c r="T32" s="396"/>
      <c r="U32" s="396"/>
      <c r="V32" s="396"/>
      <c r="W32" s="396"/>
      <c r="X32" s="396"/>
      <c r="Y32" s="396"/>
      <c r="Z32" s="396"/>
      <c r="AA32" s="396"/>
      <c r="AB32" s="396"/>
      <c r="AC32" s="396"/>
      <c r="AD32" s="369"/>
    </row>
    <row r="33" spans="1:30" s="398" customFormat="1" ht="40.5" customHeight="1" x14ac:dyDescent="0.2">
      <c r="A33" s="395"/>
      <c r="B33" s="399"/>
      <c r="C33" s="418" t="s">
        <v>20</v>
      </c>
      <c r="D33" s="418" t="s">
        <v>22</v>
      </c>
      <c r="E33" s="418" t="s">
        <v>24</v>
      </c>
      <c r="F33" s="418" t="s">
        <v>26</v>
      </c>
      <c r="G33" s="418" t="s">
        <v>29</v>
      </c>
      <c r="H33" s="418" t="s">
        <v>31</v>
      </c>
      <c r="I33" s="418" t="s">
        <v>32</v>
      </c>
      <c r="J33" s="418" t="s">
        <v>33</v>
      </c>
      <c r="K33" s="418" t="s">
        <v>35</v>
      </c>
      <c r="L33" s="418" t="s">
        <v>36</v>
      </c>
      <c r="M33" s="418" t="s">
        <v>37</v>
      </c>
      <c r="N33" s="418" t="s">
        <v>38</v>
      </c>
      <c r="O33" s="418" t="s">
        <v>40</v>
      </c>
      <c r="P33" s="418" t="s">
        <v>41</v>
      </c>
      <c r="Q33" s="418" t="s">
        <v>42</v>
      </c>
      <c r="R33" s="418" t="s">
        <v>43</v>
      </c>
      <c r="S33" s="418" t="s">
        <v>44</v>
      </c>
      <c r="T33" s="418" t="s">
        <v>45</v>
      </c>
      <c r="U33" s="418" t="s">
        <v>47</v>
      </c>
      <c r="V33" s="418" t="s">
        <v>48</v>
      </c>
      <c r="W33" s="396"/>
      <c r="X33" s="396"/>
      <c r="Y33" s="396"/>
      <c r="Z33" s="396"/>
      <c r="AA33" s="396"/>
      <c r="AB33" s="396"/>
      <c r="AC33" s="396"/>
      <c r="AD33" s="369"/>
    </row>
    <row r="34" spans="1:30" s="398" customFormat="1" ht="40.5" customHeight="1" x14ac:dyDescent="0.25">
      <c r="A34" s="395"/>
      <c r="B34" s="399"/>
      <c r="C34" s="395"/>
      <c r="D34" s="395"/>
      <c r="E34" s="395"/>
      <c r="F34" s="395"/>
      <c r="G34" s="395"/>
      <c r="H34" s="395"/>
      <c r="I34" s="367"/>
      <c r="J34" s="395"/>
      <c r="K34" s="395"/>
      <c r="L34" s="367"/>
      <c r="M34" s="367"/>
      <c r="N34" s="367"/>
      <c r="O34" s="367"/>
      <c r="P34" s="367"/>
      <c r="Q34" s="396"/>
      <c r="R34" s="396"/>
      <c r="S34" s="396"/>
      <c r="T34" s="396"/>
      <c r="U34" s="396"/>
      <c r="V34" s="396"/>
      <c r="W34" s="396"/>
      <c r="X34" s="396"/>
      <c r="Y34" s="396"/>
      <c r="Z34" s="396"/>
      <c r="AA34" s="396"/>
      <c r="AB34" s="396"/>
      <c r="AC34" s="396"/>
      <c r="AD34" s="369"/>
    </row>
    <row r="35" spans="1:30" s="398" customFormat="1" ht="40.5" customHeight="1" x14ac:dyDescent="0.2">
      <c r="A35" s="395"/>
      <c r="B35" s="399"/>
      <c r="C35" s="419">
        <v>1</v>
      </c>
      <c r="D35" s="419" t="s">
        <v>279</v>
      </c>
      <c r="E35" s="419" t="s">
        <v>280</v>
      </c>
      <c r="F35" s="419" t="s">
        <v>281</v>
      </c>
      <c r="G35" s="419" t="s">
        <v>282</v>
      </c>
      <c r="H35" s="419" t="s">
        <v>283</v>
      </c>
      <c r="I35" s="419" t="s">
        <v>284</v>
      </c>
      <c r="J35" s="419" t="s">
        <v>285</v>
      </c>
      <c r="K35" s="419" t="s">
        <v>286</v>
      </c>
      <c r="L35" s="419" t="s">
        <v>287</v>
      </c>
      <c r="M35" s="419" t="s">
        <v>288</v>
      </c>
      <c r="N35" s="419" t="s">
        <v>289</v>
      </c>
      <c r="O35" s="419" t="s">
        <v>290</v>
      </c>
      <c r="P35" s="419" t="s">
        <v>291</v>
      </c>
      <c r="Q35" s="419" t="s">
        <v>292</v>
      </c>
      <c r="R35" s="419" t="s">
        <v>293</v>
      </c>
      <c r="S35" s="419" t="s">
        <v>294</v>
      </c>
      <c r="T35" s="419" t="s">
        <v>295</v>
      </c>
      <c r="U35" s="419" t="s">
        <v>296</v>
      </c>
      <c r="V35" s="419" t="s">
        <v>297</v>
      </c>
      <c r="W35" s="396"/>
      <c r="X35" s="396"/>
      <c r="Y35" s="396"/>
      <c r="Z35" s="396"/>
      <c r="AA35" s="396"/>
      <c r="AB35" s="396"/>
      <c r="AC35" s="396"/>
      <c r="AD35" s="369"/>
    </row>
    <row r="36" spans="1:30" s="398" customFormat="1" ht="40.5" customHeight="1" x14ac:dyDescent="0.25">
      <c r="A36" s="395"/>
      <c r="B36" s="399"/>
      <c r="C36" s="395"/>
      <c r="D36" s="395"/>
      <c r="E36" s="395"/>
      <c r="F36" s="395"/>
      <c r="G36" s="395"/>
      <c r="H36" s="395"/>
      <c r="I36" s="367"/>
      <c r="J36" s="395"/>
      <c r="K36" s="395"/>
      <c r="L36" s="367"/>
      <c r="M36" s="367"/>
      <c r="N36" s="367"/>
      <c r="O36" s="367"/>
      <c r="P36" s="367"/>
      <c r="Q36" s="396"/>
      <c r="R36" s="396"/>
      <c r="S36" s="396"/>
      <c r="T36" s="396"/>
      <c r="U36" s="396"/>
      <c r="V36" s="396"/>
      <c r="W36" s="396"/>
      <c r="X36" s="396"/>
      <c r="Y36" s="396"/>
      <c r="Z36" s="396"/>
      <c r="AA36" s="396"/>
      <c r="AB36" s="396"/>
      <c r="AC36" s="396"/>
      <c r="AD36" s="369"/>
    </row>
    <row r="37" spans="1:30" s="398" customFormat="1" ht="40.5" customHeight="1" x14ac:dyDescent="0.2">
      <c r="A37" s="395"/>
      <c r="B37" s="399"/>
      <c r="C37" s="420">
        <v>1</v>
      </c>
      <c r="D37" s="421">
        <v>2</v>
      </c>
      <c r="E37" s="420">
        <v>3</v>
      </c>
      <c r="F37" s="421">
        <v>4</v>
      </c>
      <c r="G37" s="420">
        <v>5</v>
      </c>
      <c r="H37" s="421">
        <v>6</v>
      </c>
      <c r="I37" s="420">
        <v>7</v>
      </c>
      <c r="J37" s="421">
        <v>8</v>
      </c>
      <c r="K37" s="420">
        <v>9</v>
      </c>
      <c r="L37" s="421">
        <v>10</v>
      </c>
      <c r="M37" s="420">
        <v>11</v>
      </c>
      <c r="N37" s="421">
        <v>12</v>
      </c>
      <c r="O37" s="420">
        <v>13</v>
      </c>
      <c r="P37" s="421">
        <v>14</v>
      </c>
      <c r="Q37" s="420">
        <v>15</v>
      </c>
      <c r="R37" s="421">
        <v>16</v>
      </c>
      <c r="S37" s="420">
        <v>17</v>
      </c>
      <c r="T37" s="421">
        <v>18</v>
      </c>
      <c r="U37" s="420">
        <v>19</v>
      </c>
      <c r="V37" s="421">
        <v>20</v>
      </c>
      <c r="W37" s="396"/>
      <c r="X37" s="396"/>
      <c r="Y37" s="396"/>
      <c r="Z37" s="396"/>
      <c r="AA37" s="396"/>
      <c r="AB37" s="396"/>
      <c r="AC37" s="396"/>
      <c r="AD37" s="369"/>
    </row>
    <row r="38" spans="1:30" s="398" customFormat="1" ht="40.5" customHeight="1" x14ac:dyDescent="0.25">
      <c r="A38" s="395"/>
      <c r="B38" s="399"/>
      <c r="C38" s="395"/>
      <c r="D38" s="395"/>
      <c r="E38" s="395"/>
      <c r="F38" s="395"/>
      <c r="G38" s="395"/>
      <c r="H38" s="395"/>
      <c r="I38" s="367"/>
      <c r="J38" s="395"/>
      <c r="K38" s="395"/>
      <c r="L38" s="367"/>
      <c r="M38" s="367"/>
      <c r="N38" s="367"/>
      <c r="O38" s="367"/>
      <c r="P38" s="367"/>
      <c r="Q38" s="396"/>
      <c r="R38" s="396"/>
      <c r="S38" s="396"/>
      <c r="T38" s="396"/>
      <c r="U38" s="396"/>
      <c r="V38" s="396"/>
      <c r="W38" s="396"/>
      <c r="X38" s="396"/>
      <c r="Y38" s="396"/>
      <c r="Z38" s="396"/>
      <c r="AA38" s="396"/>
      <c r="AB38" s="396"/>
      <c r="AC38" s="396"/>
      <c r="AD38" s="369"/>
    </row>
    <row r="39" spans="1:30" s="398" customFormat="1" ht="40.5" customHeight="1" x14ac:dyDescent="0.25">
      <c r="A39" s="395"/>
      <c r="B39" s="399"/>
      <c r="C39" s="804" t="s">
        <v>436</v>
      </c>
      <c r="D39" s="805"/>
      <c r="E39" s="805"/>
      <c r="F39" s="805"/>
      <c r="G39" s="367"/>
      <c r="H39" s="367"/>
      <c r="I39" s="367"/>
      <c r="J39" s="367"/>
      <c r="K39" s="367"/>
      <c r="L39" s="806" t="s">
        <v>437</v>
      </c>
      <c r="M39" s="367"/>
      <c r="N39" s="367"/>
      <c r="O39" s="367"/>
      <c r="P39" s="367"/>
      <c r="Q39" s="396"/>
      <c r="R39" s="807"/>
      <c r="S39" s="396"/>
      <c r="T39" s="396"/>
      <c r="U39" s="396"/>
      <c r="V39" s="396"/>
      <c r="W39" s="396"/>
      <c r="X39" s="396"/>
      <c r="Y39" s="396"/>
      <c r="Z39" s="396"/>
      <c r="AA39" s="396"/>
      <c r="AB39" s="396"/>
      <c r="AC39" s="396"/>
      <c r="AD39" s="369"/>
    </row>
    <row r="40" spans="1:30" s="398" customFormat="1" ht="40.5" customHeight="1" x14ac:dyDescent="0.25">
      <c r="A40" s="395"/>
      <c r="B40" s="399"/>
      <c r="C40" s="808" t="s">
        <v>438</v>
      </c>
      <c r="D40" s="805"/>
      <c r="E40" s="805"/>
      <c r="F40" s="805"/>
      <c r="G40" s="807"/>
      <c r="H40" s="809"/>
      <c r="I40" s="805"/>
      <c r="J40" s="805"/>
      <c r="K40" s="395"/>
      <c r="L40" s="367"/>
      <c r="M40" s="367"/>
      <c r="N40" s="367"/>
      <c r="O40" s="367"/>
      <c r="P40" s="367"/>
      <c r="Q40" s="396"/>
      <c r="R40" s="396"/>
      <c r="S40" s="396"/>
      <c r="T40" s="396"/>
      <c r="U40" s="396"/>
      <c r="V40" s="396"/>
      <c r="W40" s="396"/>
      <c r="X40" s="396"/>
      <c r="Y40" s="396"/>
      <c r="Z40" s="396"/>
      <c r="AA40" s="396"/>
      <c r="AB40" s="396"/>
      <c r="AC40" s="396"/>
      <c r="AD40" s="369"/>
    </row>
    <row r="41" spans="1:30" s="398" customFormat="1" ht="40.5" customHeight="1" x14ac:dyDescent="0.25">
      <c r="A41" s="395"/>
      <c r="B41" s="399"/>
      <c r="C41" s="810" t="s">
        <v>439</v>
      </c>
      <c r="D41" s="805"/>
      <c r="E41" s="805"/>
      <c r="F41" s="805"/>
      <c r="G41" s="807"/>
      <c r="H41" s="809"/>
      <c r="I41" s="805"/>
      <c r="J41" s="805"/>
      <c r="K41" s="395"/>
      <c r="L41" s="367"/>
      <c r="M41" s="367"/>
      <c r="N41" s="367"/>
      <c r="O41" s="367"/>
      <c r="P41" s="367"/>
      <c r="Q41" s="396"/>
      <c r="R41" s="396"/>
      <c r="S41" s="396"/>
      <c r="T41" s="396"/>
      <c r="U41" s="396"/>
      <c r="V41" s="396"/>
      <c r="W41" s="396"/>
      <c r="X41" s="396"/>
      <c r="Y41" s="396"/>
      <c r="Z41" s="396"/>
      <c r="AA41" s="396"/>
      <c r="AB41" s="396"/>
      <c r="AC41" s="396"/>
      <c r="AD41" s="369"/>
    </row>
    <row r="42" spans="1:30" s="398" customFormat="1" ht="40.5" customHeight="1" x14ac:dyDescent="0.25">
      <c r="A42" s="395"/>
      <c r="B42" s="399"/>
      <c r="C42" s="395"/>
      <c r="D42" s="395"/>
      <c r="E42" s="395"/>
      <c r="F42" s="395"/>
      <c r="G42" s="395"/>
      <c r="H42" s="395"/>
      <c r="I42" s="367"/>
      <c r="J42" s="395"/>
      <c r="K42" s="395"/>
      <c r="L42" s="367"/>
      <c r="M42" s="367"/>
      <c r="N42" s="367"/>
      <c r="O42" s="367"/>
      <c r="P42" s="367"/>
      <c r="Q42" s="396"/>
      <c r="R42" s="396"/>
      <c r="S42" s="396"/>
      <c r="T42" s="396"/>
      <c r="U42" s="396"/>
      <c r="V42" s="396"/>
      <c r="W42" s="396"/>
      <c r="X42" s="396"/>
      <c r="Y42" s="396"/>
      <c r="Z42" s="396"/>
      <c r="AA42" s="396"/>
      <c r="AB42" s="396"/>
      <c r="AC42" s="396"/>
      <c r="AD42" s="369"/>
    </row>
    <row r="43" spans="1:30" s="398" customFormat="1" ht="40.5" customHeight="1" x14ac:dyDescent="0.25">
      <c r="A43" s="395"/>
      <c r="B43" s="374" t="s">
        <v>298</v>
      </c>
      <c r="C43" s="395"/>
      <c r="D43" s="395"/>
      <c r="E43" s="395"/>
      <c r="F43" s="395"/>
      <c r="G43" s="395"/>
      <c r="H43" s="395"/>
      <c r="I43" s="367"/>
      <c r="J43" s="395"/>
      <c r="K43" s="395"/>
      <c r="L43" s="367"/>
      <c r="M43" s="367"/>
      <c r="N43" s="367"/>
      <c r="O43" s="367"/>
      <c r="P43" s="367"/>
      <c r="Q43" s="396"/>
      <c r="R43" s="374"/>
      <c r="S43" s="374"/>
      <c r="T43" s="396"/>
      <c r="U43" s="396"/>
      <c r="V43" s="396"/>
      <c r="W43" s="396"/>
      <c r="X43" s="396"/>
      <c r="Y43" s="396"/>
      <c r="Z43" s="396"/>
      <c r="AA43" s="396"/>
      <c r="AB43" s="396"/>
      <c r="AC43" s="396"/>
      <c r="AD43" s="369"/>
    </row>
    <row r="44" spans="1:30" s="398" customFormat="1" ht="40.5" customHeight="1" x14ac:dyDescent="0.2">
      <c r="A44" s="395"/>
      <c r="B44" s="422" t="s">
        <v>143</v>
      </c>
      <c r="C44" s="422" t="s">
        <v>137</v>
      </c>
      <c r="D44" s="422" t="s">
        <v>139</v>
      </c>
      <c r="E44" s="422" t="s">
        <v>299</v>
      </c>
      <c r="F44" s="422" t="s">
        <v>140</v>
      </c>
      <c r="G44" s="422" t="s">
        <v>121</v>
      </c>
      <c r="H44" s="422" t="s">
        <v>138</v>
      </c>
      <c r="I44" s="422" t="s">
        <v>300</v>
      </c>
      <c r="J44" s="422" t="s">
        <v>301</v>
      </c>
      <c r="K44" s="422" t="s">
        <v>144</v>
      </c>
      <c r="L44" s="422" t="s">
        <v>146</v>
      </c>
      <c r="M44" s="422" t="s">
        <v>147</v>
      </c>
      <c r="N44" s="422" t="s">
        <v>148</v>
      </c>
      <c r="O44" s="422" t="s">
        <v>149</v>
      </c>
      <c r="P44" s="422" t="s">
        <v>302</v>
      </c>
      <c r="Q44" s="422" t="s">
        <v>303</v>
      </c>
      <c r="R44" s="422" t="s">
        <v>304</v>
      </c>
      <c r="S44" s="422" t="s">
        <v>305</v>
      </c>
      <c r="T44" s="422" t="s">
        <v>306</v>
      </c>
      <c r="U44" s="422" t="s">
        <v>307</v>
      </c>
      <c r="V44" s="422"/>
      <c r="W44" s="422"/>
      <c r="X44" s="422"/>
      <c r="Y44" s="422"/>
      <c r="Z44" s="422"/>
      <c r="AA44" s="422"/>
      <c r="AB44" s="396"/>
      <c r="AC44" s="396"/>
      <c r="AD44" s="369"/>
    </row>
    <row r="45" spans="1:30" s="398" customFormat="1" ht="40.5" customHeight="1" x14ac:dyDescent="0.25">
      <c r="A45" s="395"/>
      <c r="B45" s="374"/>
      <c r="C45" s="395"/>
      <c r="D45" s="395"/>
      <c r="E45" s="395"/>
      <c r="F45" s="395"/>
      <c r="G45" s="395"/>
      <c r="H45" s="395"/>
      <c r="I45" s="367"/>
      <c r="J45" s="395"/>
      <c r="K45" s="395"/>
      <c r="L45" s="367"/>
      <c r="M45" s="367"/>
      <c r="N45" s="367"/>
      <c r="O45" s="367"/>
      <c r="P45" s="367"/>
      <c r="Q45" s="396"/>
      <c r="R45" s="374"/>
      <c r="S45" s="811"/>
      <c r="T45" s="422"/>
      <c r="U45" s="422"/>
      <c r="V45" s="422"/>
      <c r="W45" s="422"/>
      <c r="X45" s="422"/>
      <c r="Y45" s="422"/>
      <c r="Z45" s="422"/>
      <c r="AA45" s="422"/>
      <c r="AB45" s="396"/>
      <c r="AC45" s="396"/>
      <c r="AD45" s="369"/>
    </row>
    <row r="46" spans="1:30" s="398" customFormat="1" ht="40.5" customHeight="1" x14ac:dyDescent="0.25">
      <c r="A46" s="395"/>
      <c r="B46" s="399"/>
      <c r="C46" s="423" t="s">
        <v>308</v>
      </c>
      <c r="D46" s="424"/>
      <c r="E46" s="396"/>
      <c r="F46" s="425" t="s">
        <v>309</v>
      </c>
      <c r="G46" s="426"/>
      <c r="H46" s="426"/>
      <c r="I46" s="426"/>
      <c r="J46" s="426"/>
      <c r="K46" s="426"/>
      <c r="L46" s="426"/>
      <c r="M46" s="396"/>
      <c r="N46" s="396"/>
      <c r="O46" s="367"/>
      <c r="P46" s="367"/>
      <c r="Q46" s="396"/>
      <c r="R46" s="396"/>
      <c r="S46" s="811"/>
      <c r="T46" s="422"/>
      <c r="U46" s="422"/>
      <c r="V46" s="422"/>
      <c r="W46" s="422"/>
      <c r="X46" s="422"/>
      <c r="Y46" s="422"/>
      <c r="Z46" s="422"/>
      <c r="AA46" s="422"/>
      <c r="AB46" s="396"/>
      <c r="AC46" s="396"/>
      <c r="AD46" s="369"/>
    </row>
    <row r="47" spans="1:30" s="398" customFormat="1" ht="40.5" customHeight="1" x14ac:dyDescent="0.25">
      <c r="A47" s="395"/>
      <c r="B47" s="399"/>
      <c r="C47" s="427">
        <v>3</v>
      </c>
      <c r="D47" s="424"/>
      <c r="E47" s="395"/>
      <c r="F47" s="395"/>
      <c r="G47" s="395"/>
      <c r="H47" s="367"/>
      <c r="I47" s="367"/>
      <c r="J47" s="367"/>
      <c r="K47" s="367"/>
      <c r="L47" s="367"/>
      <c r="M47" s="367"/>
      <c r="N47" s="367"/>
      <c r="O47" s="367"/>
      <c r="P47" s="367"/>
      <c r="Q47" s="396"/>
      <c r="R47" s="396"/>
      <c r="S47" s="811"/>
      <c r="T47" s="422"/>
      <c r="U47" s="422"/>
      <c r="V47" s="422"/>
      <c r="W47" s="422"/>
      <c r="X47" s="422"/>
      <c r="Y47" s="422"/>
      <c r="Z47" s="422"/>
      <c r="AA47" s="422"/>
      <c r="AB47" s="396"/>
      <c r="AC47" s="396"/>
      <c r="AD47" s="369"/>
    </row>
    <row r="48" spans="1:30" s="398" customFormat="1" ht="40.5" customHeight="1" x14ac:dyDescent="0.25">
      <c r="A48" s="395"/>
      <c r="B48" s="399"/>
      <c r="C48" s="395"/>
      <c r="D48" s="395"/>
      <c r="E48" s="395"/>
      <c r="F48" s="395"/>
      <c r="G48" s="395"/>
      <c r="H48" s="428" t="s">
        <v>310</v>
      </c>
      <c r="I48" s="429"/>
      <c r="J48" s="429"/>
      <c r="K48" s="395"/>
      <c r="L48" s="367"/>
      <c r="M48" s="367"/>
      <c r="N48" s="430" t="s">
        <v>136</v>
      </c>
      <c r="O48" s="431" t="s">
        <v>135</v>
      </c>
      <c r="P48" s="432" t="s">
        <v>123</v>
      </c>
      <c r="Q48" s="396"/>
      <c r="R48" s="396"/>
      <c r="S48" s="811"/>
      <c r="T48" s="422"/>
      <c r="U48" s="422"/>
      <c r="V48" s="422"/>
      <c r="W48" s="422"/>
      <c r="X48" s="422"/>
      <c r="Y48" s="422"/>
      <c r="Z48" s="422"/>
      <c r="AA48" s="422"/>
      <c r="AB48" s="396"/>
      <c r="AC48" s="396"/>
      <c r="AD48" s="369"/>
    </row>
    <row r="49" spans="1:30" s="398" customFormat="1" ht="40.5" customHeight="1" x14ac:dyDescent="0.2">
      <c r="A49" s="395"/>
      <c r="B49" s="399"/>
      <c r="C49" s="433" t="s">
        <v>311</v>
      </c>
      <c r="D49" s="395"/>
      <c r="E49" s="434"/>
      <c r="F49" s="395"/>
      <c r="G49" s="395"/>
      <c r="H49" s="435" t="s">
        <v>312</v>
      </c>
      <c r="I49" s="435" t="s">
        <v>313</v>
      </c>
      <c r="J49" s="435" t="s">
        <v>314</v>
      </c>
      <c r="K49" s="422" t="s">
        <v>315</v>
      </c>
      <c r="L49" s="396"/>
      <c r="M49" s="396"/>
      <c r="N49" s="433" t="s">
        <v>316</v>
      </c>
      <c r="O49" s="396"/>
      <c r="P49" s="396"/>
      <c r="Q49" s="396"/>
      <c r="R49" s="396"/>
      <c r="S49" s="811"/>
      <c r="T49" s="422"/>
      <c r="U49" s="422"/>
      <c r="V49" s="422"/>
      <c r="W49" s="422"/>
      <c r="X49" s="422"/>
      <c r="Y49" s="422"/>
      <c r="Z49" s="422"/>
      <c r="AA49" s="422"/>
      <c r="AB49" s="396"/>
      <c r="AC49" s="396"/>
      <c r="AD49" s="369"/>
    </row>
    <row r="50" spans="1:30" s="398" customFormat="1" ht="40.5" customHeight="1" x14ac:dyDescent="0.25">
      <c r="A50" s="395"/>
      <c r="B50" s="399"/>
      <c r="C50" s="433" t="s">
        <v>317</v>
      </c>
      <c r="D50" s="395"/>
      <c r="E50" s="434"/>
      <c r="F50" s="395"/>
      <c r="G50" s="395"/>
      <c r="H50" s="435" t="s">
        <v>318</v>
      </c>
      <c r="I50" s="435" t="s">
        <v>319</v>
      </c>
      <c r="J50" s="435" t="s">
        <v>320</v>
      </c>
      <c r="K50" s="422" t="s">
        <v>145</v>
      </c>
      <c r="L50" s="367"/>
      <c r="M50" s="367"/>
      <c r="N50" s="430" t="s">
        <v>49</v>
      </c>
      <c r="O50" s="431" t="s">
        <v>122</v>
      </c>
      <c r="P50" s="431" t="s">
        <v>134</v>
      </c>
      <c r="Q50" s="396"/>
      <c r="R50" s="396"/>
      <c r="S50" s="811"/>
      <c r="T50" s="422"/>
      <c r="U50" s="422"/>
      <c r="V50" s="422"/>
      <c r="W50" s="422"/>
      <c r="X50" s="422"/>
      <c r="Y50" s="422"/>
      <c r="Z50" s="422"/>
      <c r="AA50" s="422"/>
      <c r="AB50" s="396"/>
      <c r="AC50" s="396"/>
      <c r="AD50" s="369"/>
    </row>
    <row r="51" spans="1:30" s="398" customFormat="1" ht="40.5" customHeight="1" x14ac:dyDescent="0.2">
      <c r="A51" s="395"/>
      <c r="B51" s="399"/>
      <c r="C51" s="433"/>
      <c r="D51" s="395"/>
      <c r="E51" s="433"/>
      <c r="F51" s="436"/>
      <c r="G51" s="433"/>
      <c r="H51" s="433"/>
      <c r="I51" s="395"/>
      <c r="J51" s="395"/>
      <c r="K51" s="395"/>
      <c r="L51" s="395"/>
      <c r="M51" s="395"/>
      <c r="N51" s="395"/>
      <c r="O51" s="395"/>
      <c r="P51" s="396"/>
      <c r="Q51" s="396"/>
      <c r="R51" s="396"/>
      <c r="S51" s="811"/>
      <c r="T51" s="422"/>
      <c r="U51" s="422"/>
      <c r="V51" s="422"/>
      <c r="W51" s="422"/>
      <c r="X51" s="422"/>
      <c r="Y51" s="422"/>
      <c r="Z51" s="422"/>
      <c r="AA51" s="422"/>
      <c r="AB51" s="396"/>
      <c r="AC51" s="396"/>
      <c r="AD51" s="369"/>
    </row>
    <row r="52" spans="1:30" s="397" customFormat="1" ht="44.25" customHeight="1" x14ac:dyDescent="0.35">
      <c r="A52" s="774"/>
      <c r="B52" s="775"/>
      <c r="C52" s="776"/>
      <c r="D52" s="777"/>
      <c r="E52" s="777"/>
      <c r="F52" s="778"/>
      <c r="G52" s="778"/>
      <c r="H52" s="778"/>
      <c r="I52" s="778"/>
      <c r="J52" s="779"/>
      <c r="K52" s="776"/>
      <c r="L52" s="776"/>
      <c r="M52" s="776"/>
      <c r="N52" s="776"/>
      <c r="O52" s="776"/>
      <c r="P52" s="776"/>
      <c r="Q52" s="776"/>
      <c r="R52" s="776"/>
      <c r="S52" s="776"/>
      <c r="T52" s="776"/>
      <c r="U52" s="776"/>
      <c r="V52" s="776"/>
      <c r="W52" s="776"/>
      <c r="X52" s="776"/>
      <c r="Y52" s="776"/>
      <c r="Z52" s="776"/>
      <c r="AA52" s="776"/>
      <c r="AB52" s="776"/>
      <c r="AC52" s="776"/>
      <c r="AD52" s="369"/>
    </row>
    <row r="53" spans="1:30" s="398" customFormat="1" ht="39.950000000000003" customHeight="1" x14ac:dyDescent="0.25">
      <c r="A53" s="395"/>
      <c r="B53" s="793"/>
      <c r="C53" s="438"/>
      <c r="D53" s="440"/>
      <c r="E53" s="440"/>
      <c r="F53" s="440"/>
      <c r="G53" s="440"/>
      <c r="H53" s="440"/>
      <c r="I53" s="440"/>
      <c r="J53" s="440"/>
      <c r="K53" s="440"/>
      <c r="L53" s="367"/>
      <c r="M53" s="367"/>
      <c r="N53" s="367"/>
      <c r="O53" s="367"/>
      <c r="P53" s="367"/>
      <c r="Q53" s="396"/>
      <c r="R53" s="396"/>
      <c r="S53" s="396"/>
      <c r="T53" s="396"/>
      <c r="U53" s="396"/>
      <c r="V53" s="396"/>
      <c r="W53" s="396"/>
      <c r="X53" s="396"/>
      <c r="Y53" s="396"/>
      <c r="Z53" s="396"/>
      <c r="AA53" s="396"/>
      <c r="AB53" s="396"/>
      <c r="AC53" s="396"/>
      <c r="AD53" s="369"/>
    </row>
    <row r="54" spans="1:30" s="397" customFormat="1" ht="39.950000000000003" customHeight="1" x14ac:dyDescent="0.2">
      <c r="A54" s="395"/>
      <c r="B54" s="793"/>
      <c r="C54" s="794" t="s">
        <v>253</v>
      </c>
      <c r="D54" s="812" t="s">
        <v>254</v>
      </c>
      <c r="E54" s="812"/>
      <c r="F54" s="812"/>
      <c r="G54" s="812"/>
      <c r="H54" s="812"/>
      <c r="I54" s="812"/>
      <c r="J54" s="812"/>
      <c r="K54" s="812"/>
      <c r="L54" s="812"/>
      <c r="M54" s="812"/>
      <c r="N54" s="396"/>
      <c r="O54" s="396"/>
      <c r="P54" s="396"/>
      <c r="Q54" s="396"/>
      <c r="R54" s="396"/>
      <c r="S54" s="396"/>
      <c r="T54" s="396"/>
      <c r="U54" s="396"/>
      <c r="V54" s="396"/>
      <c r="W54" s="396"/>
      <c r="X54" s="396"/>
      <c r="Y54" s="396"/>
      <c r="Z54" s="396"/>
      <c r="AA54" s="396"/>
      <c r="AB54" s="396"/>
      <c r="AC54" s="396"/>
      <c r="AD54" s="369"/>
    </row>
    <row r="55" spans="1:30" s="397" customFormat="1" ht="39.950000000000003" customHeight="1" x14ac:dyDescent="0.2">
      <c r="A55" s="395"/>
      <c r="B55" s="793"/>
      <c r="C55" s="813" t="s">
        <v>440</v>
      </c>
      <c r="D55" s="813"/>
      <c r="E55" s="396"/>
      <c r="F55" s="396"/>
      <c r="G55" s="396"/>
      <c r="H55" s="396"/>
      <c r="I55" s="396"/>
      <c r="J55" s="396"/>
      <c r="K55" s="396"/>
      <c r="L55" s="396"/>
      <c r="M55" s="396"/>
      <c r="N55" s="396"/>
      <c r="O55" s="396"/>
      <c r="P55" s="396"/>
      <c r="Q55" s="396"/>
      <c r="R55" s="396"/>
      <c r="S55" s="396"/>
      <c r="T55" s="396"/>
      <c r="U55" s="396"/>
      <c r="V55" s="396"/>
      <c r="W55" s="396"/>
      <c r="X55" s="396"/>
      <c r="Y55" s="396"/>
      <c r="Z55" s="396"/>
      <c r="AA55" s="396"/>
      <c r="AB55" s="396"/>
      <c r="AC55" s="396"/>
      <c r="AD55" s="369"/>
    </row>
    <row r="56" spans="1:30" s="397" customFormat="1" ht="39.950000000000003" customHeight="1" x14ac:dyDescent="0.2">
      <c r="A56" s="395"/>
      <c r="B56" s="793"/>
      <c r="C56" s="813" t="s">
        <v>325</v>
      </c>
      <c r="D56" s="813"/>
      <c r="E56" s="396"/>
      <c r="F56" s="396"/>
      <c r="G56" s="396"/>
      <c r="H56" s="396"/>
      <c r="I56" s="396"/>
      <c r="J56" s="396"/>
      <c r="K56" s="396"/>
      <c r="L56" s="396"/>
      <c r="M56" s="396"/>
      <c r="N56" s="396"/>
      <c r="O56" s="396"/>
      <c r="P56" s="396"/>
      <c r="Q56" s="396"/>
      <c r="R56" s="396"/>
      <c r="S56" s="396"/>
      <c r="T56" s="396"/>
      <c r="U56" s="396"/>
      <c r="V56" s="396"/>
      <c r="W56" s="396"/>
      <c r="X56" s="396"/>
      <c r="Y56" s="396"/>
      <c r="Z56" s="396"/>
      <c r="AA56" s="396"/>
      <c r="AB56" s="396"/>
      <c r="AC56" s="396"/>
      <c r="AD56" s="369"/>
    </row>
    <row r="57" spans="1:30" s="397" customFormat="1" ht="39.950000000000003" customHeight="1" x14ac:dyDescent="0.2">
      <c r="A57" s="395"/>
      <c r="B57" s="793"/>
      <c r="C57" s="814" t="s">
        <v>326</v>
      </c>
      <c r="D57" s="815" t="s">
        <v>328</v>
      </c>
      <c r="E57" s="795"/>
      <c r="F57" s="798"/>
      <c r="G57" s="795"/>
      <c r="H57" s="795"/>
      <c r="I57" s="795"/>
      <c r="J57" s="795"/>
      <c r="K57" s="816"/>
      <c r="L57" s="816"/>
      <c r="M57" s="817"/>
      <c r="N57" s="818" t="s">
        <v>327</v>
      </c>
      <c r="O57" s="818"/>
      <c r="P57" s="819"/>
      <c r="Q57" s="819"/>
      <c r="R57" s="819"/>
      <c r="S57" s="819"/>
      <c r="T57" s="819"/>
      <c r="U57" s="819"/>
      <c r="V57" s="820"/>
      <c r="W57" s="441"/>
      <c r="X57" s="441"/>
      <c r="Y57" s="441"/>
      <c r="Z57" s="441"/>
      <c r="AA57" s="441"/>
      <c r="AB57" s="441"/>
      <c r="AC57" s="441"/>
      <c r="AD57" s="369"/>
    </row>
    <row r="58" spans="1:30" s="397" customFormat="1" ht="39.950000000000003" customHeight="1" x14ac:dyDescent="0.35">
      <c r="A58" s="395"/>
      <c r="B58" s="793"/>
      <c r="C58" s="814"/>
      <c r="D58" s="815" t="s">
        <v>329</v>
      </c>
      <c r="E58" s="821"/>
      <c r="F58" s="821"/>
      <c r="G58" s="821"/>
      <c r="H58" s="821"/>
      <c r="I58" s="821"/>
      <c r="J58" s="821"/>
      <c r="K58" s="817"/>
      <c r="L58" s="817"/>
      <c r="M58" s="817"/>
      <c r="N58" s="822"/>
      <c r="O58" s="822"/>
      <c r="P58" s="820"/>
      <c r="Q58" s="820"/>
      <c r="R58" s="820"/>
      <c r="S58" s="820"/>
      <c r="T58" s="820"/>
      <c r="U58" s="820"/>
      <c r="V58" s="820"/>
      <c r="W58" s="441"/>
      <c r="X58" s="441"/>
      <c r="Y58" s="441"/>
      <c r="Z58" s="441"/>
      <c r="AA58" s="441"/>
      <c r="AB58" s="441"/>
      <c r="AC58" s="441"/>
      <c r="AD58" s="369"/>
    </row>
    <row r="59" spans="1:30" s="397" customFormat="1" ht="39.950000000000003" customHeight="1" x14ac:dyDescent="0.2">
      <c r="A59" s="395"/>
      <c r="B59" s="793"/>
      <c r="C59" s="814"/>
      <c r="D59" s="815" t="s">
        <v>333</v>
      </c>
      <c r="E59" s="795"/>
      <c r="F59" s="795"/>
      <c r="G59" s="795"/>
      <c r="H59" s="795"/>
      <c r="I59" s="821"/>
      <c r="J59" s="795"/>
      <c r="K59" s="816"/>
      <c r="L59" s="816"/>
      <c r="M59" s="816"/>
      <c r="N59" s="818" t="s">
        <v>332</v>
      </c>
      <c r="O59" s="818"/>
      <c r="P59" s="819"/>
      <c r="Q59" s="819"/>
      <c r="R59" s="819"/>
      <c r="S59" s="819"/>
      <c r="T59" s="819"/>
      <c r="U59" s="819"/>
      <c r="V59" s="820"/>
      <c r="W59" s="441"/>
      <c r="X59" s="441"/>
      <c r="Y59" s="441"/>
      <c r="Z59" s="441"/>
      <c r="AA59" s="441"/>
      <c r="AB59" s="441"/>
      <c r="AC59" s="441"/>
      <c r="AD59" s="369"/>
    </row>
    <row r="60" spans="1:30" s="397" customFormat="1" ht="39.950000000000003" customHeight="1" x14ac:dyDescent="0.2">
      <c r="A60" s="395"/>
      <c r="B60" s="793"/>
      <c r="C60" s="814"/>
      <c r="D60" s="815" t="s">
        <v>335</v>
      </c>
      <c r="E60" s="821"/>
      <c r="F60" s="795"/>
      <c r="G60" s="795"/>
      <c r="H60" s="795"/>
      <c r="I60" s="795"/>
      <c r="J60" s="795"/>
      <c r="K60" s="816"/>
      <c r="L60" s="816"/>
      <c r="M60" s="816"/>
      <c r="N60" s="818" t="s">
        <v>334</v>
      </c>
      <c r="O60" s="818"/>
      <c r="P60" s="819"/>
      <c r="Q60" s="819"/>
      <c r="R60" s="819"/>
      <c r="S60" s="819"/>
      <c r="T60" s="819"/>
      <c r="U60" s="819"/>
      <c r="V60" s="820"/>
      <c r="W60" s="441"/>
      <c r="X60" s="441"/>
      <c r="Y60" s="441"/>
      <c r="Z60" s="441"/>
      <c r="AA60" s="441"/>
      <c r="AB60" s="441"/>
      <c r="AC60" s="441"/>
      <c r="AD60" s="369"/>
    </row>
    <row r="61" spans="1:30" s="397" customFormat="1" ht="39.950000000000003" customHeight="1" x14ac:dyDescent="0.2">
      <c r="A61" s="395"/>
      <c r="B61" s="793"/>
      <c r="C61" s="814"/>
      <c r="D61" s="815" t="s">
        <v>337</v>
      </c>
      <c r="E61" s="795"/>
      <c r="F61" s="795"/>
      <c r="G61" s="795"/>
      <c r="H61" s="821"/>
      <c r="I61" s="795"/>
      <c r="J61" s="795"/>
      <c r="K61" s="816"/>
      <c r="L61" s="816"/>
      <c r="M61" s="816"/>
      <c r="N61" s="818" t="s">
        <v>336</v>
      </c>
      <c r="O61" s="818"/>
      <c r="P61" s="819"/>
      <c r="Q61" s="819"/>
      <c r="R61" s="819"/>
      <c r="S61" s="819"/>
      <c r="T61" s="819"/>
      <c r="U61" s="819"/>
      <c r="V61" s="820"/>
      <c r="W61" s="441"/>
      <c r="X61" s="441"/>
      <c r="Y61" s="441"/>
      <c r="Z61" s="441"/>
      <c r="AA61" s="441"/>
      <c r="AB61" s="441"/>
      <c r="AC61" s="441"/>
      <c r="AD61" s="369"/>
    </row>
    <row r="62" spans="1:30" s="397" customFormat="1" ht="39.950000000000003" customHeight="1" x14ac:dyDescent="0.2">
      <c r="A62" s="395"/>
      <c r="B62" s="793"/>
      <c r="C62" s="814"/>
      <c r="D62" s="815" t="s">
        <v>339</v>
      </c>
      <c r="E62" s="821"/>
      <c r="F62" s="795"/>
      <c r="G62" s="795"/>
      <c r="H62" s="795"/>
      <c r="I62" s="795"/>
      <c r="J62" s="795"/>
      <c r="K62" s="816"/>
      <c r="L62" s="816"/>
      <c r="M62" s="816"/>
      <c r="N62" s="818" t="s">
        <v>338</v>
      </c>
      <c r="O62" s="818"/>
      <c r="P62" s="819"/>
      <c r="Q62" s="819"/>
      <c r="R62" s="819"/>
      <c r="S62" s="819"/>
      <c r="T62" s="819"/>
      <c r="U62" s="819"/>
      <c r="V62" s="820"/>
      <c r="W62" s="441"/>
      <c r="X62" s="441"/>
      <c r="Y62" s="441"/>
      <c r="Z62" s="441"/>
      <c r="AA62" s="441"/>
      <c r="AB62" s="441"/>
      <c r="AC62" s="441"/>
      <c r="AD62" s="369"/>
    </row>
    <row r="63" spans="1:30" s="397" customFormat="1" ht="39.950000000000003" customHeight="1" x14ac:dyDescent="0.2">
      <c r="A63" s="395"/>
      <c r="B63" s="793"/>
      <c r="C63" s="814"/>
      <c r="D63" s="823" t="s">
        <v>331</v>
      </c>
      <c r="E63" s="795"/>
      <c r="F63" s="795"/>
      <c r="G63" s="821"/>
      <c r="H63" s="795"/>
      <c r="I63" s="796"/>
      <c r="J63" s="795"/>
      <c r="K63" s="816"/>
      <c r="L63" s="816"/>
      <c r="M63" s="816"/>
      <c r="N63" s="818" t="s">
        <v>330</v>
      </c>
      <c r="O63" s="818"/>
      <c r="P63" s="819"/>
      <c r="Q63" s="819"/>
      <c r="R63" s="819"/>
      <c r="S63" s="819"/>
      <c r="T63" s="819"/>
      <c r="U63" s="819"/>
      <c r="V63" s="820"/>
      <c r="W63" s="441"/>
      <c r="X63" s="441"/>
      <c r="Y63" s="441"/>
      <c r="Z63" s="441"/>
      <c r="AA63" s="441"/>
      <c r="AB63" s="441"/>
      <c r="AC63" s="441"/>
      <c r="AD63" s="369"/>
    </row>
    <row r="64" spans="1:30" s="397" customFormat="1" ht="39.950000000000003" customHeight="1" x14ac:dyDescent="0.2">
      <c r="A64" s="395"/>
      <c r="B64" s="793"/>
      <c r="C64" s="814"/>
      <c r="D64" s="815" t="s">
        <v>341</v>
      </c>
      <c r="E64" s="821"/>
      <c r="F64" s="795"/>
      <c r="G64" s="795"/>
      <c r="H64" s="795"/>
      <c r="I64" s="795"/>
      <c r="J64" s="795"/>
      <c r="K64" s="816"/>
      <c r="L64" s="816"/>
      <c r="M64" s="816"/>
      <c r="N64" s="818" t="s">
        <v>340</v>
      </c>
      <c r="O64" s="818"/>
      <c r="P64" s="819"/>
      <c r="Q64" s="819"/>
      <c r="R64" s="819"/>
      <c r="S64" s="819"/>
      <c r="T64" s="819"/>
      <c r="U64" s="819"/>
      <c r="V64" s="820"/>
      <c r="W64" s="441"/>
      <c r="X64" s="441"/>
      <c r="Y64" s="441"/>
      <c r="Z64" s="441"/>
      <c r="AA64" s="441"/>
      <c r="AB64" s="441"/>
      <c r="AC64" s="441"/>
      <c r="AD64" s="369"/>
    </row>
    <row r="65" spans="1:30" s="397" customFormat="1" ht="39.950000000000003" customHeight="1" x14ac:dyDescent="0.2">
      <c r="A65" s="395"/>
      <c r="B65" s="793"/>
      <c r="C65" s="396"/>
      <c r="D65" s="441"/>
      <c r="E65" s="441"/>
      <c r="F65" s="441"/>
      <c r="G65" s="441"/>
      <c r="H65" s="441"/>
      <c r="I65" s="441"/>
      <c r="J65" s="441"/>
      <c r="K65" s="441"/>
      <c r="L65" s="441"/>
      <c r="M65" s="441"/>
      <c r="N65" s="441"/>
      <c r="O65" s="441"/>
      <c r="P65" s="441"/>
      <c r="Q65" s="441"/>
      <c r="R65" s="441"/>
      <c r="S65" s="441"/>
      <c r="T65" s="441"/>
      <c r="U65" s="441"/>
      <c r="V65" s="441"/>
      <c r="W65" s="441"/>
      <c r="X65" s="441"/>
      <c r="Y65" s="441"/>
      <c r="Z65" s="441"/>
      <c r="AA65" s="441"/>
      <c r="AB65" s="441"/>
      <c r="AC65" s="441"/>
      <c r="AD65" s="369"/>
    </row>
    <row r="66" spans="1:30" s="397" customFormat="1" ht="39.950000000000003" customHeight="1" x14ac:dyDescent="0.25">
      <c r="A66" s="395"/>
      <c r="B66" s="793"/>
      <c r="C66" s="824" t="s">
        <v>253</v>
      </c>
      <c r="D66" s="825" t="s">
        <v>236</v>
      </c>
      <c r="E66" s="797"/>
      <c r="F66" s="797"/>
      <c r="G66" s="797"/>
      <c r="H66" s="797"/>
      <c r="I66" s="797"/>
      <c r="J66" s="797"/>
      <c r="K66" s="797"/>
      <c r="L66" s="797"/>
      <c r="M66" s="797"/>
      <c r="N66" s="367"/>
      <c r="O66" s="367"/>
      <c r="P66" s="367"/>
      <c r="Q66" s="396"/>
      <c r="R66" s="396"/>
      <c r="S66" s="396"/>
      <c r="T66" s="396"/>
      <c r="U66" s="396"/>
      <c r="V66" s="396"/>
      <c r="W66" s="396"/>
      <c r="X66" s="396"/>
      <c r="Y66" s="396"/>
      <c r="Z66" s="396"/>
      <c r="AA66" s="396"/>
      <c r="AB66" s="396"/>
      <c r="AC66" s="396"/>
      <c r="AD66" s="369"/>
    </row>
    <row r="67" spans="1:30" s="397" customFormat="1" ht="39.950000000000003" customHeight="1" x14ac:dyDescent="0.25">
      <c r="A67" s="395"/>
      <c r="B67" s="793"/>
      <c r="C67" s="396"/>
      <c r="D67" s="826" t="s">
        <v>342</v>
      </c>
      <c r="E67" s="396"/>
      <c r="F67" s="396"/>
      <c r="G67" s="396"/>
      <c r="H67" s="396"/>
      <c r="I67" s="396"/>
      <c r="J67" s="396"/>
      <c r="K67" s="396"/>
      <c r="L67" s="396"/>
      <c r="M67" s="396"/>
      <c r="N67" s="367"/>
      <c r="O67" s="367"/>
      <c r="P67" s="367"/>
      <c r="Q67" s="396"/>
      <c r="R67" s="396"/>
      <c r="S67" s="396"/>
      <c r="T67" s="396"/>
      <c r="U67" s="396"/>
      <c r="V67" s="396"/>
      <c r="W67" s="396"/>
      <c r="X67" s="396"/>
      <c r="Y67" s="396"/>
      <c r="Z67" s="396"/>
      <c r="AA67" s="396"/>
      <c r="AB67" s="396"/>
      <c r="AC67" s="396"/>
      <c r="AD67" s="369"/>
    </row>
    <row r="68" spans="1:30" s="397" customFormat="1" ht="39.950000000000003" customHeight="1" x14ac:dyDescent="0.25">
      <c r="A68" s="395"/>
      <c r="B68" s="793"/>
      <c r="C68" s="789" t="s">
        <v>326</v>
      </c>
      <c r="D68" s="785" t="s">
        <v>343</v>
      </c>
      <c r="E68" s="784"/>
      <c r="F68" s="784"/>
      <c r="G68" s="784"/>
      <c r="H68" s="784"/>
      <c r="I68" s="784"/>
      <c r="J68" s="784"/>
      <c r="K68" s="784"/>
      <c r="L68" s="784"/>
      <c r="M68" s="784"/>
      <c r="N68" s="367"/>
      <c r="O68" s="367"/>
      <c r="P68" s="367"/>
      <c r="Q68" s="396"/>
      <c r="R68" s="396"/>
      <c r="S68" s="396"/>
      <c r="T68" s="396"/>
      <c r="U68" s="396"/>
      <c r="V68" s="396"/>
      <c r="W68" s="396"/>
      <c r="X68" s="396"/>
      <c r="Y68" s="396"/>
      <c r="Z68" s="396"/>
      <c r="AA68" s="396"/>
      <c r="AB68" s="396"/>
      <c r="AC68" s="396"/>
      <c r="AD68" s="369"/>
    </row>
    <row r="69" spans="1:30" s="397" customFormat="1" ht="39.950000000000003" customHeight="1" x14ac:dyDescent="0.25">
      <c r="A69" s="395"/>
      <c r="B69" s="793"/>
      <c r="C69" s="789"/>
      <c r="D69" s="785" t="s">
        <v>344</v>
      </c>
      <c r="E69" s="784"/>
      <c r="F69" s="784"/>
      <c r="G69" s="784"/>
      <c r="H69" s="784"/>
      <c r="I69" s="784"/>
      <c r="J69" s="784"/>
      <c r="K69" s="784"/>
      <c r="L69" s="784"/>
      <c r="M69" s="784"/>
      <c r="N69" s="367"/>
      <c r="O69" s="367"/>
      <c r="P69" s="367"/>
      <c r="Q69" s="396"/>
      <c r="R69" s="396"/>
      <c r="S69" s="396"/>
      <c r="T69" s="396"/>
      <c r="U69" s="396"/>
      <c r="V69" s="396"/>
      <c r="W69" s="396"/>
      <c r="X69" s="396"/>
      <c r="Y69" s="396"/>
      <c r="Z69" s="396"/>
      <c r="AA69" s="396"/>
      <c r="AB69" s="396"/>
      <c r="AC69" s="396"/>
      <c r="AD69" s="369"/>
    </row>
    <row r="70" spans="1:30" s="397" customFormat="1" ht="39.950000000000003" customHeight="1" x14ac:dyDescent="0.25">
      <c r="A70" s="395"/>
      <c r="B70" s="793"/>
      <c r="C70" s="789"/>
      <c r="D70" s="785" t="s">
        <v>345</v>
      </c>
      <c r="E70" s="784"/>
      <c r="F70" s="784"/>
      <c r="G70" s="784"/>
      <c r="H70" s="784"/>
      <c r="I70" s="784"/>
      <c r="J70" s="784"/>
      <c r="K70" s="784"/>
      <c r="L70" s="784"/>
      <c r="M70" s="784"/>
      <c r="N70" s="367"/>
      <c r="O70" s="367"/>
      <c r="P70" s="367"/>
      <c r="Q70" s="396"/>
      <c r="R70" s="396"/>
      <c r="S70" s="396"/>
      <c r="T70" s="396"/>
      <c r="U70" s="396"/>
      <c r="V70" s="396"/>
      <c r="W70" s="396"/>
      <c r="X70" s="396"/>
      <c r="Y70" s="396"/>
      <c r="Z70" s="396"/>
      <c r="AA70" s="396"/>
      <c r="AB70" s="396"/>
      <c r="AC70" s="396"/>
      <c r="AD70" s="369"/>
    </row>
    <row r="71" spans="1:30" s="397" customFormat="1" ht="39.950000000000003" customHeight="1" x14ac:dyDescent="0.25">
      <c r="A71" s="395"/>
      <c r="B71" s="793"/>
      <c r="C71" s="789"/>
      <c r="D71" s="785" t="s">
        <v>432</v>
      </c>
      <c r="E71" s="784"/>
      <c r="F71" s="784"/>
      <c r="G71" s="784"/>
      <c r="H71" s="784"/>
      <c r="I71" s="784"/>
      <c r="J71" s="784"/>
      <c r="K71" s="784"/>
      <c r="L71" s="784"/>
      <c r="M71" s="784"/>
      <c r="N71" s="367"/>
      <c r="O71" s="367"/>
      <c r="P71" s="367"/>
      <c r="Q71" s="396"/>
      <c r="R71" s="396"/>
      <c r="S71" s="396"/>
      <c r="T71" s="396"/>
      <c r="U71" s="396"/>
      <c r="V71" s="396"/>
      <c r="W71" s="396"/>
      <c r="X71" s="396"/>
      <c r="Y71" s="396"/>
      <c r="Z71" s="396"/>
      <c r="AA71" s="396"/>
      <c r="AB71" s="396"/>
      <c r="AC71" s="396"/>
      <c r="AD71" s="369"/>
    </row>
    <row r="72" spans="1:30" s="397" customFormat="1" ht="39.950000000000003" customHeight="1" x14ac:dyDescent="0.25">
      <c r="A72" s="395"/>
      <c r="B72" s="793"/>
      <c r="C72" s="789"/>
      <c r="D72" s="785" t="s">
        <v>433</v>
      </c>
      <c r="E72" s="784"/>
      <c r="F72" s="784"/>
      <c r="G72" s="784"/>
      <c r="H72" s="784"/>
      <c r="I72" s="784"/>
      <c r="J72" s="784"/>
      <c r="K72" s="784"/>
      <c r="L72" s="784"/>
      <c r="M72" s="784"/>
      <c r="N72" s="367"/>
      <c r="O72" s="367"/>
      <c r="P72" s="367"/>
      <c r="Q72" s="396"/>
      <c r="R72" s="396"/>
      <c r="S72" s="396"/>
      <c r="T72" s="396"/>
      <c r="U72" s="396"/>
      <c r="V72" s="396"/>
      <c r="W72" s="396"/>
      <c r="X72" s="396"/>
      <c r="Y72" s="396"/>
      <c r="Z72" s="396"/>
      <c r="AA72" s="396"/>
      <c r="AB72" s="396"/>
      <c r="AC72" s="396"/>
      <c r="AD72" s="369"/>
    </row>
    <row r="73" spans="1:30" s="397" customFormat="1" ht="39.950000000000003" customHeight="1" x14ac:dyDescent="0.25">
      <c r="A73" s="395"/>
      <c r="B73" s="793"/>
      <c r="C73" s="789"/>
      <c r="D73" s="785" t="s">
        <v>434</v>
      </c>
      <c r="E73" s="784"/>
      <c r="F73" s="784"/>
      <c r="G73" s="784"/>
      <c r="H73" s="784"/>
      <c r="I73" s="784"/>
      <c r="J73" s="784"/>
      <c r="K73" s="784"/>
      <c r="L73" s="784"/>
      <c r="M73" s="784"/>
      <c r="N73" s="367"/>
      <c r="O73" s="367"/>
      <c r="P73" s="367"/>
      <c r="Q73" s="396"/>
      <c r="R73" s="396"/>
      <c r="S73" s="396"/>
      <c r="T73" s="396"/>
      <c r="U73" s="396"/>
      <c r="V73" s="396"/>
      <c r="W73" s="396"/>
      <c r="X73" s="396"/>
      <c r="Y73" s="396"/>
      <c r="Z73" s="396"/>
      <c r="AA73" s="396"/>
      <c r="AB73" s="396"/>
      <c r="AC73" s="396"/>
      <c r="AD73" s="369"/>
    </row>
    <row r="74" spans="1:30" s="397" customFormat="1" ht="39.950000000000003" customHeight="1" x14ac:dyDescent="0.25">
      <c r="A74" s="395"/>
      <c r="B74" s="793"/>
      <c r="C74" s="789"/>
      <c r="D74" s="785" t="s">
        <v>435</v>
      </c>
      <c r="E74" s="784"/>
      <c r="F74" s="784"/>
      <c r="G74" s="784"/>
      <c r="H74" s="784"/>
      <c r="I74" s="784"/>
      <c r="J74" s="784"/>
      <c r="K74" s="784"/>
      <c r="L74" s="784"/>
      <c r="M74" s="784"/>
      <c r="N74" s="367"/>
      <c r="O74" s="367"/>
      <c r="P74" s="367"/>
      <c r="Q74" s="396"/>
      <c r="R74" s="396"/>
      <c r="S74" s="396"/>
      <c r="T74" s="396"/>
      <c r="U74" s="396"/>
      <c r="V74" s="396"/>
      <c r="W74" s="396"/>
      <c r="X74" s="396"/>
      <c r="Y74" s="396"/>
      <c r="Z74" s="396"/>
      <c r="AA74" s="396"/>
      <c r="AB74" s="396"/>
      <c r="AC74" s="396"/>
      <c r="AD74" s="369"/>
    </row>
    <row r="75" spans="1:30" s="398" customFormat="1" ht="36.75" customHeight="1" x14ac:dyDescent="0.25">
      <c r="A75" s="395"/>
      <c r="B75" s="793"/>
      <c r="C75" s="438"/>
      <c r="D75" s="440"/>
      <c r="E75" s="440"/>
      <c r="F75" s="440"/>
      <c r="G75" s="440"/>
      <c r="H75" s="440"/>
      <c r="I75" s="440"/>
      <c r="J75" s="440"/>
      <c r="K75" s="440"/>
      <c r="L75" s="367"/>
      <c r="M75" s="367"/>
      <c r="N75" s="367"/>
      <c r="O75" s="367"/>
      <c r="P75" s="367"/>
      <c r="Q75" s="396"/>
      <c r="R75" s="396"/>
      <c r="S75" s="396"/>
      <c r="T75" s="396"/>
      <c r="U75" s="396"/>
      <c r="V75" s="396"/>
      <c r="W75" s="396"/>
      <c r="X75" s="396"/>
      <c r="Y75" s="396"/>
      <c r="Z75" s="396"/>
      <c r="AA75" s="396"/>
      <c r="AB75" s="396"/>
      <c r="AC75" s="396"/>
      <c r="AD75" s="369"/>
    </row>
    <row r="76" spans="1:30" s="397" customFormat="1" ht="36.75" customHeight="1" x14ac:dyDescent="0.35">
      <c r="A76" s="780"/>
      <c r="B76" s="781"/>
      <c r="C76" s="789" t="s">
        <v>425</v>
      </c>
      <c r="D76" s="785" t="s">
        <v>426</v>
      </c>
      <c r="E76" s="784"/>
      <c r="F76" s="784"/>
      <c r="G76" s="784"/>
      <c r="H76" s="784"/>
      <c r="I76" s="784"/>
      <c r="J76" s="784"/>
      <c r="K76" s="784"/>
      <c r="L76" s="784"/>
      <c r="M76" s="784"/>
      <c r="N76" s="782" t="s">
        <v>142</v>
      </c>
      <c r="O76" s="367"/>
      <c r="P76" s="367"/>
      <c r="Q76" s="782"/>
      <c r="R76" s="790"/>
      <c r="S76" s="790"/>
      <c r="T76" s="790"/>
      <c r="U76" s="790"/>
      <c r="V76" s="790"/>
      <c r="W76" s="790"/>
      <c r="X76" s="790"/>
      <c r="Y76" s="437"/>
      <c r="Z76" s="790"/>
      <c r="AA76" s="437"/>
      <c r="AB76" s="396"/>
      <c r="AC76" s="396"/>
    </row>
    <row r="77" spans="1:30" s="397" customFormat="1" ht="36.75" customHeight="1" x14ac:dyDescent="0.35">
      <c r="A77" s="780"/>
      <c r="B77" s="781"/>
      <c r="C77" s="789" t="s">
        <v>425</v>
      </c>
      <c r="D77" s="785" t="s">
        <v>427</v>
      </c>
      <c r="E77" s="784"/>
      <c r="F77" s="784"/>
      <c r="G77" s="784"/>
      <c r="H77" s="784"/>
      <c r="I77" s="784"/>
      <c r="J77" s="821"/>
      <c r="K77" s="787"/>
      <c r="L77" s="827"/>
      <c r="M77" s="827"/>
      <c r="N77" s="783" t="s">
        <v>428</v>
      </c>
      <c r="O77" s="367"/>
      <c r="P77" s="367"/>
      <c r="Q77" s="783"/>
      <c r="R77" s="790"/>
      <c r="S77" s="790"/>
      <c r="T77" s="790"/>
      <c r="U77" s="790"/>
      <c r="V77" s="790"/>
      <c r="W77" s="790"/>
      <c r="X77" s="790"/>
      <c r="Y77" s="437"/>
      <c r="Z77" s="790"/>
      <c r="AA77" s="437"/>
      <c r="AB77" s="396"/>
      <c r="AC77" s="396"/>
    </row>
    <row r="78" spans="1:30" s="397" customFormat="1" ht="36.75" customHeight="1" x14ac:dyDescent="0.35">
      <c r="A78" s="780"/>
      <c r="B78" s="781"/>
      <c r="C78" s="789" t="s">
        <v>425</v>
      </c>
      <c r="D78" s="785" t="s">
        <v>429</v>
      </c>
      <c r="E78" s="784"/>
      <c r="F78" s="784"/>
      <c r="G78" s="821"/>
      <c r="H78" s="828"/>
      <c r="I78" s="821"/>
      <c r="J78" s="828"/>
      <c r="K78" s="787"/>
      <c r="L78" s="827"/>
      <c r="M78" s="827"/>
      <c r="N78" s="783" t="s">
        <v>430</v>
      </c>
      <c r="O78" s="367"/>
      <c r="P78" s="367"/>
      <c r="Q78" s="783"/>
      <c r="R78" s="790"/>
      <c r="S78" s="790"/>
      <c r="T78" s="790"/>
      <c r="U78" s="790"/>
      <c r="V78" s="790"/>
      <c r="W78" s="790"/>
      <c r="X78" s="790"/>
      <c r="Y78" s="437"/>
      <c r="Z78" s="790"/>
      <c r="AA78" s="437"/>
      <c r="AB78" s="396"/>
      <c r="AC78" s="396"/>
    </row>
    <row r="79" spans="1:30" s="397" customFormat="1" ht="36.75" customHeight="1" x14ac:dyDescent="0.35">
      <c r="A79" s="780"/>
      <c r="B79" s="781"/>
      <c r="C79" s="789" t="s">
        <v>425</v>
      </c>
      <c r="D79" s="785" t="s">
        <v>431</v>
      </c>
      <c r="E79" s="784"/>
      <c r="F79" s="784"/>
      <c r="G79" s="784"/>
      <c r="H79" s="784"/>
      <c r="I79" s="784"/>
      <c r="J79" s="788"/>
      <c r="K79" s="827"/>
      <c r="L79" s="827"/>
      <c r="M79" s="827"/>
      <c r="N79" s="367"/>
      <c r="O79" s="367"/>
      <c r="P79" s="367"/>
      <c r="Q79" s="782"/>
      <c r="R79" s="790"/>
      <c r="S79" s="790"/>
      <c r="T79" s="790"/>
      <c r="U79" s="790"/>
      <c r="V79" s="790"/>
      <c r="W79" s="790"/>
      <c r="X79" s="790"/>
      <c r="Y79" s="437"/>
      <c r="Z79" s="790"/>
      <c r="AA79" s="437"/>
      <c r="AB79" s="396"/>
      <c r="AC79" s="396"/>
    </row>
    <row r="80" spans="1:30" s="397" customFormat="1" ht="36.75" customHeight="1" x14ac:dyDescent="0.35">
      <c r="A80" s="780"/>
      <c r="B80" s="781"/>
      <c r="C80" s="789" t="s">
        <v>253</v>
      </c>
      <c r="D80" s="785" t="s">
        <v>424</v>
      </c>
      <c r="E80" s="784"/>
      <c r="F80" s="784"/>
      <c r="G80" s="784"/>
      <c r="H80" s="784"/>
      <c r="I80" s="784"/>
      <c r="J80" s="784"/>
      <c r="K80" s="784"/>
      <c r="L80" s="784"/>
      <c r="M80" s="829"/>
      <c r="N80" s="367"/>
      <c r="O80" s="367"/>
      <c r="P80" s="367"/>
      <c r="Q80" s="782"/>
      <c r="R80" s="790"/>
      <c r="S80" s="790"/>
      <c r="T80" s="790"/>
      <c r="U80" s="790"/>
      <c r="V80" s="790"/>
      <c r="W80" s="790"/>
      <c r="X80" s="790"/>
      <c r="Y80" s="437"/>
      <c r="Z80" s="790"/>
      <c r="AA80" s="437"/>
      <c r="AB80" s="396"/>
      <c r="AC80" s="396"/>
    </row>
    <row r="81" spans="1:30" s="398" customFormat="1" ht="36.75" customHeight="1" x14ac:dyDescent="0.25">
      <c r="A81" s="395"/>
      <c r="B81" s="793"/>
      <c r="C81" s="438"/>
      <c r="D81" s="440"/>
      <c r="E81" s="440"/>
      <c r="F81" s="440"/>
      <c r="G81" s="440"/>
      <c r="H81" s="440"/>
      <c r="I81" s="440"/>
      <c r="J81" s="440"/>
      <c r="K81" s="440"/>
      <c r="L81" s="367"/>
      <c r="M81" s="367"/>
      <c r="N81" s="367"/>
      <c r="O81" s="367"/>
      <c r="P81" s="367"/>
      <c r="Q81" s="396"/>
      <c r="R81" s="396"/>
      <c r="S81" s="396"/>
      <c r="T81" s="396"/>
      <c r="U81" s="396"/>
      <c r="V81" s="396"/>
      <c r="W81" s="396"/>
      <c r="X81" s="396"/>
      <c r="Y81" s="396"/>
      <c r="Z81" s="396"/>
      <c r="AA81" s="396"/>
      <c r="AB81" s="396"/>
      <c r="AC81" s="396"/>
      <c r="AD81" s="369"/>
    </row>
    <row r="82" spans="1:30" s="397" customFormat="1" ht="39.950000000000003" customHeight="1" x14ac:dyDescent="0.2">
      <c r="A82" s="395"/>
      <c r="B82" s="799" t="s">
        <v>110</v>
      </c>
      <c r="C82" s="395"/>
      <c r="D82" s="395"/>
      <c r="E82" s="395"/>
      <c r="F82" s="395"/>
      <c r="G82" s="395"/>
      <c r="H82" s="395"/>
      <c r="I82" s="395"/>
      <c r="J82" s="395"/>
      <c r="K82" s="395"/>
      <c r="L82" s="395"/>
      <c r="M82" s="395"/>
      <c r="N82" s="395"/>
      <c r="O82" s="395"/>
      <c r="P82" s="395"/>
      <c r="Q82" s="395"/>
      <c r="R82" s="395"/>
      <c r="S82" s="396"/>
      <c r="T82" s="396"/>
      <c r="U82" s="396"/>
      <c r="V82" s="396"/>
      <c r="W82" s="396"/>
      <c r="X82" s="396"/>
      <c r="Y82" s="396"/>
      <c r="Z82" s="396"/>
      <c r="AA82" s="396"/>
      <c r="AB82" s="396"/>
      <c r="AC82" s="396"/>
      <c r="AD82" s="369"/>
    </row>
    <row r="83" spans="1:30" s="397" customFormat="1" ht="39.950000000000003" customHeight="1" x14ac:dyDescent="0.4">
      <c r="A83" s="395"/>
      <c r="B83" s="800" t="s">
        <v>111</v>
      </c>
      <c r="C83" s="395"/>
      <c r="D83" s="395"/>
      <c r="E83" s="395"/>
      <c r="F83" s="395"/>
      <c r="G83" s="395"/>
      <c r="H83" s="395"/>
      <c r="I83" s="395"/>
      <c r="J83" s="395"/>
      <c r="K83" s="395"/>
      <c r="L83" s="395"/>
      <c r="M83" s="395"/>
      <c r="N83" s="395"/>
      <c r="O83" s="395"/>
      <c r="P83" s="395"/>
      <c r="Q83" s="395"/>
      <c r="R83" s="395"/>
      <c r="S83" s="396"/>
      <c r="T83" s="396"/>
      <c r="U83" s="396"/>
      <c r="V83" s="396"/>
      <c r="W83" s="396"/>
      <c r="X83" s="396"/>
      <c r="Y83" s="396"/>
      <c r="Z83" s="396"/>
      <c r="AA83" s="396"/>
      <c r="AB83" s="396"/>
      <c r="AC83" s="396"/>
      <c r="AD83" s="369"/>
    </row>
    <row r="84" spans="1:30" s="398" customFormat="1" ht="39.950000000000003" customHeight="1" x14ac:dyDescent="0.25">
      <c r="A84" s="395"/>
      <c r="B84" s="801" t="s">
        <v>255</v>
      </c>
      <c r="C84" s="802"/>
      <c r="D84" s="395"/>
      <c r="E84" s="395"/>
      <c r="F84" s="395"/>
      <c r="G84" s="395"/>
      <c r="H84" s="395"/>
      <c r="I84" s="367"/>
      <c r="J84" s="395"/>
      <c r="K84" s="395"/>
      <c r="L84" s="367"/>
      <c r="M84" s="367"/>
      <c r="N84" s="367"/>
      <c r="O84" s="367"/>
      <c r="P84" s="367"/>
      <c r="Q84" s="396"/>
      <c r="R84" s="396"/>
      <c r="S84" s="396"/>
      <c r="T84" s="396"/>
      <c r="U84" s="396"/>
      <c r="V84" s="396"/>
      <c r="W84" s="786"/>
      <c r="X84" s="396"/>
      <c r="Y84" s="803"/>
      <c r="Z84" s="396"/>
      <c r="AA84" s="396"/>
      <c r="AB84" s="396"/>
      <c r="AC84" s="396"/>
      <c r="AD84" s="369"/>
    </row>
    <row r="85" spans="1:30" s="398" customFormat="1" ht="39.950000000000003" customHeight="1" x14ac:dyDescent="0.25">
      <c r="A85" s="395"/>
      <c r="B85" s="399"/>
      <c r="C85" s="395"/>
      <c r="D85" s="395"/>
      <c r="E85" s="395"/>
      <c r="F85" s="395"/>
      <c r="G85" s="395"/>
      <c r="H85" s="395"/>
      <c r="I85" s="367"/>
      <c r="J85" s="395"/>
      <c r="K85" s="395"/>
      <c r="L85" s="367"/>
      <c r="M85" s="367"/>
      <c r="N85" s="367"/>
      <c r="O85" s="367"/>
      <c r="P85" s="367"/>
      <c r="Q85" s="396"/>
      <c r="R85" s="396"/>
      <c r="S85" s="396"/>
      <c r="T85" s="396"/>
      <c r="U85" s="396"/>
      <c r="V85" s="396"/>
      <c r="W85" s="396"/>
      <c r="X85" s="396"/>
      <c r="Y85" s="396"/>
      <c r="Z85" s="396"/>
      <c r="AA85" s="396"/>
      <c r="AB85" s="396"/>
      <c r="AC85" s="396"/>
      <c r="AD85" s="369"/>
    </row>
    <row r="86" spans="1:30" s="398" customFormat="1" ht="39.950000000000003" customHeight="1" x14ac:dyDescent="0.25">
      <c r="A86" s="395"/>
      <c r="B86" s="374" t="s">
        <v>321</v>
      </c>
      <c r="C86" s="438"/>
      <c r="D86" s="438"/>
      <c r="E86" s="438"/>
      <c r="F86" s="438"/>
      <c r="G86" s="438"/>
      <c r="H86" s="439"/>
      <c r="I86" s="439"/>
      <c r="J86" s="439"/>
      <c r="K86" s="439"/>
      <c r="L86" s="791"/>
      <c r="M86" s="791"/>
      <c r="N86" s="792"/>
      <c r="O86" s="792"/>
      <c r="P86" s="792"/>
      <c r="Q86" s="396"/>
      <c r="R86" s="396"/>
      <c r="S86" s="396"/>
      <c r="T86" s="396"/>
      <c r="U86" s="396"/>
      <c r="V86" s="396"/>
      <c r="W86" s="396"/>
      <c r="X86" s="396"/>
      <c r="Y86" s="396"/>
      <c r="Z86" s="396"/>
      <c r="AA86" s="396"/>
      <c r="AB86" s="396"/>
      <c r="AC86" s="396"/>
      <c r="AD86" s="369"/>
    </row>
    <row r="87" spans="1:30" s="398" customFormat="1" ht="39.950000000000003" customHeight="1" x14ac:dyDescent="0.25">
      <c r="A87" s="395"/>
      <c r="B87" s="438" t="s">
        <v>322</v>
      </c>
      <c r="C87" s="438"/>
      <c r="D87" s="438"/>
      <c r="E87" s="438"/>
      <c r="F87" s="438"/>
      <c r="G87" s="438"/>
      <c r="H87" s="438"/>
      <c r="I87" s="438"/>
      <c r="J87" s="438"/>
      <c r="K87" s="438"/>
      <c r="L87" s="367"/>
      <c r="M87" s="367"/>
      <c r="N87" s="367"/>
      <c r="O87" s="367"/>
      <c r="P87" s="367"/>
      <c r="Q87" s="396"/>
      <c r="R87" s="396"/>
      <c r="S87" s="396"/>
      <c r="T87" s="396"/>
      <c r="U87" s="396"/>
      <c r="V87" s="396"/>
      <c r="W87" s="396"/>
      <c r="X87" s="396"/>
      <c r="Y87" s="396"/>
      <c r="Z87" s="396"/>
      <c r="AA87" s="396"/>
      <c r="AB87" s="396"/>
      <c r="AC87" s="396"/>
      <c r="AD87" s="369"/>
    </row>
    <row r="88" spans="1:30" s="398" customFormat="1" ht="39.950000000000003" customHeight="1" x14ac:dyDescent="0.25">
      <c r="A88" s="794" t="s">
        <v>253</v>
      </c>
      <c r="B88" s="438"/>
      <c r="C88" s="854" t="s">
        <v>323</v>
      </c>
      <c r="D88" s="854"/>
      <c r="E88" s="854"/>
      <c r="F88" s="854"/>
      <c r="G88" s="854"/>
      <c r="H88" s="854"/>
      <c r="I88" s="854"/>
      <c r="J88" s="854"/>
      <c r="K88" s="854"/>
      <c r="L88" s="367"/>
      <c r="M88" s="367"/>
      <c r="N88" s="367"/>
      <c r="O88" s="367"/>
      <c r="P88" s="367"/>
      <c r="Q88" s="396"/>
      <c r="R88" s="396"/>
      <c r="S88" s="396"/>
      <c r="T88" s="396"/>
      <c r="U88" s="396"/>
      <c r="V88" s="396"/>
      <c r="W88" s="396"/>
      <c r="X88" s="396"/>
      <c r="Y88" s="396"/>
      <c r="Z88" s="396"/>
      <c r="AA88" s="396"/>
      <c r="AB88" s="396"/>
      <c r="AC88" s="396"/>
      <c r="AD88" s="369"/>
    </row>
    <row r="89" spans="1:30" s="398" customFormat="1" ht="39.950000000000003" customHeight="1" x14ac:dyDescent="0.2">
      <c r="A89" s="794" t="s">
        <v>441</v>
      </c>
      <c r="B89" s="854" t="s">
        <v>324</v>
      </c>
      <c r="C89" s="854"/>
      <c r="D89" s="854"/>
      <c r="E89" s="854"/>
      <c r="F89" s="854"/>
      <c r="G89" s="854"/>
      <c r="H89" s="854"/>
      <c r="I89" s="854"/>
      <c r="J89" s="854"/>
      <c r="K89" s="854"/>
      <c r="L89" s="854"/>
      <c r="M89" s="854"/>
      <c r="N89" s="854"/>
      <c r="O89" s="854"/>
      <c r="P89" s="854"/>
      <c r="Q89" s="854"/>
      <c r="R89" s="854"/>
      <c r="S89" s="854"/>
      <c r="T89" s="854"/>
      <c r="U89" s="854"/>
      <c r="V89" s="854"/>
      <c r="W89" s="396"/>
      <c r="X89" s="396"/>
      <c r="Y89" s="396"/>
      <c r="Z89" s="396"/>
      <c r="AA89" s="396"/>
      <c r="AB89" s="396"/>
      <c r="AC89" s="396"/>
      <c r="AD89" s="369"/>
    </row>
    <row r="90" spans="1:30" s="398" customFormat="1" ht="39.950000000000003" customHeight="1" x14ac:dyDescent="0.25">
      <c r="A90" s="395"/>
      <c r="B90" s="399"/>
      <c r="C90" s="395"/>
      <c r="D90" s="395"/>
      <c r="E90" s="395"/>
      <c r="F90" s="395"/>
      <c r="G90" s="395"/>
      <c r="H90" s="395"/>
      <c r="I90" s="367"/>
      <c r="J90" s="395"/>
      <c r="K90" s="395"/>
      <c r="L90" s="367"/>
      <c r="M90" s="367"/>
      <c r="N90" s="367"/>
      <c r="O90" s="367"/>
      <c r="P90" s="367"/>
      <c r="Q90" s="396"/>
      <c r="R90" s="396"/>
      <c r="S90" s="396"/>
      <c r="T90" s="396"/>
      <c r="U90" s="396"/>
      <c r="V90" s="396"/>
      <c r="W90" s="396"/>
      <c r="X90" s="396"/>
      <c r="Y90" s="396"/>
      <c r="Z90" s="396"/>
      <c r="AA90" s="396"/>
      <c r="AB90" s="396"/>
      <c r="AC90" s="396"/>
      <c r="AD90" s="369"/>
    </row>
    <row r="91" spans="1:30" s="369" customFormat="1" ht="12.75" x14ac:dyDescent="0.2"/>
    <row r="92" spans="1:30" s="369" customFormat="1" ht="12.75" x14ac:dyDescent="0.2"/>
    <row r="93" spans="1:30" s="369" customFormat="1" ht="12.75" x14ac:dyDescent="0.2"/>
    <row r="94" spans="1:30" s="369" customFormat="1" ht="12.75" x14ac:dyDescent="0.2"/>
    <row r="95" spans="1:30" s="369" customFormat="1" ht="12.75" x14ac:dyDescent="0.2"/>
    <row r="96" spans="1:30" s="369" customFormat="1" ht="12.75" x14ac:dyDescent="0.2"/>
    <row r="97" s="369" customFormat="1" ht="12.75" x14ac:dyDescent="0.2"/>
    <row r="98" s="369" customFormat="1" ht="12.75" x14ac:dyDescent="0.2"/>
    <row r="99" s="369" customFormat="1" ht="12.75" x14ac:dyDescent="0.2"/>
    <row r="100" s="369" customFormat="1" ht="12.75" x14ac:dyDescent="0.2"/>
    <row r="101" s="369" customFormat="1" ht="12.75" x14ac:dyDescent="0.2"/>
    <row r="102" s="369" customFormat="1" ht="12.75" x14ac:dyDescent="0.2"/>
    <row r="103" s="369" customFormat="1" ht="12.75" x14ac:dyDescent="0.2"/>
    <row r="104" s="369" customFormat="1" ht="12.75" x14ac:dyDescent="0.2"/>
    <row r="105" s="369" customFormat="1" ht="12.75" x14ac:dyDescent="0.2"/>
    <row r="106" s="369" customFormat="1" ht="12.75" x14ac:dyDescent="0.2"/>
    <row r="107" s="369" customFormat="1" ht="12.75" x14ac:dyDescent="0.2"/>
    <row r="108" s="369" customFormat="1" ht="12.75" x14ac:dyDescent="0.2"/>
    <row r="109" s="369" customFormat="1" ht="12.75" x14ac:dyDescent="0.2"/>
    <row r="110" s="369" customFormat="1" ht="12.75" x14ac:dyDescent="0.2"/>
    <row r="111" s="369" customFormat="1" ht="12.75" x14ac:dyDescent="0.2"/>
    <row r="112" s="369" customFormat="1" ht="12.75" x14ac:dyDescent="0.2"/>
    <row r="113" s="369" customFormat="1" ht="12.75" x14ac:dyDescent="0.2"/>
    <row r="114" s="369" customFormat="1" ht="12.75" x14ac:dyDescent="0.2"/>
    <row r="115" s="369" customFormat="1" ht="12.75" x14ac:dyDescent="0.2"/>
    <row r="116" s="369" customFormat="1" ht="12.75" x14ac:dyDescent="0.2"/>
    <row r="117" s="369" customFormat="1" ht="12.75" x14ac:dyDescent="0.2"/>
    <row r="118" s="369" customFormat="1" ht="12.75" x14ac:dyDescent="0.2"/>
    <row r="119" s="369" customFormat="1" ht="12.75" x14ac:dyDescent="0.2"/>
    <row r="120" s="369" customFormat="1" ht="12.75" x14ac:dyDescent="0.2"/>
    <row r="121" s="369" customFormat="1" ht="12.75" x14ac:dyDescent="0.2"/>
    <row r="122" s="369" customFormat="1" ht="12.75" x14ac:dyDescent="0.2"/>
    <row r="123" s="369" customFormat="1" ht="12.75" x14ac:dyDescent="0.2"/>
    <row r="124" s="369" customFormat="1" ht="12.75" x14ac:dyDescent="0.2"/>
    <row r="125" s="369" customFormat="1" ht="12.75" x14ac:dyDescent="0.2"/>
    <row r="126" s="369" customFormat="1" ht="12.75" x14ac:dyDescent="0.2"/>
    <row r="127" s="369" customFormat="1" ht="12.75" x14ac:dyDescent="0.2"/>
    <row r="128" s="369" customFormat="1" ht="12.75" x14ac:dyDescent="0.2"/>
    <row r="129" s="369" customFormat="1" ht="12.75" x14ac:dyDescent="0.2"/>
    <row r="130" s="369" customFormat="1" ht="12.75" x14ac:dyDescent="0.2"/>
    <row r="131" s="369" customFormat="1" ht="12.75" x14ac:dyDescent="0.2"/>
    <row r="132" s="369" customFormat="1" ht="12.75" x14ac:dyDescent="0.2"/>
    <row r="133" s="369" customFormat="1" ht="12.75" x14ac:dyDescent="0.2"/>
    <row r="134" s="369" customFormat="1" ht="12.75" x14ac:dyDescent="0.2"/>
    <row r="135" s="369" customFormat="1" ht="12.75" x14ac:dyDescent="0.2"/>
    <row r="136" s="369" customFormat="1" ht="12.75" x14ac:dyDescent="0.2"/>
    <row r="137" s="369" customFormat="1" ht="12.75" x14ac:dyDescent="0.2"/>
    <row r="138" s="369" customFormat="1" ht="12.75" x14ac:dyDescent="0.2"/>
    <row r="139" s="369" customFormat="1" ht="12.75" x14ac:dyDescent="0.2"/>
    <row r="140" s="369" customFormat="1" ht="12.75" x14ac:dyDescent="0.2"/>
    <row r="141" s="369" customFormat="1" ht="12.75" x14ac:dyDescent="0.2"/>
    <row r="142" s="369" customFormat="1" ht="12.75" x14ac:dyDescent="0.2"/>
    <row r="143" s="369" customFormat="1" ht="12.75" x14ac:dyDescent="0.2"/>
    <row r="144" s="369" customFormat="1" ht="12.75" x14ac:dyDescent="0.2"/>
    <row r="145" s="369" customFormat="1" ht="12.75" x14ac:dyDescent="0.2"/>
    <row r="146" s="369" customFormat="1" ht="12.75" x14ac:dyDescent="0.2"/>
    <row r="147" s="369" customFormat="1" ht="12.75" x14ac:dyDescent="0.2"/>
    <row r="148" s="369" customFormat="1" ht="12.75" x14ac:dyDescent="0.2"/>
    <row r="149" s="369" customFormat="1" ht="12.75" x14ac:dyDescent="0.2"/>
    <row r="150" s="369" customFormat="1" ht="12.75" x14ac:dyDescent="0.2"/>
    <row r="151" s="369" customFormat="1" ht="12.75" x14ac:dyDescent="0.2"/>
    <row r="152" s="369" customFormat="1" ht="12.75" x14ac:dyDescent="0.2"/>
    <row r="153" s="369" customFormat="1" ht="12.75" x14ac:dyDescent="0.2"/>
    <row r="154" s="369" customFormat="1" ht="12.75" x14ac:dyDescent="0.2"/>
    <row r="155" s="369" customFormat="1" ht="12.75" x14ac:dyDescent="0.2"/>
    <row r="156" s="369" customFormat="1" ht="12.75" x14ac:dyDescent="0.2"/>
    <row r="157" s="369" customFormat="1" ht="12.75" x14ac:dyDescent="0.2"/>
    <row r="158" s="369" customFormat="1" ht="12.75" x14ac:dyDescent="0.2"/>
    <row r="159" s="369" customFormat="1" ht="12.75" x14ac:dyDescent="0.2"/>
    <row r="160" s="369" customFormat="1" ht="12.75" x14ac:dyDescent="0.2"/>
    <row r="161" s="369" customFormat="1" ht="12.75" x14ac:dyDescent="0.2"/>
    <row r="162" s="369" customFormat="1" ht="12.75" x14ac:dyDescent="0.2"/>
    <row r="163" s="369" customFormat="1" ht="12.75" x14ac:dyDescent="0.2"/>
    <row r="164" s="369" customFormat="1" ht="12.75" x14ac:dyDescent="0.2"/>
    <row r="165" s="369" customFormat="1" ht="12.75" x14ac:dyDescent="0.2"/>
    <row r="166" s="369" customFormat="1" ht="12.75" x14ac:dyDescent="0.2"/>
    <row r="167" s="369" customFormat="1" ht="12.75" x14ac:dyDescent="0.2"/>
    <row r="168" s="369" customFormat="1" ht="12.75" x14ac:dyDescent="0.2"/>
    <row r="169" s="369" customFormat="1" ht="12.75" x14ac:dyDescent="0.2"/>
    <row r="170" s="369" customFormat="1" ht="12.75" x14ac:dyDescent="0.2"/>
    <row r="171" s="369" customFormat="1" ht="12.75" x14ac:dyDescent="0.2"/>
    <row r="172" s="369" customFormat="1" ht="12.75" x14ac:dyDescent="0.2"/>
    <row r="173" s="369" customFormat="1" ht="12.75" x14ac:dyDescent="0.2"/>
    <row r="174" s="369" customFormat="1" ht="12.75" x14ac:dyDescent="0.2"/>
    <row r="175" s="369" customFormat="1" ht="12.75" x14ac:dyDescent="0.2"/>
    <row r="176" s="369" customFormat="1" ht="12.75" x14ac:dyDescent="0.2"/>
    <row r="177" s="369" customFormat="1" ht="12.75" x14ac:dyDescent="0.2"/>
    <row r="178" s="369" customFormat="1" ht="12.75" x14ac:dyDescent="0.2"/>
    <row r="179" s="369" customFormat="1" ht="12.75" x14ac:dyDescent="0.2"/>
    <row r="180" s="369" customFormat="1" ht="12.75" x14ac:dyDescent="0.2"/>
    <row r="181" s="369" customFormat="1" ht="12.75" x14ac:dyDescent="0.2"/>
    <row r="182" s="369" customFormat="1" ht="12.75" x14ac:dyDescent="0.2"/>
    <row r="183" s="369" customFormat="1" ht="12.75" x14ac:dyDescent="0.2"/>
    <row r="184" s="369" customFormat="1" ht="12.75" x14ac:dyDescent="0.2"/>
    <row r="185" s="369" customFormat="1" ht="12.75" x14ac:dyDescent="0.2"/>
    <row r="186" s="369" customFormat="1" ht="12.75" x14ac:dyDescent="0.2"/>
    <row r="187" s="369" customFormat="1" ht="12.75" x14ac:dyDescent="0.2"/>
    <row r="188" s="369" customFormat="1" ht="12.75" x14ac:dyDescent="0.2"/>
    <row r="189" s="369" customFormat="1" ht="12.75" x14ac:dyDescent="0.2"/>
    <row r="190" s="369" customFormat="1" ht="12.75" x14ac:dyDescent="0.2"/>
    <row r="191" s="369" customFormat="1" ht="12.75" x14ac:dyDescent="0.2"/>
    <row r="192" s="369" customFormat="1" ht="12.75" x14ac:dyDescent="0.2"/>
    <row r="193" s="369" customFormat="1" ht="12.75" x14ac:dyDescent="0.2"/>
    <row r="194" s="369" customFormat="1" ht="12.75" x14ac:dyDescent="0.2"/>
    <row r="195" s="369" customFormat="1" ht="12.75" x14ac:dyDescent="0.2"/>
    <row r="196" s="369" customFormat="1" ht="12.75" x14ac:dyDescent="0.2"/>
    <row r="197" s="369" customFormat="1" ht="12.75" x14ac:dyDescent="0.2"/>
    <row r="198" s="369" customFormat="1" ht="12.75" x14ac:dyDescent="0.2"/>
    <row r="199" s="369" customFormat="1" ht="12.75" x14ac:dyDescent="0.2"/>
    <row r="200" s="369" customFormat="1" ht="12.75" x14ac:dyDescent="0.2"/>
    <row r="201" s="369" customFormat="1" ht="12.75" x14ac:dyDescent="0.2"/>
    <row r="202" s="369" customFormat="1" ht="12.75" x14ac:dyDescent="0.2"/>
    <row r="203" s="369" customFormat="1" ht="12.75" x14ac:dyDescent="0.2"/>
    <row r="204" s="369" customFormat="1" ht="12.75" x14ac:dyDescent="0.2"/>
    <row r="205" s="369" customFormat="1" ht="12.75" x14ac:dyDescent="0.2"/>
    <row r="206" s="369" customFormat="1" ht="12.75" x14ac:dyDescent="0.2"/>
    <row r="207" s="369" customFormat="1" ht="12.75" x14ac:dyDescent="0.2"/>
    <row r="208" s="369" customFormat="1" ht="12.75" x14ac:dyDescent="0.2"/>
    <row r="209" s="369" customFormat="1" ht="12.75" x14ac:dyDescent="0.2"/>
    <row r="210" s="369" customFormat="1" ht="12.75" x14ac:dyDescent="0.2"/>
    <row r="211" s="369" customFormat="1" ht="12.75" x14ac:dyDescent="0.2"/>
    <row r="212" s="369" customFormat="1" ht="12.75" x14ac:dyDescent="0.2"/>
    <row r="213" s="369" customFormat="1" ht="12.75" x14ac:dyDescent="0.2"/>
    <row r="214" s="369" customFormat="1" ht="12.75" x14ac:dyDescent="0.2"/>
    <row r="215" s="369" customFormat="1" ht="12.75" x14ac:dyDescent="0.2"/>
    <row r="216" s="369" customFormat="1" ht="12.75" x14ac:dyDescent="0.2"/>
    <row r="217" s="369" customFormat="1" ht="12.75" x14ac:dyDescent="0.2"/>
    <row r="218" s="369" customFormat="1" ht="12.75" x14ac:dyDescent="0.2"/>
    <row r="219" s="369" customFormat="1" ht="12.75" x14ac:dyDescent="0.2"/>
    <row r="220" s="369" customFormat="1" ht="12.75" x14ac:dyDescent="0.2"/>
    <row r="221" s="369" customFormat="1" ht="12.75" x14ac:dyDescent="0.2"/>
    <row r="222" s="369" customFormat="1" ht="12.75" x14ac:dyDescent="0.2"/>
    <row r="223" s="369" customFormat="1" ht="12.75" x14ac:dyDescent="0.2"/>
    <row r="224" s="369" customFormat="1" ht="12.75" x14ac:dyDescent="0.2"/>
    <row r="225" s="369" customFormat="1" ht="12.75" x14ac:dyDescent="0.2"/>
    <row r="226" s="369" customFormat="1" ht="12.75" x14ac:dyDescent="0.2"/>
    <row r="227" s="369" customFormat="1" ht="12.75" x14ac:dyDescent="0.2"/>
    <row r="228" s="369" customFormat="1" ht="12.75" x14ac:dyDescent="0.2"/>
    <row r="229" s="369" customFormat="1" ht="12.75" x14ac:dyDescent="0.2"/>
    <row r="230" s="369" customFormat="1" ht="12.75" x14ac:dyDescent="0.2"/>
    <row r="231" s="369" customFormat="1" ht="12.75" x14ac:dyDescent="0.2"/>
    <row r="232" s="369" customFormat="1" ht="12.75" x14ac:dyDescent="0.2"/>
    <row r="233" s="369" customFormat="1" ht="12.75" x14ac:dyDescent="0.2"/>
    <row r="234" s="369" customFormat="1" ht="12.75" x14ac:dyDescent="0.2"/>
    <row r="235" s="369" customFormat="1" ht="12.75" x14ac:dyDescent="0.2"/>
    <row r="236" s="369" customFormat="1" ht="12.75" x14ac:dyDescent="0.2"/>
    <row r="237" s="369" customFormat="1" ht="12.75" x14ac:dyDescent="0.2"/>
    <row r="238" s="369" customFormat="1" ht="12.75" x14ac:dyDescent="0.2"/>
    <row r="239" s="369" customFormat="1" ht="12.75" x14ac:dyDescent="0.2"/>
    <row r="240" s="369" customFormat="1" ht="12.75" x14ac:dyDescent="0.2"/>
    <row r="241" s="369" customFormat="1" ht="12.75" x14ac:dyDescent="0.2"/>
    <row r="242" s="369" customFormat="1" ht="12.75" x14ac:dyDescent="0.2"/>
    <row r="243" s="369" customFormat="1" ht="12.75" x14ac:dyDescent="0.2"/>
    <row r="244" s="369" customFormat="1" ht="12.75" x14ac:dyDescent="0.2"/>
    <row r="245" s="369" customFormat="1" ht="12.75" x14ac:dyDescent="0.2"/>
    <row r="246" s="369" customFormat="1" ht="12.75" x14ac:dyDescent="0.2"/>
    <row r="247" s="369" customFormat="1" ht="12.75" x14ac:dyDescent="0.2"/>
    <row r="248" s="369" customFormat="1" ht="12.75" x14ac:dyDescent="0.2"/>
    <row r="249" s="369" customFormat="1" ht="12.75" x14ac:dyDescent="0.2"/>
    <row r="250" s="369" customFormat="1" ht="12.75" x14ac:dyDescent="0.2"/>
    <row r="251" s="369" customFormat="1" ht="12.75" x14ac:dyDescent="0.2"/>
    <row r="252" s="369" customFormat="1" ht="12.75" x14ac:dyDescent="0.2"/>
    <row r="253" s="369" customFormat="1" ht="12.75" x14ac:dyDescent="0.2"/>
    <row r="254" s="369" customFormat="1" ht="12.75" x14ac:dyDescent="0.2"/>
    <row r="255" s="369" customFormat="1" ht="12.75" x14ac:dyDescent="0.2"/>
    <row r="256" s="369" customFormat="1" ht="12.75" x14ac:dyDescent="0.2"/>
    <row r="257" s="369" customFormat="1" ht="12.75" x14ac:dyDescent="0.2"/>
    <row r="258" s="369" customFormat="1" ht="12.75" x14ac:dyDescent="0.2"/>
    <row r="259" s="369" customFormat="1" ht="12.75" x14ac:dyDescent="0.2"/>
    <row r="260" s="369" customFormat="1" ht="12.75" x14ac:dyDescent="0.2"/>
    <row r="261" s="369" customFormat="1" ht="12.75" x14ac:dyDescent="0.2"/>
    <row r="262" s="369" customFormat="1" ht="12.75" x14ac:dyDescent="0.2"/>
    <row r="263" s="369" customFormat="1" ht="12.75" x14ac:dyDescent="0.2"/>
    <row r="264" s="369" customFormat="1" ht="12.75" x14ac:dyDescent="0.2"/>
    <row r="265" s="369" customFormat="1" ht="12.75" x14ac:dyDescent="0.2"/>
    <row r="266" s="369" customFormat="1" ht="12.75" x14ac:dyDescent="0.2"/>
    <row r="267" s="369" customFormat="1" ht="12.75" x14ac:dyDescent="0.2"/>
    <row r="268" s="369" customFormat="1" ht="12.75" x14ac:dyDescent="0.2"/>
    <row r="269" s="369" customFormat="1" ht="12.75" x14ac:dyDescent="0.2"/>
    <row r="270" s="369" customFormat="1" ht="12.75" x14ac:dyDescent="0.2"/>
    <row r="271" s="369" customFormat="1" ht="12.75" x14ac:dyDescent="0.2"/>
    <row r="272" s="369" customFormat="1" ht="12.75" x14ac:dyDescent="0.2"/>
    <row r="273" s="369" customFormat="1" ht="12.75" x14ac:dyDescent="0.2"/>
    <row r="274" s="369" customFormat="1" ht="12.75" x14ac:dyDescent="0.2"/>
    <row r="275" s="369" customFormat="1" ht="12.75" x14ac:dyDescent="0.2"/>
    <row r="276" s="369" customFormat="1" ht="12.75" x14ac:dyDescent="0.2"/>
    <row r="277" s="369" customFormat="1" ht="12.75" x14ac:dyDescent="0.2"/>
    <row r="278" s="369" customFormat="1" ht="12.75" x14ac:dyDescent="0.2"/>
    <row r="279" s="369" customFormat="1" ht="12.75" x14ac:dyDescent="0.2"/>
    <row r="280" s="369" customFormat="1" ht="12.75" x14ac:dyDescent="0.2"/>
    <row r="281" s="369" customFormat="1" ht="12.75" x14ac:dyDescent="0.2"/>
    <row r="282" s="369" customFormat="1" ht="12.75" x14ac:dyDescent="0.2"/>
    <row r="283" s="369" customFormat="1" ht="12.75" x14ac:dyDescent="0.2"/>
    <row r="284" s="369" customFormat="1" ht="12.75" x14ac:dyDescent="0.2"/>
    <row r="285" s="369" customFormat="1" ht="12.75" x14ac:dyDescent="0.2"/>
    <row r="286" s="369" customFormat="1" ht="12.75" x14ac:dyDescent="0.2"/>
    <row r="287" s="369" customFormat="1" ht="12.75" x14ac:dyDescent="0.2"/>
    <row r="288" s="369" customFormat="1" ht="12.75" x14ac:dyDescent="0.2"/>
    <row r="289" s="369" customFormat="1" ht="12.75" x14ac:dyDescent="0.2"/>
    <row r="290" s="369" customFormat="1" ht="12.75" x14ac:dyDescent="0.2"/>
    <row r="291" s="369" customFormat="1" ht="12.75" x14ac:dyDescent="0.2"/>
    <row r="292" s="369" customFormat="1" ht="12.75" x14ac:dyDescent="0.2"/>
    <row r="293" s="369" customFormat="1" ht="12.75" x14ac:dyDescent="0.2"/>
    <row r="294" s="369" customFormat="1" ht="12.75" x14ac:dyDescent="0.2"/>
    <row r="295" s="369" customFormat="1" ht="12.75" x14ac:dyDescent="0.2"/>
    <row r="296" s="369" customFormat="1" ht="12.75" x14ac:dyDescent="0.2"/>
    <row r="297" s="369" customFormat="1" ht="12.75" x14ac:dyDescent="0.2"/>
    <row r="298" s="369" customFormat="1" ht="12.75" x14ac:dyDescent="0.2"/>
    <row r="299" s="369" customFormat="1" ht="12.75" x14ac:dyDescent="0.2"/>
    <row r="300" s="369" customFormat="1" ht="12.75" x14ac:dyDescent="0.2"/>
    <row r="301" s="369" customFormat="1" ht="12.75" x14ac:dyDescent="0.2"/>
    <row r="302" s="369" customFormat="1" ht="12.75" x14ac:dyDescent="0.2"/>
    <row r="303" s="369" customFormat="1" ht="12.75" x14ac:dyDescent="0.2"/>
    <row r="304" s="369" customFormat="1" ht="12.75" x14ac:dyDescent="0.2"/>
    <row r="305" s="369" customFormat="1" ht="12.75" x14ac:dyDescent="0.2"/>
    <row r="306" s="369" customFormat="1" ht="12.75" x14ac:dyDescent="0.2"/>
    <row r="307" s="369" customFormat="1" ht="12.75" x14ac:dyDescent="0.2"/>
    <row r="308" s="369" customFormat="1" ht="12.75" x14ac:dyDescent="0.2"/>
    <row r="309" s="369" customFormat="1" ht="12.75" x14ac:dyDescent="0.2"/>
    <row r="310" s="369" customFormat="1" ht="12.75" x14ac:dyDescent="0.2"/>
    <row r="311" s="369" customFormat="1" ht="12.75" x14ac:dyDescent="0.2"/>
    <row r="312" s="369" customFormat="1" ht="12.75" x14ac:dyDescent="0.2"/>
    <row r="313" s="369" customFormat="1" ht="12.75" x14ac:dyDescent="0.2"/>
    <row r="314" s="369" customFormat="1" ht="12.75" x14ac:dyDescent="0.2"/>
    <row r="315" s="369" customFormat="1" ht="12.75" x14ac:dyDescent="0.2"/>
    <row r="316" s="369" customFormat="1" ht="12.75" x14ac:dyDescent="0.2"/>
    <row r="317" s="369" customFormat="1" ht="12.75" x14ac:dyDescent="0.2"/>
    <row r="318" s="369" customFormat="1" ht="12.75" x14ac:dyDescent="0.2"/>
    <row r="319" s="369" customFormat="1" ht="12.75" x14ac:dyDescent="0.2"/>
    <row r="320" s="369" customFormat="1" ht="12.75" x14ac:dyDescent="0.2"/>
    <row r="321" s="369" customFormat="1" ht="12.75" x14ac:dyDescent="0.2"/>
    <row r="322" s="369" customFormat="1" ht="12.75" x14ac:dyDescent="0.2"/>
    <row r="323" s="369" customFormat="1" ht="12.75" x14ac:dyDescent="0.2"/>
    <row r="324" s="369" customFormat="1" ht="12.75" x14ac:dyDescent="0.2"/>
    <row r="325" s="369" customFormat="1" ht="12.75" x14ac:dyDescent="0.2"/>
    <row r="326" s="369" customFormat="1" ht="12.75" x14ac:dyDescent="0.2"/>
    <row r="327" s="369" customFormat="1" ht="12.75" x14ac:dyDescent="0.2"/>
    <row r="328" s="369" customFormat="1" ht="12.75" x14ac:dyDescent="0.2"/>
    <row r="329" s="369" customFormat="1" ht="12.75" x14ac:dyDescent="0.2"/>
    <row r="330" s="369" customFormat="1" ht="12.75" x14ac:dyDescent="0.2"/>
    <row r="331" s="369" customFormat="1" ht="12.75" x14ac:dyDescent="0.2"/>
    <row r="332" s="369" customFormat="1" ht="12.75" x14ac:dyDescent="0.2"/>
    <row r="333" s="369" customFormat="1" ht="12.75" x14ac:dyDescent="0.2"/>
    <row r="334" s="369" customFormat="1" ht="12.75" x14ac:dyDescent="0.2"/>
    <row r="335" s="369" customFormat="1" ht="12.75" x14ac:dyDescent="0.2"/>
    <row r="336" s="369" customFormat="1" ht="12.75" x14ac:dyDescent="0.2"/>
    <row r="337" s="369" customFormat="1" ht="12.75" x14ac:dyDescent="0.2"/>
    <row r="338" s="369" customFormat="1" ht="12.75" x14ac:dyDescent="0.2"/>
    <row r="339" s="369" customFormat="1" ht="12.75" x14ac:dyDescent="0.2"/>
    <row r="340" s="369" customFormat="1" ht="12.75" x14ac:dyDescent="0.2"/>
    <row r="341" s="369" customFormat="1" ht="12.75" x14ac:dyDescent="0.2"/>
    <row r="342" s="369" customFormat="1" ht="12.75" x14ac:dyDescent="0.2"/>
    <row r="343" s="369" customFormat="1" ht="12.75" x14ac:dyDescent="0.2"/>
    <row r="344" s="369" customFormat="1" ht="12.75" x14ac:dyDescent="0.2"/>
    <row r="345" s="369" customFormat="1" ht="12.75" x14ac:dyDescent="0.2"/>
    <row r="346" s="369" customFormat="1" ht="12.75" x14ac:dyDescent="0.2"/>
    <row r="347" s="369" customFormat="1" ht="12.75" x14ac:dyDescent="0.2"/>
  </sheetData>
  <mergeCells count="4">
    <mergeCell ref="N2:Q3"/>
    <mergeCell ref="C88:K88"/>
    <mergeCell ref="B89:V89"/>
    <mergeCell ref="B9:B19"/>
  </mergeCells>
  <hyperlinks>
    <hyperlink ref="C88" r:id="rId1" display="http://www.excel-downloads.com/forum/111720-space.html" xr:uid="{D20806A0-5FCF-4011-A758-E6C3DC84A1A8}"/>
    <hyperlink ref="B89" r:id="rId2" xr:uid="{7C978EB5-3EAE-4DEB-BA65-DB3509C0D697}"/>
    <hyperlink ref="B54" r:id="rId3" display="Les unités pifométriques" xr:uid="{ABA114CD-190A-4A52-A751-3FF9320D6735}"/>
    <hyperlink ref="D59" r:id="rId4" xr:uid="{A8F26EBC-B007-4CA0-8DD3-6B81EAF54DD7}"/>
    <hyperlink ref="D60" r:id="rId5" xr:uid="{142C28EF-6279-4C05-AABF-538F7D67547D}"/>
    <hyperlink ref="D61" r:id="rId6" xr:uid="{9DAEE81B-CB2F-44DA-B3DF-5BF35B6151C6}"/>
    <hyperlink ref="D62" r:id="rId7" xr:uid="{21469C38-A150-41D5-9715-0F1E6C271661}"/>
    <hyperlink ref="D64" r:id="rId8" xr:uid="{4D938F6B-A903-4267-951C-EAEB26FB2947}"/>
    <hyperlink ref="D58" r:id="rId9" xr:uid="{21265E82-F1EF-44FE-B4F5-211008DB6912}"/>
    <hyperlink ref="B68" r:id="rId10" display="https://www.youtube.com/watch?v=YfGrccEQGKk" xr:uid="{6921184C-0FFC-48A5-9A0B-494F86E484E0}"/>
    <hyperlink ref="B69" r:id="rId11" display="https://www.youtube.com/watch?v=li4XNespLxg" xr:uid="{6CFF1066-B0F4-4C3A-8A10-E488FB478868}"/>
    <hyperlink ref="B66:M66" r:id="rId12" display="Différence entre un fichier XLS et XLSX (ou XLSM)" xr:uid="{6B638853-D662-408D-9363-406D255DF568}"/>
    <hyperlink ref="D63" r:id="rId13" xr:uid="{A4511839-FF35-4006-9F3A-82602EF180C2}"/>
    <hyperlink ref="B71:H71" r:id="rId14" display="Forum Bureautique" xr:uid="{228D4A68-94E5-4D1B-B74E-D1A2288B6E49}"/>
    <hyperlink ref="B72:M72" r:id="rId15" display="Alternatives à Microsoft Excel : 5 programmes gratuits et convaincants" xr:uid="{05F4C0CA-54CB-48B7-993F-5B50FF88FACB}"/>
    <hyperlink ref="B73:J73" r:id="rId16" display="Excel SI-ALORS: comment fonctionne la formule SI ?" xr:uid="{C9EE7423-2C3A-427B-AC8F-7A2775675BD8}"/>
    <hyperlink ref="B74:I74" r:id="rId17" display="Les 20 meilleurs Tricks Mathématiques" xr:uid="{CD0B7F9C-2DEF-4EEC-B0A8-252580791B73}"/>
    <hyperlink ref="D77" r:id="rId18" xr:uid="{9CEE15F0-F919-428F-9172-804728B79F54}"/>
    <hyperlink ref="D78" r:id="rId19" xr:uid="{ED1E5BBF-CDB6-4A26-BCA1-DE89973A0051}"/>
    <hyperlink ref="D76" r:id="rId20" xr:uid="{BC4FC465-965F-40AD-952C-1DDFC9C3E0F0}"/>
    <hyperlink ref="D79" r:id="rId21" xr:uid="{2A553C12-BDFE-4415-803B-642B930C94F9}"/>
    <hyperlink ref="D80" r:id="rId22" xr:uid="{038978D5-7CAD-4E8B-95A7-4E090B852459}"/>
    <hyperlink ref="D54" r:id="rId23" xr:uid="{5BD12E2B-F95B-4BB7-987C-9D1EFB522C22}"/>
    <hyperlink ref="D68" r:id="rId24" xr:uid="{BD3AC173-562A-4092-92BB-C219A905EE20}"/>
    <hyperlink ref="D69" r:id="rId25" xr:uid="{5432E6F0-91AB-4861-8720-A82ACE99846C}"/>
    <hyperlink ref="D66" r:id="rId26" xr:uid="{931CD79E-443B-45AD-9756-41440264380D}"/>
    <hyperlink ref="D70" r:id="rId27" xr:uid="{CADA9179-263C-41C9-9DCC-945D85E51EBC}"/>
    <hyperlink ref="D71" r:id="rId28" xr:uid="{2CD6BADB-5B31-4EA2-90AB-01749D174504}"/>
    <hyperlink ref="D72" r:id="rId29" xr:uid="{5801BABC-8B5A-4366-8DFD-84678ACB2CDA}"/>
    <hyperlink ref="D73" r:id="rId30" xr:uid="{98BA96F1-0DCF-4CBD-86A2-47A69E886600}"/>
    <hyperlink ref="D74" r:id="rId31" xr:uid="{67594F53-A467-47C4-9BA3-FD7F8C995BFF}"/>
    <hyperlink ref="D57" r:id="rId32" xr:uid="{9B42ECF0-217D-4EA2-BC10-807FB11CA55F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horizontalDpi="300" verticalDpi="300" r:id="rId33"/>
  <headerFooter alignWithMargins="0"/>
  <drawing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DAF91-64E5-4E62-A81B-DF7863215A92}">
  <dimension ref="A1:BU53"/>
  <sheetViews>
    <sheetView workbookViewId="0">
      <selection activeCell="O38" sqref="O38:S38"/>
    </sheetView>
  </sheetViews>
  <sheetFormatPr baseColWidth="10" defaultRowHeight="12.75" x14ac:dyDescent="0.2"/>
  <cols>
    <col min="1" max="1" width="3.7109375" style="365" customWidth="1"/>
    <col min="2" max="14" width="11.7109375" style="365" customWidth="1"/>
    <col min="15" max="16" width="11.42578125" style="365"/>
    <col min="17" max="17" width="3.7109375" style="365" customWidth="1"/>
    <col min="18" max="256" width="11.42578125" style="365"/>
    <col min="257" max="257" width="3.7109375" style="365" customWidth="1"/>
    <col min="258" max="270" width="11.7109375" style="365" customWidth="1"/>
    <col min="271" max="272" width="11.42578125" style="365"/>
    <col min="273" max="273" width="3.7109375" style="365" customWidth="1"/>
    <col min="274" max="512" width="11.42578125" style="365"/>
    <col min="513" max="513" width="3.7109375" style="365" customWidth="1"/>
    <col min="514" max="526" width="11.7109375" style="365" customWidth="1"/>
    <col min="527" max="528" width="11.42578125" style="365"/>
    <col min="529" max="529" width="3.7109375" style="365" customWidth="1"/>
    <col min="530" max="768" width="11.42578125" style="365"/>
    <col min="769" max="769" width="3.7109375" style="365" customWidth="1"/>
    <col min="770" max="782" width="11.7109375" style="365" customWidth="1"/>
    <col min="783" max="784" width="11.42578125" style="365"/>
    <col min="785" max="785" width="3.7109375" style="365" customWidth="1"/>
    <col min="786" max="1024" width="11.42578125" style="365"/>
    <col min="1025" max="1025" width="3.7109375" style="365" customWidth="1"/>
    <col min="1026" max="1038" width="11.7109375" style="365" customWidth="1"/>
    <col min="1039" max="1040" width="11.42578125" style="365"/>
    <col min="1041" max="1041" width="3.7109375" style="365" customWidth="1"/>
    <col min="1042" max="1280" width="11.42578125" style="365"/>
    <col min="1281" max="1281" width="3.7109375" style="365" customWidth="1"/>
    <col min="1282" max="1294" width="11.7109375" style="365" customWidth="1"/>
    <col min="1295" max="1296" width="11.42578125" style="365"/>
    <col min="1297" max="1297" width="3.7109375" style="365" customWidth="1"/>
    <col min="1298" max="1536" width="11.42578125" style="365"/>
    <col min="1537" max="1537" width="3.7109375" style="365" customWidth="1"/>
    <col min="1538" max="1550" width="11.7109375" style="365" customWidth="1"/>
    <col min="1551" max="1552" width="11.42578125" style="365"/>
    <col min="1553" max="1553" width="3.7109375" style="365" customWidth="1"/>
    <col min="1554" max="1792" width="11.42578125" style="365"/>
    <col min="1793" max="1793" width="3.7109375" style="365" customWidth="1"/>
    <col min="1794" max="1806" width="11.7109375" style="365" customWidth="1"/>
    <col min="1807" max="1808" width="11.42578125" style="365"/>
    <col min="1809" max="1809" width="3.7109375" style="365" customWidth="1"/>
    <col min="1810" max="2048" width="11.42578125" style="365"/>
    <col min="2049" max="2049" width="3.7109375" style="365" customWidth="1"/>
    <col min="2050" max="2062" width="11.7109375" style="365" customWidth="1"/>
    <col min="2063" max="2064" width="11.42578125" style="365"/>
    <col min="2065" max="2065" width="3.7109375" style="365" customWidth="1"/>
    <col min="2066" max="2304" width="11.42578125" style="365"/>
    <col min="2305" max="2305" width="3.7109375" style="365" customWidth="1"/>
    <col min="2306" max="2318" width="11.7109375" style="365" customWidth="1"/>
    <col min="2319" max="2320" width="11.42578125" style="365"/>
    <col min="2321" max="2321" width="3.7109375" style="365" customWidth="1"/>
    <col min="2322" max="2560" width="11.42578125" style="365"/>
    <col min="2561" max="2561" width="3.7109375" style="365" customWidth="1"/>
    <col min="2562" max="2574" width="11.7109375" style="365" customWidth="1"/>
    <col min="2575" max="2576" width="11.42578125" style="365"/>
    <col min="2577" max="2577" width="3.7109375" style="365" customWidth="1"/>
    <col min="2578" max="2816" width="11.42578125" style="365"/>
    <col min="2817" max="2817" width="3.7109375" style="365" customWidth="1"/>
    <col min="2818" max="2830" width="11.7109375" style="365" customWidth="1"/>
    <col min="2831" max="2832" width="11.42578125" style="365"/>
    <col min="2833" max="2833" width="3.7109375" style="365" customWidth="1"/>
    <col min="2834" max="3072" width="11.42578125" style="365"/>
    <col min="3073" max="3073" width="3.7109375" style="365" customWidth="1"/>
    <col min="3074" max="3086" width="11.7109375" style="365" customWidth="1"/>
    <col min="3087" max="3088" width="11.42578125" style="365"/>
    <col min="3089" max="3089" width="3.7109375" style="365" customWidth="1"/>
    <col min="3090" max="3328" width="11.42578125" style="365"/>
    <col min="3329" max="3329" width="3.7109375" style="365" customWidth="1"/>
    <col min="3330" max="3342" width="11.7109375" style="365" customWidth="1"/>
    <col min="3343" max="3344" width="11.42578125" style="365"/>
    <col min="3345" max="3345" width="3.7109375" style="365" customWidth="1"/>
    <col min="3346" max="3584" width="11.42578125" style="365"/>
    <col min="3585" max="3585" width="3.7109375" style="365" customWidth="1"/>
    <col min="3586" max="3598" width="11.7109375" style="365" customWidth="1"/>
    <col min="3599" max="3600" width="11.42578125" style="365"/>
    <col min="3601" max="3601" width="3.7109375" style="365" customWidth="1"/>
    <col min="3602" max="3840" width="11.42578125" style="365"/>
    <col min="3841" max="3841" width="3.7109375" style="365" customWidth="1"/>
    <col min="3842" max="3854" width="11.7109375" style="365" customWidth="1"/>
    <col min="3855" max="3856" width="11.42578125" style="365"/>
    <col min="3857" max="3857" width="3.7109375" style="365" customWidth="1"/>
    <col min="3858" max="4096" width="11.42578125" style="365"/>
    <col min="4097" max="4097" width="3.7109375" style="365" customWidth="1"/>
    <col min="4098" max="4110" width="11.7109375" style="365" customWidth="1"/>
    <col min="4111" max="4112" width="11.42578125" style="365"/>
    <col min="4113" max="4113" width="3.7109375" style="365" customWidth="1"/>
    <col min="4114" max="4352" width="11.42578125" style="365"/>
    <col min="4353" max="4353" width="3.7109375" style="365" customWidth="1"/>
    <col min="4354" max="4366" width="11.7109375" style="365" customWidth="1"/>
    <col min="4367" max="4368" width="11.42578125" style="365"/>
    <col min="4369" max="4369" width="3.7109375" style="365" customWidth="1"/>
    <col min="4370" max="4608" width="11.42578125" style="365"/>
    <col min="4609" max="4609" width="3.7109375" style="365" customWidth="1"/>
    <col min="4610" max="4622" width="11.7109375" style="365" customWidth="1"/>
    <col min="4623" max="4624" width="11.42578125" style="365"/>
    <col min="4625" max="4625" width="3.7109375" style="365" customWidth="1"/>
    <col min="4626" max="4864" width="11.42578125" style="365"/>
    <col min="4865" max="4865" width="3.7109375" style="365" customWidth="1"/>
    <col min="4866" max="4878" width="11.7109375" style="365" customWidth="1"/>
    <col min="4879" max="4880" width="11.42578125" style="365"/>
    <col min="4881" max="4881" width="3.7109375" style="365" customWidth="1"/>
    <col min="4882" max="5120" width="11.42578125" style="365"/>
    <col min="5121" max="5121" width="3.7109375" style="365" customWidth="1"/>
    <col min="5122" max="5134" width="11.7109375" style="365" customWidth="1"/>
    <col min="5135" max="5136" width="11.42578125" style="365"/>
    <col min="5137" max="5137" width="3.7109375" style="365" customWidth="1"/>
    <col min="5138" max="5376" width="11.42578125" style="365"/>
    <col min="5377" max="5377" width="3.7109375" style="365" customWidth="1"/>
    <col min="5378" max="5390" width="11.7109375" style="365" customWidth="1"/>
    <col min="5391" max="5392" width="11.42578125" style="365"/>
    <col min="5393" max="5393" width="3.7109375" style="365" customWidth="1"/>
    <col min="5394" max="5632" width="11.42578125" style="365"/>
    <col min="5633" max="5633" width="3.7109375" style="365" customWidth="1"/>
    <col min="5634" max="5646" width="11.7109375" style="365" customWidth="1"/>
    <col min="5647" max="5648" width="11.42578125" style="365"/>
    <col min="5649" max="5649" width="3.7109375" style="365" customWidth="1"/>
    <col min="5650" max="5888" width="11.42578125" style="365"/>
    <col min="5889" max="5889" width="3.7109375" style="365" customWidth="1"/>
    <col min="5890" max="5902" width="11.7109375" style="365" customWidth="1"/>
    <col min="5903" max="5904" width="11.42578125" style="365"/>
    <col min="5905" max="5905" width="3.7109375" style="365" customWidth="1"/>
    <col min="5906" max="6144" width="11.42578125" style="365"/>
    <col min="6145" max="6145" width="3.7109375" style="365" customWidth="1"/>
    <col min="6146" max="6158" width="11.7109375" style="365" customWidth="1"/>
    <col min="6159" max="6160" width="11.42578125" style="365"/>
    <col min="6161" max="6161" width="3.7109375" style="365" customWidth="1"/>
    <col min="6162" max="6400" width="11.42578125" style="365"/>
    <col min="6401" max="6401" width="3.7109375" style="365" customWidth="1"/>
    <col min="6402" max="6414" width="11.7109375" style="365" customWidth="1"/>
    <col min="6415" max="6416" width="11.42578125" style="365"/>
    <col min="6417" max="6417" width="3.7109375" style="365" customWidth="1"/>
    <col min="6418" max="6656" width="11.42578125" style="365"/>
    <col min="6657" max="6657" width="3.7109375" style="365" customWidth="1"/>
    <col min="6658" max="6670" width="11.7109375" style="365" customWidth="1"/>
    <col min="6671" max="6672" width="11.42578125" style="365"/>
    <col min="6673" max="6673" width="3.7109375" style="365" customWidth="1"/>
    <col min="6674" max="6912" width="11.42578125" style="365"/>
    <col min="6913" max="6913" width="3.7109375" style="365" customWidth="1"/>
    <col min="6914" max="6926" width="11.7109375" style="365" customWidth="1"/>
    <col min="6927" max="6928" width="11.42578125" style="365"/>
    <col min="6929" max="6929" width="3.7109375" style="365" customWidth="1"/>
    <col min="6930" max="7168" width="11.42578125" style="365"/>
    <col min="7169" max="7169" width="3.7109375" style="365" customWidth="1"/>
    <col min="7170" max="7182" width="11.7109375" style="365" customWidth="1"/>
    <col min="7183" max="7184" width="11.42578125" style="365"/>
    <col min="7185" max="7185" width="3.7109375" style="365" customWidth="1"/>
    <col min="7186" max="7424" width="11.42578125" style="365"/>
    <col min="7425" max="7425" width="3.7109375" style="365" customWidth="1"/>
    <col min="7426" max="7438" width="11.7109375" style="365" customWidth="1"/>
    <col min="7439" max="7440" width="11.42578125" style="365"/>
    <col min="7441" max="7441" width="3.7109375" style="365" customWidth="1"/>
    <col min="7442" max="7680" width="11.42578125" style="365"/>
    <col min="7681" max="7681" width="3.7109375" style="365" customWidth="1"/>
    <col min="7682" max="7694" width="11.7109375" style="365" customWidth="1"/>
    <col min="7695" max="7696" width="11.42578125" style="365"/>
    <col min="7697" max="7697" width="3.7109375" style="365" customWidth="1"/>
    <col min="7698" max="7936" width="11.42578125" style="365"/>
    <col min="7937" max="7937" width="3.7109375" style="365" customWidth="1"/>
    <col min="7938" max="7950" width="11.7109375" style="365" customWidth="1"/>
    <col min="7951" max="7952" width="11.42578125" style="365"/>
    <col min="7953" max="7953" width="3.7109375" style="365" customWidth="1"/>
    <col min="7954" max="8192" width="11.42578125" style="365"/>
    <col min="8193" max="8193" width="3.7109375" style="365" customWidth="1"/>
    <col min="8194" max="8206" width="11.7109375" style="365" customWidth="1"/>
    <col min="8207" max="8208" width="11.42578125" style="365"/>
    <col min="8209" max="8209" width="3.7109375" style="365" customWidth="1"/>
    <col min="8210" max="8448" width="11.42578125" style="365"/>
    <col min="8449" max="8449" width="3.7109375" style="365" customWidth="1"/>
    <col min="8450" max="8462" width="11.7109375" style="365" customWidth="1"/>
    <col min="8463" max="8464" width="11.42578125" style="365"/>
    <col min="8465" max="8465" width="3.7109375" style="365" customWidth="1"/>
    <col min="8466" max="8704" width="11.42578125" style="365"/>
    <col min="8705" max="8705" width="3.7109375" style="365" customWidth="1"/>
    <col min="8706" max="8718" width="11.7109375" style="365" customWidth="1"/>
    <col min="8719" max="8720" width="11.42578125" style="365"/>
    <col min="8721" max="8721" width="3.7109375" style="365" customWidth="1"/>
    <col min="8722" max="8960" width="11.42578125" style="365"/>
    <col min="8961" max="8961" width="3.7109375" style="365" customWidth="1"/>
    <col min="8962" max="8974" width="11.7109375" style="365" customWidth="1"/>
    <col min="8975" max="8976" width="11.42578125" style="365"/>
    <col min="8977" max="8977" width="3.7109375" style="365" customWidth="1"/>
    <col min="8978" max="9216" width="11.42578125" style="365"/>
    <col min="9217" max="9217" width="3.7109375" style="365" customWidth="1"/>
    <col min="9218" max="9230" width="11.7109375" style="365" customWidth="1"/>
    <col min="9231" max="9232" width="11.42578125" style="365"/>
    <col min="9233" max="9233" width="3.7109375" style="365" customWidth="1"/>
    <col min="9234" max="9472" width="11.42578125" style="365"/>
    <col min="9473" max="9473" width="3.7109375" style="365" customWidth="1"/>
    <col min="9474" max="9486" width="11.7109375" style="365" customWidth="1"/>
    <col min="9487" max="9488" width="11.42578125" style="365"/>
    <col min="9489" max="9489" width="3.7109375" style="365" customWidth="1"/>
    <col min="9490" max="9728" width="11.42578125" style="365"/>
    <col min="9729" max="9729" width="3.7109375" style="365" customWidth="1"/>
    <col min="9730" max="9742" width="11.7109375" style="365" customWidth="1"/>
    <col min="9743" max="9744" width="11.42578125" style="365"/>
    <col min="9745" max="9745" width="3.7109375" style="365" customWidth="1"/>
    <col min="9746" max="9984" width="11.42578125" style="365"/>
    <col min="9985" max="9985" width="3.7109375" style="365" customWidth="1"/>
    <col min="9986" max="9998" width="11.7109375" style="365" customWidth="1"/>
    <col min="9999" max="10000" width="11.42578125" style="365"/>
    <col min="10001" max="10001" width="3.7109375" style="365" customWidth="1"/>
    <col min="10002" max="10240" width="11.42578125" style="365"/>
    <col min="10241" max="10241" width="3.7109375" style="365" customWidth="1"/>
    <col min="10242" max="10254" width="11.7109375" style="365" customWidth="1"/>
    <col min="10255" max="10256" width="11.42578125" style="365"/>
    <col min="10257" max="10257" width="3.7109375" style="365" customWidth="1"/>
    <col min="10258" max="10496" width="11.42578125" style="365"/>
    <col min="10497" max="10497" width="3.7109375" style="365" customWidth="1"/>
    <col min="10498" max="10510" width="11.7109375" style="365" customWidth="1"/>
    <col min="10511" max="10512" width="11.42578125" style="365"/>
    <col min="10513" max="10513" width="3.7109375" style="365" customWidth="1"/>
    <col min="10514" max="10752" width="11.42578125" style="365"/>
    <col min="10753" max="10753" width="3.7109375" style="365" customWidth="1"/>
    <col min="10754" max="10766" width="11.7109375" style="365" customWidth="1"/>
    <col min="10767" max="10768" width="11.42578125" style="365"/>
    <col min="10769" max="10769" width="3.7109375" style="365" customWidth="1"/>
    <col min="10770" max="11008" width="11.42578125" style="365"/>
    <col min="11009" max="11009" width="3.7109375" style="365" customWidth="1"/>
    <col min="11010" max="11022" width="11.7109375" style="365" customWidth="1"/>
    <col min="11023" max="11024" width="11.42578125" style="365"/>
    <col min="11025" max="11025" width="3.7109375" style="365" customWidth="1"/>
    <col min="11026" max="11264" width="11.42578125" style="365"/>
    <col min="11265" max="11265" width="3.7109375" style="365" customWidth="1"/>
    <col min="11266" max="11278" width="11.7109375" style="365" customWidth="1"/>
    <col min="11279" max="11280" width="11.42578125" style="365"/>
    <col min="11281" max="11281" width="3.7109375" style="365" customWidth="1"/>
    <col min="11282" max="11520" width="11.42578125" style="365"/>
    <col min="11521" max="11521" width="3.7109375" style="365" customWidth="1"/>
    <col min="11522" max="11534" width="11.7109375" style="365" customWidth="1"/>
    <col min="11535" max="11536" width="11.42578125" style="365"/>
    <col min="11537" max="11537" width="3.7109375" style="365" customWidth="1"/>
    <col min="11538" max="11776" width="11.42578125" style="365"/>
    <col min="11777" max="11777" width="3.7109375" style="365" customWidth="1"/>
    <col min="11778" max="11790" width="11.7109375" style="365" customWidth="1"/>
    <col min="11791" max="11792" width="11.42578125" style="365"/>
    <col min="11793" max="11793" width="3.7109375" style="365" customWidth="1"/>
    <col min="11794" max="12032" width="11.42578125" style="365"/>
    <col min="12033" max="12033" width="3.7109375" style="365" customWidth="1"/>
    <col min="12034" max="12046" width="11.7109375" style="365" customWidth="1"/>
    <col min="12047" max="12048" width="11.42578125" style="365"/>
    <col min="12049" max="12049" width="3.7109375" style="365" customWidth="1"/>
    <col min="12050" max="12288" width="11.42578125" style="365"/>
    <col min="12289" max="12289" width="3.7109375" style="365" customWidth="1"/>
    <col min="12290" max="12302" width="11.7109375" style="365" customWidth="1"/>
    <col min="12303" max="12304" width="11.42578125" style="365"/>
    <col min="12305" max="12305" width="3.7109375" style="365" customWidth="1"/>
    <col min="12306" max="12544" width="11.42578125" style="365"/>
    <col min="12545" max="12545" width="3.7109375" style="365" customWidth="1"/>
    <col min="12546" max="12558" width="11.7109375" style="365" customWidth="1"/>
    <col min="12559" max="12560" width="11.42578125" style="365"/>
    <col min="12561" max="12561" width="3.7109375" style="365" customWidth="1"/>
    <col min="12562" max="12800" width="11.42578125" style="365"/>
    <col min="12801" max="12801" width="3.7109375" style="365" customWidth="1"/>
    <col min="12802" max="12814" width="11.7109375" style="365" customWidth="1"/>
    <col min="12815" max="12816" width="11.42578125" style="365"/>
    <col min="12817" max="12817" width="3.7109375" style="365" customWidth="1"/>
    <col min="12818" max="13056" width="11.42578125" style="365"/>
    <col min="13057" max="13057" width="3.7109375" style="365" customWidth="1"/>
    <col min="13058" max="13070" width="11.7109375" style="365" customWidth="1"/>
    <col min="13071" max="13072" width="11.42578125" style="365"/>
    <col min="13073" max="13073" width="3.7109375" style="365" customWidth="1"/>
    <col min="13074" max="13312" width="11.42578125" style="365"/>
    <col min="13313" max="13313" width="3.7109375" style="365" customWidth="1"/>
    <col min="13314" max="13326" width="11.7109375" style="365" customWidth="1"/>
    <col min="13327" max="13328" width="11.42578125" style="365"/>
    <col min="13329" max="13329" width="3.7109375" style="365" customWidth="1"/>
    <col min="13330" max="13568" width="11.42578125" style="365"/>
    <col min="13569" max="13569" width="3.7109375" style="365" customWidth="1"/>
    <col min="13570" max="13582" width="11.7109375" style="365" customWidth="1"/>
    <col min="13583" max="13584" width="11.42578125" style="365"/>
    <col min="13585" max="13585" width="3.7109375" style="365" customWidth="1"/>
    <col min="13586" max="13824" width="11.42578125" style="365"/>
    <col min="13825" max="13825" width="3.7109375" style="365" customWidth="1"/>
    <col min="13826" max="13838" width="11.7109375" style="365" customWidth="1"/>
    <col min="13839" max="13840" width="11.42578125" style="365"/>
    <col min="13841" max="13841" width="3.7109375" style="365" customWidth="1"/>
    <col min="13842" max="14080" width="11.42578125" style="365"/>
    <col min="14081" max="14081" width="3.7109375" style="365" customWidth="1"/>
    <col min="14082" max="14094" width="11.7109375" style="365" customWidth="1"/>
    <col min="14095" max="14096" width="11.42578125" style="365"/>
    <col min="14097" max="14097" width="3.7109375" style="365" customWidth="1"/>
    <col min="14098" max="14336" width="11.42578125" style="365"/>
    <col min="14337" max="14337" width="3.7109375" style="365" customWidth="1"/>
    <col min="14338" max="14350" width="11.7109375" style="365" customWidth="1"/>
    <col min="14351" max="14352" width="11.42578125" style="365"/>
    <col min="14353" max="14353" width="3.7109375" style="365" customWidth="1"/>
    <col min="14354" max="14592" width="11.42578125" style="365"/>
    <col min="14593" max="14593" width="3.7109375" style="365" customWidth="1"/>
    <col min="14594" max="14606" width="11.7109375" style="365" customWidth="1"/>
    <col min="14607" max="14608" width="11.42578125" style="365"/>
    <col min="14609" max="14609" width="3.7109375" style="365" customWidth="1"/>
    <col min="14610" max="14848" width="11.42578125" style="365"/>
    <col min="14849" max="14849" width="3.7109375" style="365" customWidth="1"/>
    <col min="14850" max="14862" width="11.7109375" style="365" customWidth="1"/>
    <col min="14863" max="14864" width="11.42578125" style="365"/>
    <col min="14865" max="14865" width="3.7109375" style="365" customWidth="1"/>
    <col min="14866" max="15104" width="11.42578125" style="365"/>
    <col min="15105" max="15105" width="3.7109375" style="365" customWidth="1"/>
    <col min="15106" max="15118" width="11.7109375" style="365" customWidth="1"/>
    <col min="15119" max="15120" width="11.42578125" style="365"/>
    <col min="15121" max="15121" width="3.7109375" style="365" customWidth="1"/>
    <col min="15122" max="15360" width="11.42578125" style="365"/>
    <col min="15361" max="15361" width="3.7109375" style="365" customWidth="1"/>
    <col min="15362" max="15374" width="11.7109375" style="365" customWidth="1"/>
    <col min="15375" max="15376" width="11.42578125" style="365"/>
    <col min="15377" max="15377" width="3.7109375" style="365" customWidth="1"/>
    <col min="15378" max="15616" width="11.42578125" style="365"/>
    <col min="15617" max="15617" width="3.7109375" style="365" customWidth="1"/>
    <col min="15618" max="15630" width="11.7109375" style="365" customWidth="1"/>
    <col min="15631" max="15632" width="11.42578125" style="365"/>
    <col min="15633" max="15633" width="3.7109375" style="365" customWidth="1"/>
    <col min="15634" max="15872" width="11.42578125" style="365"/>
    <col min="15873" max="15873" width="3.7109375" style="365" customWidth="1"/>
    <col min="15874" max="15886" width="11.7109375" style="365" customWidth="1"/>
    <col min="15887" max="15888" width="11.42578125" style="365"/>
    <col min="15889" max="15889" width="3.7109375" style="365" customWidth="1"/>
    <col min="15890" max="16128" width="11.42578125" style="365"/>
    <col min="16129" max="16129" width="3.7109375" style="365" customWidth="1"/>
    <col min="16130" max="16142" width="11.7109375" style="365" customWidth="1"/>
    <col min="16143" max="16144" width="11.42578125" style="365"/>
    <col min="16145" max="16145" width="3.7109375" style="365" customWidth="1"/>
    <col min="16146" max="16384" width="11.42578125" style="365"/>
  </cols>
  <sheetData>
    <row r="1" spans="1:73" ht="15" x14ac:dyDescent="0.25">
      <c r="A1" s="363">
        <v>3</v>
      </c>
      <c r="B1" s="363">
        <v>11</v>
      </c>
      <c r="C1" s="363">
        <v>11</v>
      </c>
      <c r="D1" s="363">
        <v>11</v>
      </c>
      <c r="E1" s="363">
        <v>11</v>
      </c>
      <c r="F1" s="363">
        <v>11</v>
      </c>
      <c r="G1" s="363">
        <v>11</v>
      </c>
      <c r="H1" s="363">
        <v>11</v>
      </c>
      <c r="I1" s="363">
        <v>11</v>
      </c>
      <c r="J1" s="363">
        <v>11</v>
      </c>
      <c r="K1" s="363">
        <v>11</v>
      </c>
      <c r="L1" s="363">
        <v>11</v>
      </c>
      <c r="M1" s="363">
        <v>11</v>
      </c>
      <c r="N1" s="363">
        <v>11</v>
      </c>
      <c r="O1" s="364" t="s">
        <v>237</v>
      </c>
    </row>
    <row r="2" spans="1:73" ht="19.5" customHeight="1" thickBot="1" x14ac:dyDescent="0.25">
      <c r="Q2" s="366"/>
    </row>
    <row r="3" spans="1:73" s="515" customFormat="1" ht="19.5" customHeight="1" x14ac:dyDescent="0.35">
      <c r="B3" s="938" t="s">
        <v>408</v>
      </c>
      <c r="C3" s="939"/>
      <c r="D3" s="939"/>
      <c r="E3" s="939"/>
      <c r="F3" s="939"/>
      <c r="G3" s="939"/>
      <c r="H3" s="939"/>
      <c r="I3" s="939"/>
      <c r="J3" s="939"/>
      <c r="K3" s="939"/>
      <c r="L3" s="939"/>
      <c r="M3" s="940"/>
      <c r="BR3" s="1"/>
      <c r="BS3" s="1"/>
      <c r="BT3" s="1"/>
      <c r="BU3" s="1"/>
    </row>
    <row r="4" spans="1:73" s="515" customFormat="1" ht="19.5" customHeight="1" x14ac:dyDescent="0.35">
      <c r="B4" s="941" t="s">
        <v>352</v>
      </c>
      <c r="C4" s="942"/>
      <c r="D4" s="942"/>
      <c r="E4" s="942"/>
      <c r="F4" s="942"/>
      <c r="G4" s="942"/>
      <c r="H4" s="942"/>
      <c r="I4" s="942"/>
      <c r="J4" s="942"/>
      <c r="K4" s="942"/>
      <c r="L4" s="942"/>
      <c r="M4" s="943"/>
      <c r="BR4" s="1"/>
      <c r="BS4" s="1"/>
      <c r="BT4" s="1"/>
      <c r="BU4" s="1"/>
    </row>
    <row r="5" spans="1:73" s="515" customFormat="1" ht="19.5" customHeight="1" thickBot="1" x14ac:dyDescent="0.4">
      <c r="B5" s="935" t="s">
        <v>404</v>
      </c>
      <c r="C5" s="936"/>
      <c r="D5" s="936"/>
      <c r="E5" s="936"/>
      <c r="F5" s="936"/>
      <c r="G5" s="936"/>
      <c r="H5" s="936"/>
      <c r="I5" s="936"/>
      <c r="J5" s="936"/>
      <c r="K5" s="936"/>
      <c r="L5" s="936"/>
      <c r="M5" s="937"/>
      <c r="BR5" s="1"/>
      <c r="BS5" s="1"/>
      <c r="BT5" s="1"/>
      <c r="BU5" s="1"/>
    </row>
    <row r="6" spans="1:73" s="515" customFormat="1" ht="19.5" customHeight="1" thickBot="1" x14ac:dyDescent="0.4">
      <c r="B6" s="715"/>
      <c r="C6" s="715"/>
      <c r="D6" s="715"/>
      <c r="E6" s="715"/>
      <c r="F6" s="715"/>
      <c r="G6" s="715"/>
      <c r="H6" s="715"/>
      <c r="I6" s="715"/>
      <c r="J6" s="715"/>
      <c r="K6" s="748"/>
      <c r="L6" s="715"/>
      <c r="M6" s="748"/>
      <c r="BR6" s="1"/>
      <c r="BS6" s="1"/>
      <c r="BT6" s="1"/>
      <c r="BU6" s="1"/>
    </row>
    <row r="7" spans="1:73" s="515" customFormat="1" ht="19.5" customHeight="1" x14ac:dyDescent="0.2">
      <c r="B7" s="522" t="s">
        <v>3</v>
      </c>
      <c r="C7" s="523"/>
      <c r="D7" s="523"/>
      <c r="E7" s="523"/>
      <c r="F7" s="523"/>
      <c r="G7" s="523"/>
      <c r="H7" s="523"/>
      <c r="I7" s="523"/>
      <c r="J7" s="524" t="s">
        <v>51</v>
      </c>
      <c r="K7" s="525">
        <v>1.89</v>
      </c>
      <c r="L7" s="526" t="s">
        <v>54</v>
      </c>
      <c r="M7" s="769" t="str">
        <f>ADDRESS(ROW(),COLUMN()-2,4)</f>
        <v>K7</v>
      </c>
      <c r="O7" s="726"/>
      <c r="P7" s="727"/>
      <c r="Q7" s="315"/>
      <c r="R7" s="315"/>
      <c r="S7" s="735" t="s">
        <v>405</v>
      </c>
      <c r="T7" s="736" t="str">
        <f>M7</f>
        <v>K7</v>
      </c>
      <c r="U7" s="315"/>
      <c r="V7" s="728"/>
      <c r="BR7" s="1"/>
      <c r="BS7" s="1"/>
      <c r="BT7" s="1"/>
      <c r="BU7" s="1"/>
    </row>
    <row r="8" spans="1:73" s="515" customFormat="1" ht="19.5" customHeight="1" x14ac:dyDescent="0.2">
      <c r="B8" s="350"/>
      <c r="C8" s="5"/>
      <c r="D8" s="5"/>
      <c r="E8" s="5"/>
      <c r="F8" s="5"/>
      <c r="G8" s="5"/>
      <c r="H8" s="5"/>
      <c r="I8" s="5"/>
      <c r="J8" s="5"/>
      <c r="K8" s="51"/>
      <c r="L8" s="51"/>
      <c r="M8" s="527"/>
      <c r="O8" s="729"/>
      <c r="P8" s="51"/>
      <c r="Q8" s="51"/>
      <c r="R8" s="51"/>
      <c r="S8" s="51"/>
      <c r="T8" s="51"/>
      <c r="U8" s="51"/>
      <c r="V8" s="730"/>
      <c r="BR8" s="1"/>
      <c r="BS8" s="1"/>
      <c r="BT8" s="1"/>
      <c r="BU8" s="1"/>
    </row>
    <row r="9" spans="1:73" s="515" customFormat="1" ht="19.5" customHeight="1" x14ac:dyDescent="0.2">
      <c r="B9" s="351">
        <f>SUM(B13:B22)</f>
        <v>1</v>
      </c>
      <c r="C9" s="944" t="s">
        <v>4</v>
      </c>
      <c r="D9" s="5" t="s">
        <v>5</v>
      </c>
      <c r="E9" s="7">
        <f>E13+E16</f>
        <v>1.89</v>
      </c>
      <c r="F9" s="51"/>
      <c r="G9" s="8">
        <f>SUM(G13,G16)</f>
        <v>1</v>
      </c>
      <c r="H9" s="51"/>
      <c r="I9" s="51" t="s">
        <v>50</v>
      </c>
      <c r="J9" s="51"/>
      <c r="K9" s="51"/>
      <c r="L9" s="51"/>
      <c r="M9" s="527"/>
      <c r="O9" s="731"/>
      <c r="P9" s="732" t="s">
        <v>231</v>
      </c>
      <c r="Q9" s="51"/>
      <c r="R9" s="51"/>
      <c r="S9" s="51"/>
      <c r="T9" s="51"/>
      <c r="U9" s="51"/>
      <c r="V9" s="730"/>
      <c r="BR9" s="1"/>
      <c r="BS9" s="1"/>
      <c r="BT9" s="1"/>
      <c r="BU9" s="1"/>
    </row>
    <row r="10" spans="1:73" s="515" customFormat="1" ht="19.5" customHeight="1" x14ac:dyDescent="0.2">
      <c r="B10" s="352"/>
      <c r="C10" s="945"/>
      <c r="D10" s="5"/>
      <c r="E10" s="51"/>
      <c r="F10" s="7"/>
      <c r="G10" s="5"/>
      <c r="H10" s="5"/>
      <c r="I10" s="5"/>
      <c r="J10" s="5"/>
      <c r="K10" s="51"/>
      <c r="L10" s="51"/>
      <c r="M10" s="527"/>
      <c r="O10" s="731"/>
      <c r="P10" s="732" t="s">
        <v>228</v>
      </c>
      <c r="Q10" s="51"/>
      <c r="R10" s="51"/>
      <c r="S10" s="51"/>
      <c r="T10" s="51"/>
      <c r="U10" s="51"/>
      <c r="V10" s="730"/>
      <c r="BR10" s="1"/>
      <c r="BS10" s="1"/>
      <c r="BT10" s="1"/>
      <c r="BU10" s="1"/>
    </row>
    <row r="11" spans="1:73" s="515" customFormat="1" ht="23.25" customHeight="1" x14ac:dyDescent="0.2">
      <c r="A11" s="518"/>
      <c r="B11" s="353"/>
      <c r="C11" s="286"/>
      <c r="D11" s="286"/>
      <c r="E11" s="286"/>
      <c r="F11" s="286"/>
      <c r="G11" s="311"/>
      <c r="H11" s="286"/>
      <c r="I11" s="286"/>
      <c r="J11" s="286"/>
      <c r="K11" s="315"/>
      <c r="L11" s="315"/>
      <c r="M11" s="527"/>
      <c r="O11" s="731"/>
      <c r="P11" s="117" t="s">
        <v>350</v>
      </c>
      <c r="Q11" s="51"/>
      <c r="R11" s="51"/>
      <c r="S11" s="51"/>
      <c r="T11" s="51"/>
      <c r="U11" s="51"/>
      <c r="V11" s="730"/>
      <c r="BR11" s="1"/>
      <c r="BS11" s="1"/>
      <c r="BT11" s="1"/>
      <c r="BU11" s="1"/>
    </row>
    <row r="12" spans="1:73" s="515" customFormat="1" ht="15.75" x14ac:dyDescent="0.2">
      <c r="A12" s="518" t="s">
        <v>230</v>
      </c>
      <c r="B12" s="351"/>
      <c r="C12" s="18" t="s">
        <v>6</v>
      </c>
      <c r="D12" s="9"/>
      <c r="E12" s="310"/>
      <c r="F12" s="310"/>
      <c r="G12" s="10"/>
      <c r="H12" s="5"/>
      <c r="I12" s="5"/>
      <c r="J12" s="5"/>
      <c r="K12" s="51"/>
      <c r="L12" s="51"/>
      <c r="M12" s="527"/>
      <c r="O12" s="731"/>
      <c r="P12" s="117" t="s">
        <v>351</v>
      </c>
      <c r="Q12" s="51"/>
      <c r="R12" s="51"/>
      <c r="S12" s="51"/>
      <c r="T12" s="51"/>
      <c r="U12" s="51"/>
      <c r="V12" s="730"/>
      <c r="BR12" s="1"/>
      <c r="BS12" s="1"/>
      <c r="BT12" s="1"/>
      <c r="BU12" s="1"/>
    </row>
    <row r="13" spans="1:73" s="515" customFormat="1" ht="12" customHeight="1" x14ac:dyDescent="0.2">
      <c r="A13" s="520"/>
      <c r="B13" s="351">
        <v>0.4</v>
      </c>
      <c r="C13" s="711" t="s">
        <v>7</v>
      </c>
      <c r="D13" s="711"/>
      <c r="E13" s="11">
        <f>IF(B13="","",IF(ISTEXT(B13),B13,(B13/B9)*K7))</f>
        <v>0.75600000000000001</v>
      </c>
      <c r="F13" s="125" t="s">
        <v>2</v>
      </c>
      <c r="G13" s="312">
        <f>E13/E9</f>
        <v>0.4</v>
      </c>
      <c r="H13" s="5"/>
      <c r="I13" s="711" t="s">
        <v>229</v>
      </c>
      <c r="J13" s="5"/>
      <c r="K13" s="51"/>
      <c r="L13" s="51"/>
      <c r="M13" s="527"/>
      <c r="O13" s="733"/>
      <c r="P13" s="704"/>
      <c r="Q13" s="704"/>
      <c r="R13" s="704"/>
      <c r="S13" s="704"/>
      <c r="T13" s="704"/>
      <c r="U13" s="704"/>
      <c r="V13" s="734"/>
      <c r="BR13" s="1"/>
      <c r="BS13" s="1"/>
      <c r="BT13" s="1"/>
      <c r="BU13" s="1"/>
    </row>
    <row r="14" spans="1:73" s="515" customFormat="1" ht="12" customHeight="1" x14ac:dyDescent="0.2">
      <c r="A14" s="521"/>
      <c r="B14" s="351"/>
      <c r="C14" s="9"/>
      <c r="D14" s="9"/>
      <c r="E14" s="11"/>
      <c r="F14" s="11"/>
      <c r="G14" s="14"/>
      <c r="H14" s="5"/>
      <c r="I14" s="711"/>
      <c r="J14" s="5"/>
      <c r="K14" s="51"/>
      <c r="L14" s="51"/>
      <c r="M14" s="527"/>
      <c r="BR14" s="1"/>
      <c r="BS14" s="1"/>
      <c r="BT14" s="1"/>
      <c r="BU14" s="1"/>
    </row>
    <row r="15" spans="1:73" s="515" customFormat="1" ht="12" customHeight="1" x14ac:dyDescent="0.2">
      <c r="A15" s="521"/>
      <c r="B15" s="354"/>
      <c r="C15" s="309"/>
      <c r="D15" s="309"/>
      <c r="E15" s="245"/>
      <c r="F15" s="245"/>
      <c r="G15" s="308"/>
      <c r="H15" s="286"/>
      <c r="I15" s="244"/>
      <c r="J15" s="286"/>
      <c r="K15" s="315"/>
      <c r="L15" s="315"/>
      <c r="M15" s="527"/>
      <c r="BR15" s="1"/>
      <c r="BS15" s="1"/>
      <c r="BT15" s="1"/>
      <c r="BU15" s="1"/>
    </row>
    <row r="16" spans="1:73" s="515" customFormat="1" ht="12" customHeight="1" x14ac:dyDescent="0.2">
      <c r="A16" s="521"/>
      <c r="B16" s="351"/>
      <c r="C16" s="9" t="s">
        <v>8</v>
      </c>
      <c r="D16" s="9"/>
      <c r="E16" s="11">
        <f>SUM(E18:E23)</f>
        <v>1.1339999999999999</v>
      </c>
      <c r="F16" s="125" t="s">
        <v>2</v>
      </c>
      <c r="G16" s="312">
        <f>E16/E9</f>
        <v>0.6</v>
      </c>
      <c r="H16" s="5"/>
      <c r="I16" s="711" t="s">
        <v>227</v>
      </c>
      <c r="J16" s="5"/>
      <c r="K16" s="51"/>
      <c r="L16" s="51"/>
      <c r="M16" s="527"/>
      <c r="BR16" s="1"/>
      <c r="BS16" s="1"/>
      <c r="BT16" s="1"/>
      <c r="BU16" s="1"/>
    </row>
    <row r="17" spans="1:73" s="515" customFormat="1" ht="12" customHeight="1" x14ac:dyDescent="0.2">
      <c r="A17" s="521"/>
      <c r="B17" s="351"/>
      <c r="C17" s="12" t="s">
        <v>9</v>
      </c>
      <c r="D17" s="12"/>
      <c r="E17" s="11"/>
      <c r="F17" s="11"/>
      <c r="G17" s="10"/>
      <c r="H17" s="5"/>
      <c r="I17" s="5"/>
      <c r="J17" s="5"/>
      <c r="K17" s="51"/>
      <c r="L17" s="51"/>
      <c r="M17" s="527"/>
      <c r="BR17" s="1"/>
      <c r="BS17" s="1"/>
      <c r="BT17" s="1"/>
      <c r="BU17" s="1"/>
    </row>
    <row r="18" spans="1:73" s="515" customFormat="1" ht="12" customHeight="1" x14ac:dyDescent="0.2">
      <c r="A18" s="521"/>
      <c r="B18" s="351">
        <v>0.26500000000000001</v>
      </c>
      <c r="C18" s="711" t="s">
        <v>10</v>
      </c>
      <c r="D18" s="711"/>
      <c r="E18" s="11">
        <f>IF(B18="","",IF(ISTEXT(B18),B18,(B18/B9)*K7))</f>
        <v>0.50085000000000002</v>
      </c>
      <c r="F18" s="125" t="s">
        <v>2</v>
      </c>
      <c r="G18" s="10">
        <f>IF(B18="","",E18/E9)</f>
        <v>0.26500000000000001</v>
      </c>
      <c r="H18" s="15" t="s">
        <v>20</v>
      </c>
      <c r="I18" s="711" t="s">
        <v>16</v>
      </c>
      <c r="J18" s="711"/>
      <c r="K18" s="711"/>
      <c r="L18" s="711"/>
      <c r="M18" s="359"/>
      <c r="BR18" s="1"/>
      <c r="BS18" s="1"/>
      <c r="BT18" s="1"/>
      <c r="BU18" s="1"/>
    </row>
    <row r="19" spans="1:73" s="515" customFormat="1" ht="12" customHeight="1" x14ac:dyDescent="0.2">
      <c r="A19" s="521"/>
      <c r="B19" s="351">
        <v>0.13500000000000001</v>
      </c>
      <c r="C19" s="711" t="s">
        <v>11</v>
      </c>
      <c r="D19" s="711"/>
      <c r="E19" s="11">
        <f>IF(B19="","",IF(ISTEXT(B19),B19,(B19/B9)*K7))</f>
        <v>0.25514999999999999</v>
      </c>
      <c r="F19" s="125" t="s">
        <v>2</v>
      </c>
      <c r="G19" s="10">
        <f>IF(B19="","",E19/E9)</f>
        <v>0.13500000000000001</v>
      </c>
      <c r="H19" s="15" t="s">
        <v>22</v>
      </c>
      <c r="I19" s="711" t="s">
        <v>17</v>
      </c>
      <c r="J19" s="711"/>
      <c r="K19" s="711"/>
      <c r="L19" s="711"/>
      <c r="M19" s="359"/>
      <c r="BR19" s="1"/>
      <c r="BS19" s="1"/>
      <c r="BT19" s="1"/>
      <c r="BU19" s="1"/>
    </row>
    <row r="20" spans="1:73" s="515" customFormat="1" ht="12" customHeight="1" x14ac:dyDescent="0.2">
      <c r="A20" s="521"/>
      <c r="B20" s="351">
        <v>0.04</v>
      </c>
      <c r="C20" s="711" t="s">
        <v>12</v>
      </c>
      <c r="D20" s="711"/>
      <c r="E20" s="11">
        <f>IF(B20="","",IF(ISTEXT(B20),B20,(B20/B9)*K7))</f>
        <v>7.5600000000000001E-2</v>
      </c>
      <c r="F20" s="125" t="s">
        <v>2</v>
      </c>
      <c r="G20" s="10">
        <f>IF(B20="","",E20/E9)</f>
        <v>0.04</v>
      </c>
      <c r="H20" s="15" t="s">
        <v>24</v>
      </c>
      <c r="I20" s="711" t="s">
        <v>18</v>
      </c>
      <c r="J20" s="711"/>
      <c r="K20" s="711"/>
      <c r="L20" s="711"/>
      <c r="M20" s="359"/>
      <c r="BR20" s="1"/>
      <c r="BS20" s="1"/>
      <c r="BT20" s="1"/>
      <c r="BU20" s="1"/>
    </row>
    <row r="21" spans="1:73" s="515" customFormat="1" ht="12" customHeight="1" x14ac:dyDescent="0.2">
      <c r="A21" s="521"/>
      <c r="B21" s="351">
        <v>0.15</v>
      </c>
      <c r="C21" s="711" t="s">
        <v>13</v>
      </c>
      <c r="D21" s="711"/>
      <c r="E21" s="11">
        <f>IF(B21="","",IF(ISTEXT(B21),B21,(B21/B9)*K7))</f>
        <v>0.28349999999999997</v>
      </c>
      <c r="F21" s="125" t="s">
        <v>2</v>
      </c>
      <c r="G21" s="10">
        <f>IF(B21="","",E21/E9)</f>
        <v>0.15</v>
      </c>
      <c r="H21" s="15" t="s">
        <v>26</v>
      </c>
      <c r="I21" s="711" t="s">
        <v>19</v>
      </c>
      <c r="J21" s="711"/>
      <c r="K21" s="711"/>
      <c r="L21" s="711"/>
      <c r="M21" s="359"/>
      <c r="BR21" s="1"/>
      <c r="BS21" s="1"/>
      <c r="BT21" s="1"/>
      <c r="BU21" s="1"/>
    </row>
    <row r="22" spans="1:73" s="515" customFormat="1" ht="12" customHeight="1" x14ac:dyDescent="0.2">
      <c r="A22" s="521"/>
      <c r="B22" s="351">
        <v>0.01</v>
      </c>
      <c r="C22" s="711" t="s">
        <v>14</v>
      </c>
      <c r="D22" s="711"/>
      <c r="E22" s="11">
        <f>IF(B22="","",IF(ISTEXT(B22),B22,(B22/B9)*K7))</f>
        <v>1.89E-2</v>
      </c>
      <c r="F22" s="125" t="s">
        <v>2</v>
      </c>
      <c r="G22" s="10">
        <f>IF(B22="","",E22/E9)</f>
        <v>0.01</v>
      </c>
      <c r="H22" s="5"/>
      <c r="I22" s="711"/>
      <c r="J22" s="711"/>
      <c r="K22" s="711"/>
      <c r="L22" s="711"/>
      <c r="M22" s="359"/>
      <c r="BR22" s="1"/>
      <c r="BS22" s="1"/>
      <c r="BT22" s="1"/>
      <c r="BU22" s="1"/>
    </row>
    <row r="23" spans="1:73" s="515" customFormat="1" ht="12" customHeight="1" x14ac:dyDescent="0.2">
      <c r="A23" s="521"/>
      <c r="B23" s="351"/>
      <c r="C23" s="711" t="s">
        <v>15</v>
      </c>
      <c r="D23" s="711"/>
      <c r="E23" s="711" t="str">
        <f>IF(B23="","",IF(ISTEXT(B23),B23,(B23/B9)*K7))</f>
        <v/>
      </c>
      <c r="F23" s="711"/>
      <c r="G23" s="10" t="str">
        <f>IF(B23="","",E23/E9)</f>
        <v/>
      </c>
      <c r="H23" s="5"/>
      <c r="I23" s="711"/>
      <c r="J23" s="711"/>
      <c r="K23" s="711"/>
      <c r="L23" s="711"/>
      <c r="M23" s="359"/>
      <c r="BR23" s="1"/>
      <c r="BS23" s="1"/>
      <c r="BT23" s="1"/>
      <c r="BU23" s="1"/>
    </row>
    <row r="24" spans="1:73" s="515" customFormat="1" ht="12" customHeight="1" thickBot="1" x14ac:dyDescent="0.25">
      <c r="A24" s="521"/>
      <c r="B24" s="360"/>
      <c r="C24" s="361"/>
      <c r="D24" s="361"/>
      <c r="E24" s="347"/>
      <c r="F24" s="347"/>
      <c r="G24" s="357"/>
      <c r="H24" s="361"/>
      <c r="I24" s="347"/>
      <c r="J24" s="347"/>
      <c r="K24" s="361"/>
      <c r="L24" s="347"/>
      <c r="M24" s="362"/>
      <c r="BR24" s="1"/>
      <c r="BS24" s="1"/>
      <c r="BT24" s="1"/>
      <c r="BU24" s="1"/>
    </row>
    <row r="25" spans="1:73" ht="47.25" customHeight="1" thickBot="1" x14ac:dyDescent="0.25">
      <c r="V25" s="515"/>
    </row>
    <row r="26" spans="1:73" s="515" customFormat="1" ht="19.5" customHeight="1" x14ac:dyDescent="0.2">
      <c r="B26" s="522" t="s">
        <v>349</v>
      </c>
      <c r="C26" s="523"/>
      <c r="D26" s="523"/>
      <c r="E26" s="523"/>
      <c r="F26" s="523"/>
      <c r="G26" s="523"/>
      <c r="H26" s="523"/>
      <c r="I26" s="523"/>
      <c r="J26" s="524" t="s">
        <v>51</v>
      </c>
      <c r="K26" s="525">
        <v>2</v>
      </c>
      <c r="L26" s="526" t="s">
        <v>54</v>
      </c>
      <c r="M26" s="769" t="str">
        <f>ADDRESS(ROW(),COLUMN()-2,4)</f>
        <v>K26</v>
      </c>
      <c r="N26" s="716" t="s">
        <v>399</v>
      </c>
      <c r="P26" s="726"/>
      <c r="Q26" s="727"/>
      <c r="R26" s="315"/>
      <c r="S26" s="315"/>
      <c r="T26" s="735" t="s">
        <v>405</v>
      </c>
      <c r="U26" s="736" t="str">
        <f>M26</f>
        <v>K26</v>
      </c>
      <c r="V26" s="315"/>
      <c r="W26" s="728"/>
      <c r="BR26" s="1"/>
      <c r="BS26" s="1"/>
      <c r="BT26" s="1"/>
      <c r="BU26" s="1"/>
    </row>
    <row r="27" spans="1:73" s="515" customFormat="1" ht="19.5" customHeight="1" x14ac:dyDescent="0.2">
      <c r="B27" s="350"/>
      <c r="C27" s="5"/>
      <c r="D27" s="5"/>
      <c r="E27" s="5"/>
      <c r="F27" s="5"/>
      <c r="G27" s="5"/>
      <c r="H27" s="5"/>
      <c r="I27" s="5"/>
      <c r="J27" s="5"/>
      <c r="K27" s="51"/>
      <c r="L27" s="51"/>
      <c r="M27" s="630"/>
      <c r="N27" s="716" t="s">
        <v>399</v>
      </c>
      <c r="P27" s="729"/>
      <c r="Q27" s="51"/>
      <c r="R27" s="51"/>
      <c r="S27" s="51"/>
      <c r="T27" s="51"/>
      <c r="U27" s="51"/>
      <c r="V27" s="51"/>
      <c r="W27" s="730"/>
      <c r="BR27" s="1"/>
      <c r="BS27" s="1"/>
      <c r="BT27" s="1"/>
      <c r="BU27" s="1"/>
    </row>
    <row r="28" spans="1:73" s="515" customFormat="1" ht="19.5" customHeight="1" x14ac:dyDescent="0.2">
      <c r="B28" s="351">
        <f>SUM(B32:B50)</f>
        <v>0.66500000000000004</v>
      </c>
      <c r="C28" s="944" t="s">
        <v>4</v>
      </c>
      <c r="D28" s="5" t="s">
        <v>5</v>
      </c>
      <c r="E28" s="7">
        <f>E32+E35</f>
        <v>2</v>
      </c>
      <c r="F28" s="51"/>
      <c r="G28" s="8">
        <f>SUM(G32,G35)</f>
        <v>1</v>
      </c>
      <c r="H28" s="51"/>
      <c r="I28" s="51" t="s">
        <v>50</v>
      </c>
      <c r="J28" s="51"/>
      <c r="K28" s="51"/>
      <c r="L28" s="51"/>
      <c r="M28" s="630"/>
      <c r="N28" s="716" t="s">
        <v>399</v>
      </c>
      <c r="P28" s="731"/>
      <c r="Q28" s="732" t="s">
        <v>231</v>
      </c>
      <c r="R28" s="51"/>
      <c r="S28" s="51"/>
      <c r="T28" s="51"/>
      <c r="U28" s="51"/>
      <c r="V28" s="51"/>
      <c r="W28" s="730"/>
      <c r="BR28" s="1"/>
      <c r="BS28" s="1"/>
      <c r="BT28" s="1"/>
      <c r="BU28" s="1"/>
    </row>
    <row r="29" spans="1:73" s="515" customFormat="1" ht="19.5" customHeight="1" x14ac:dyDescent="0.2">
      <c r="B29" s="352"/>
      <c r="C29" s="945"/>
      <c r="D29" s="5"/>
      <c r="E29" s="51"/>
      <c r="F29" s="7"/>
      <c r="G29" s="5"/>
      <c r="H29" s="5"/>
      <c r="I29" s="5"/>
      <c r="J29" s="5"/>
      <c r="K29" s="51"/>
      <c r="L29" s="51"/>
      <c r="M29" s="630"/>
      <c r="N29" s="716" t="s">
        <v>399</v>
      </c>
      <c r="P29" s="731"/>
      <c r="Q29" s="732" t="s">
        <v>228</v>
      </c>
      <c r="R29" s="51"/>
      <c r="S29" s="51"/>
      <c r="T29" s="51"/>
      <c r="U29" s="51"/>
      <c r="V29" s="51"/>
      <c r="W29" s="730"/>
      <c r="BR29" s="1"/>
      <c r="BS29" s="1"/>
      <c r="BT29" s="1"/>
      <c r="BU29" s="1"/>
    </row>
    <row r="30" spans="1:73" s="515" customFormat="1" ht="23.25" customHeight="1" x14ac:dyDescent="0.2">
      <c r="A30" s="518"/>
      <c r="B30" s="762"/>
      <c r="C30" s="286"/>
      <c r="D30" s="286"/>
      <c r="E30" s="286"/>
      <c r="F30" s="286"/>
      <c r="G30" s="311"/>
      <c r="H30" s="286"/>
      <c r="I30" s="286"/>
      <c r="J30" s="286"/>
      <c r="K30" s="315"/>
      <c r="L30" s="315"/>
      <c r="M30" s="763"/>
      <c r="N30" s="716" t="s">
        <v>399</v>
      </c>
      <c r="P30" s="731"/>
      <c r="Q30" s="117" t="s">
        <v>350</v>
      </c>
      <c r="R30" s="51"/>
      <c r="S30" s="51"/>
      <c r="T30" s="51"/>
      <c r="U30" s="51"/>
      <c r="V30" s="51"/>
      <c r="W30" s="730"/>
      <c r="BR30" s="1"/>
      <c r="BS30" s="1"/>
      <c r="BT30" s="1"/>
      <c r="BU30" s="1"/>
    </row>
    <row r="31" spans="1:73" s="515" customFormat="1" ht="15.75" x14ac:dyDescent="0.2">
      <c r="A31" s="518" t="s">
        <v>230</v>
      </c>
      <c r="B31" s="351"/>
      <c r="C31" s="18" t="s">
        <v>416</v>
      </c>
      <c r="D31" s="9"/>
      <c r="E31" s="310"/>
      <c r="F31" s="310"/>
      <c r="G31" s="10"/>
      <c r="H31" s="5"/>
      <c r="I31" s="5"/>
      <c r="J31" s="5"/>
      <c r="K31" s="51"/>
      <c r="L31" s="51"/>
      <c r="M31" s="630"/>
      <c r="N31" s="716" t="s">
        <v>399</v>
      </c>
      <c r="P31" s="731"/>
      <c r="Q31" s="117" t="s">
        <v>351</v>
      </c>
      <c r="R31" s="51"/>
      <c r="S31" s="51"/>
      <c r="T31" s="51"/>
      <c r="U31" s="51"/>
      <c r="V31" s="51"/>
      <c r="W31" s="730"/>
      <c r="BR31" s="1"/>
      <c r="BS31" s="1"/>
      <c r="BT31" s="1"/>
      <c r="BU31" s="1"/>
    </row>
    <row r="32" spans="1:73" s="515" customFormat="1" ht="12" customHeight="1" x14ac:dyDescent="0.2">
      <c r="A32" s="520"/>
      <c r="B32" s="351">
        <v>0.4</v>
      </c>
      <c r="C32" s="746" t="s">
        <v>418</v>
      </c>
      <c r="D32" s="746"/>
      <c r="E32" s="11">
        <f>IF(B32="","",IF(ISTEXT(B32),B32,(B32/B28)*K26))</f>
        <v>1.2030075187969924</v>
      </c>
      <c r="F32" s="637" t="s">
        <v>2</v>
      </c>
      <c r="G32" s="312">
        <f>E32/E28</f>
        <v>0.60150375939849621</v>
      </c>
      <c r="H32" s="5"/>
      <c r="I32" s="746" t="s">
        <v>114</v>
      </c>
      <c r="J32" s="5"/>
      <c r="K32" s="51"/>
      <c r="L32" s="51"/>
      <c r="M32" s="630"/>
      <c r="N32" s="716" t="s">
        <v>399</v>
      </c>
      <c r="P32" s="733"/>
      <c r="Q32" s="704"/>
      <c r="R32" s="704"/>
      <c r="S32" s="704"/>
      <c r="T32" s="704"/>
      <c r="U32" s="704"/>
      <c r="V32" s="704"/>
      <c r="W32" s="734"/>
      <c r="BR32" s="1"/>
      <c r="BS32" s="1"/>
      <c r="BT32" s="1"/>
      <c r="BU32" s="1"/>
    </row>
    <row r="33" spans="1:73" s="515" customFormat="1" ht="12" customHeight="1" x14ac:dyDescent="0.2">
      <c r="A33" s="521"/>
      <c r="B33" s="351"/>
      <c r="C33" s="9"/>
      <c r="D33" s="9"/>
      <c r="E33" s="11"/>
      <c r="F33" s="11"/>
      <c r="G33" s="14"/>
      <c r="H33" s="5"/>
      <c r="I33" s="746"/>
      <c r="J33" s="5"/>
      <c r="K33" s="51"/>
      <c r="L33" s="51"/>
      <c r="M33" s="630"/>
      <c r="N33" s="716" t="s">
        <v>399</v>
      </c>
      <c r="BR33" s="1"/>
      <c r="BS33" s="1"/>
      <c r="BT33" s="1"/>
      <c r="BU33" s="1"/>
    </row>
    <row r="34" spans="1:73" s="515" customFormat="1" ht="12" customHeight="1" x14ac:dyDescent="0.2">
      <c r="A34" s="521"/>
      <c r="B34" s="764"/>
      <c r="C34" s="309"/>
      <c r="D34" s="309"/>
      <c r="E34" s="245"/>
      <c r="F34" s="245"/>
      <c r="G34" s="308"/>
      <c r="H34" s="286"/>
      <c r="I34" s="244"/>
      <c r="J34" s="286"/>
      <c r="K34" s="315"/>
      <c r="L34" s="315"/>
      <c r="M34" s="763"/>
      <c r="O34" s="771" t="s">
        <v>422</v>
      </c>
      <c r="P34" s="771"/>
      <c r="Q34" s="771"/>
      <c r="R34" s="771"/>
      <c r="BR34" s="1"/>
      <c r="BS34" s="1"/>
      <c r="BT34" s="1"/>
      <c r="BU34" s="1"/>
    </row>
    <row r="35" spans="1:73" s="515" customFormat="1" ht="12" customHeight="1" x14ac:dyDescent="0.2">
      <c r="A35" s="521"/>
      <c r="B35" s="351"/>
      <c r="C35" s="18" t="s">
        <v>417</v>
      </c>
      <c r="D35" s="9"/>
      <c r="E35" s="11">
        <f>SUM(E37:E51)</f>
        <v>0.79699248120300747</v>
      </c>
      <c r="F35" s="637" t="s">
        <v>2</v>
      </c>
      <c r="G35" s="312">
        <f>E35/E28</f>
        <v>0.39849624060150374</v>
      </c>
      <c r="H35" s="5"/>
      <c r="I35" s="746" t="s">
        <v>114</v>
      </c>
      <c r="J35" s="5"/>
      <c r="K35" s="51"/>
      <c r="L35" s="51"/>
      <c r="M35" s="630"/>
      <c r="O35" s="771" t="s">
        <v>422</v>
      </c>
      <c r="P35" s="771"/>
      <c r="Q35" s="771"/>
      <c r="R35" s="771"/>
      <c r="BR35" s="1"/>
      <c r="BS35" s="1"/>
      <c r="BT35" s="1"/>
      <c r="BU35" s="1"/>
    </row>
    <row r="36" spans="1:73" s="515" customFormat="1" ht="12" customHeight="1" x14ac:dyDescent="0.2">
      <c r="A36" s="521"/>
      <c r="B36" s="351"/>
      <c r="C36" s="12" t="s">
        <v>239</v>
      </c>
      <c r="D36" s="12"/>
      <c r="E36" s="11"/>
      <c r="F36" s="638"/>
      <c r="G36" s="10"/>
      <c r="H36" s="5"/>
      <c r="I36" s="5"/>
      <c r="J36" s="5"/>
      <c r="K36" s="51"/>
      <c r="L36" s="51"/>
      <c r="M36" s="630"/>
      <c r="O36" s="771" t="s">
        <v>422</v>
      </c>
      <c r="P36" s="771"/>
      <c r="Q36" s="771"/>
      <c r="R36" s="771"/>
      <c r="BR36" s="1"/>
      <c r="BS36" s="1"/>
      <c r="BT36" s="1"/>
      <c r="BU36" s="1"/>
    </row>
    <row r="37" spans="1:73" s="515" customFormat="1" ht="12" customHeight="1" x14ac:dyDescent="0.2">
      <c r="A37" s="521"/>
      <c r="B37" s="351">
        <v>0.26500000000000001</v>
      </c>
      <c r="C37" s="746" t="s">
        <v>10</v>
      </c>
      <c r="D37" s="746"/>
      <c r="E37" s="11">
        <f>IF(B37="","",IF(ISTEXT(B37),B37,(B37/B28)*K26))</f>
        <v>0.79699248120300747</v>
      </c>
      <c r="F37" s="637" t="s">
        <v>2</v>
      </c>
      <c r="G37" s="10">
        <f>IF(B37="","",E37/E28)</f>
        <v>0.39849624060150374</v>
      </c>
      <c r="H37" s="15" t="s">
        <v>20</v>
      </c>
      <c r="I37" s="746"/>
      <c r="J37" s="746"/>
      <c r="K37" s="746"/>
      <c r="L37" s="746"/>
      <c r="M37" s="747"/>
      <c r="O37" s="771" t="s">
        <v>422</v>
      </c>
      <c r="P37" s="771"/>
      <c r="Q37" s="771"/>
      <c r="R37" s="771"/>
      <c r="BR37" s="1"/>
      <c r="BS37" s="1"/>
      <c r="BT37" s="1"/>
      <c r="BU37" s="1"/>
    </row>
    <row r="38" spans="1:73" s="515" customFormat="1" ht="12" customHeight="1" x14ac:dyDescent="0.25">
      <c r="A38" s="521"/>
      <c r="B38" s="351"/>
      <c r="C38" s="746"/>
      <c r="D38" s="746"/>
      <c r="E38" s="11" t="str">
        <f>IF(B38="","",IF(ISTEXT(B38),B38,(B38/B28)*K26))</f>
        <v/>
      </c>
      <c r="F38" s="637"/>
      <c r="G38" s="10" t="str">
        <f>IF(B38="","",E38/E28)</f>
        <v/>
      </c>
      <c r="H38" s="15" t="s">
        <v>22</v>
      </c>
      <c r="I38" s="746"/>
      <c r="J38" s="746"/>
      <c r="K38" s="746"/>
      <c r="L38" s="746"/>
      <c r="M38" s="747"/>
      <c r="O38" s="773" t="s">
        <v>423</v>
      </c>
      <c r="P38" s="772"/>
      <c r="Q38" s="521"/>
      <c r="BR38" s="1"/>
      <c r="BS38" s="1"/>
      <c r="BT38" s="1"/>
      <c r="BU38" s="1"/>
    </row>
    <row r="39" spans="1:73" s="515" customFormat="1" ht="12" customHeight="1" x14ac:dyDescent="0.25">
      <c r="A39" s="521"/>
      <c r="B39" s="351"/>
      <c r="C39" s="746"/>
      <c r="D39" s="746"/>
      <c r="E39" s="11" t="str">
        <f>IF(B39="","",IF(ISTEXT(B39),B39,(B39/B28)*K26))</f>
        <v/>
      </c>
      <c r="F39" s="637"/>
      <c r="G39" s="10" t="str">
        <f>IF(B39="","",E39/E28)</f>
        <v/>
      </c>
      <c r="H39" s="15" t="s">
        <v>24</v>
      </c>
      <c r="I39" s="746"/>
      <c r="J39" s="746"/>
      <c r="K39" s="746"/>
      <c r="L39" s="746"/>
      <c r="M39" s="747"/>
      <c r="O39" s="773" t="s">
        <v>423</v>
      </c>
      <c r="P39" s="772"/>
      <c r="Q39" s="521"/>
      <c r="BR39" s="1"/>
      <c r="BS39" s="1"/>
      <c r="BT39" s="1"/>
      <c r="BU39" s="1"/>
    </row>
    <row r="40" spans="1:73" s="515" customFormat="1" ht="12" customHeight="1" x14ac:dyDescent="0.25">
      <c r="A40" s="521"/>
      <c r="B40" s="351"/>
      <c r="C40" s="746"/>
      <c r="D40" s="746"/>
      <c r="E40" s="11" t="str">
        <f>IF(B40="","",IF(ISTEXT(B40),B40,(B40/B28)*K26))</f>
        <v/>
      </c>
      <c r="F40" s="637"/>
      <c r="G40" s="10" t="str">
        <f>IF(B40="","",E40/E28)</f>
        <v/>
      </c>
      <c r="H40" s="15" t="s">
        <v>26</v>
      </c>
      <c r="I40" s="746"/>
      <c r="J40" s="746"/>
      <c r="K40" s="746"/>
      <c r="L40" s="746"/>
      <c r="M40" s="747"/>
      <c r="O40" s="773" t="s">
        <v>423</v>
      </c>
      <c r="P40" s="772"/>
      <c r="Q40" s="521"/>
      <c r="BR40" s="1"/>
      <c r="BS40" s="1"/>
      <c r="BT40" s="1"/>
      <c r="BU40" s="1"/>
    </row>
    <row r="41" spans="1:73" s="515" customFormat="1" ht="12" customHeight="1" x14ac:dyDescent="0.25">
      <c r="A41" s="521"/>
      <c r="B41" s="351"/>
      <c r="C41" s="746"/>
      <c r="D41" s="746"/>
      <c r="E41" s="11" t="str">
        <f>IF(B41="","",IF(ISTEXT(B41),B41,(B41/B28)*K26))</f>
        <v/>
      </c>
      <c r="F41" s="637"/>
      <c r="G41" s="10" t="str">
        <f>IF(B41="","",E41/E28)</f>
        <v/>
      </c>
      <c r="H41" s="15" t="s">
        <v>29</v>
      </c>
      <c r="I41" s="746"/>
      <c r="J41" s="746"/>
      <c r="K41" s="746"/>
      <c r="L41" s="746"/>
      <c r="M41" s="747"/>
      <c r="O41" s="773" t="s">
        <v>423</v>
      </c>
      <c r="P41" s="772"/>
      <c r="Q41" s="521"/>
      <c r="BR41" s="1"/>
      <c r="BS41" s="1"/>
      <c r="BT41" s="1"/>
      <c r="BU41" s="1"/>
    </row>
    <row r="42" spans="1:73" s="515" customFormat="1" ht="12" customHeight="1" x14ac:dyDescent="0.25">
      <c r="A42" s="521"/>
      <c r="B42" s="351"/>
      <c r="C42" s="746"/>
      <c r="D42" s="746"/>
      <c r="E42" s="11" t="str">
        <f>IF(B42="","",IF(ISTEXT(B42),B42,(B42/B28)*K26))</f>
        <v/>
      </c>
      <c r="F42" s="637"/>
      <c r="G42" s="10" t="str">
        <f>IF(B42="","",E42/E28)</f>
        <v/>
      </c>
      <c r="H42" s="15" t="s">
        <v>31</v>
      </c>
      <c r="I42" s="746"/>
      <c r="J42" s="746"/>
      <c r="K42" s="746"/>
      <c r="L42" s="746"/>
      <c r="M42" s="747"/>
      <c r="O42" s="773" t="s">
        <v>423</v>
      </c>
      <c r="P42" s="772"/>
      <c r="Q42" s="521"/>
      <c r="BR42" s="1"/>
      <c r="BS42" s="1"/>
      <c r="BT42" s="1"/>
      <c r="BU42" s="1"/>
    </row>
    <row r="43" spans="1:73" s="515" customFormat="1" ht="12" customHeight="1" x14ac:dyDescent="0.25">
      <c r="A43" s="521"/>
      <c r="B43" s="351"/>
      <c r="C43" s="746"/>
      <c r="D43" s="746"/>
      <c r="E43" s="11" t="str">
        <f>IF(B43="","",IF(ISTEXT(B43),B43,(B43/B28)*K26))</f>
        <v/>
      </c>
      <c r="F43" s="637"/>
      <c r="G43" s="10" t="str">
        <f>IF(B43="","",E43/E28)</f>
        <v/>
      </c>
      <c r="H43" s="15" t="s">
        <v>32</v>
      </c>
      <c r="I43" s="746"/>
      <c r="J43" s="746"/>
      <c r="K43" s="746"/>
      <c r="L43" s="746"/>
      <c r="M43" s="747"/>
      <c r="O43" s="773" t="s">
        <v>423</v>
      </c>
      <c r="P43" s="772"/>
      <c r="Q43" s="521"/>
      <c r="BR43" s="1"/>
      <c r="BS43" s="1"/>
      <c r="BT43" s="1"/>
      <c r="BU43" s="1"/>
    </row>
    <row r="44" spans="1:73" s="515" customFormat="1" ht="12" customHeight="1" x14ac:dyDescent="0.25">
      <c r="A44" s="521"/>
      <c r="B44" s="351"/>
      <c r="C44" s="746"/>
      <c r="D44" s="746"/>
      <c r="E44" s="11" t="str">
        <f>IF(B44="","",IF(ISTEXT(B44),B44,(B44/B28)*K26))</f>
        <v/>
      </c>
      <c r="F44" s="637"/>
      <c r="G44" s="10" t="str">
        <f>IF(B44="","",E44/E28)</f>
        <v/>
      </c>
      <c r="H44" s="15" t="s">
        <v>33</v>
      </c>
      <c r="I44" s="746"/>
      <c r="J44" s="746"/>
      <c r="K44" s="746"/>
      <c r="L44" s="746"/>
      <c r="M44" s="747"/>
      <c r="O44" s="773" t="s">
        <v>423</v>
      </c>
      <c r="P44" s="772"/>
      <c r="Q44" s="521"/>
      <c r="BR44" s="1"/>
      <c r="BS44" s="1"/>
      <c r="BT44" s="1"/>
      <c r="BU44" s="1"/>
    </row>
    <row r="45" spans="1:73" s="515" customFormat="1" ht="12" customHeight="1" x14ac:dyDescent="0.25">
      <c r="A45" s="521"/>
      <c r="B45" s="351"/>
      <c r="C45" s="746"/>
      <c r="D45" s="746"/>
      <c r="E45" s="11" t="str">
        <f>IF(B45="","",IF(ISTEXT(B45),B45,(B45/B28)*K26))</f>
        <v/>
      </c>
      <c r="F45" s="637"/>
      <c r="G45" s="10" t="str">
        <f>IF(B45="","",E45/E28)</f>
        <v/>
      </c>
      <c r="H45" s="15" t="s">
        <v>35</v>
      </c>
      <c r="I45" s="746"/>
      <c r="J45" s="746"/>
      <c r="K45" s="746"/>
      <c r="L45" s="746"/>
      <c r="M45" s="747"/>
      <c r="O45" s="773" t="s">
        <v>423</v>
      </c>
      <c r="P45" s="772"/>
      <c r="Q45" s="521"/>
      <c r="BR45" s="1"/>
      <c r="BS45" s="1"/>
      <c r="BT45" s="1"/>
      <c r="BU45" s="1"/>
    </row>
    <row r="46" spans="1:73" s="515" customFormat="1" ht="12" customHeight="1" x14ac:dyDescent="0.25">
      <c r="A46" s="521"/>
      <c r="B46" s="351"/>
      <c r="C46" s="746"/>
      <c r="D46" s="746"/>
      <c r="E46" s="11" t="str">
        <f>IF(B46="","",IF(ISTEXT(B46),B46,(B46/B28)*K26))</f>
        <v/>
      </c>
      <c r="F46" s="637"/>
      <c r="G46" s="10" t="str">
        <f>IF(B46="","",E46/E28)</f>
        <v/>
      </c>
      <c r="H46" s="15" t="s">
        <v>36</v>
      </c>
      <c r="I46" s="746"/>
      <c r="J46" s="746"/>
      <c r="K46" s="746"/>
      <c r="L46" s="746"/>
      <c r="M46" s="747"/>
      <c r="O46" s="773" t="s">
        <v>423</v>
      </c>
      <c r="P46" s="772"/>
      <c r="Q46" s="521"/>
      <c r="BR46" s="1"/>
      <c r="BS46" s="1"/>
      <c r="BT46" s="1"/>
      <c r="BU46" s="1"/>
    </row>
    <row r="47" spans="1:73" s="515" customFormat="1" ht="12" customHeight="1" x14ac:dyDescent="0.25">
      <c r="A47" s="521"/>
      <c r="B47" s="351"/>
      <c r="C47" s="746"/>
      <c r="D47" s="746"/>
      <c r="E47" s="11" t="str">
        <f>IF(B47="","",IF(ISTEXT(B47),B47,(B47/B28)*K26))</f>
        <v/>
      </c>
      <c r="F47" s="637"/>
      <c r="G47" s="10" t="str">
        <f>IF(B47="","",E47/E28)</f>
        <v/>
      </c>
      <c r="H47" s="15" t="s">
        <v>37</v>
      </c>
      <c r="I47" s="746"/>
      <c r="J47" s="746"/>
      <c r="K47" s="746"/>
      <c r="L47" s="746"/>
      <c r="M47" s="747"/>
      <c r="O47" s="773" t="s">
        <v>423</v>
      </c>
      <c r="P47" s="772"/>
      <c r="Q47" s="521"/>
      <c r="BR47" s="1"/>
      <c r="BS47" s="1"/>
      <c r="BT47" s="1"/>
      <c r="BU47" s="1"/>
    </row>
    <row r="48" spans="1:73" s="515" customFormat="1" ht="12" customHeight="1" x14ac:dyDescent="0.25">
      <c r="A48" s="521"/>
      <c r="B48" s="351"/>
      <c r="C48" s="746"/>
      <c r="D48" s="746"/>
      <c r="E48" s="11" t="str">
        <f>IF(B48="","",IF(ISTEXT(B48),B48,(B48/B28)*K26))</f>
        <v/>
      </c>
      <c r="F48" s="637"/>
      <c r="G48" s="10" t="str">
        <f>IF(B48="","",E48/E28)</f>
        <v/>
      </c>
      <c r="H48" s="15" t="s">
        <v>38</v>
      </c>
      <c r="I48" s="746"/>
      <c r="J48" s="746"/>
      <c r="K48" s="746"/>
      <c r="L48" s="746"/>
      <c r="M48" s="747"/>
      <c r="O48" s="773" t="s">
        <v>423</v>
      </c>
      <c r="P48" s="772"/>
      <c r="Q48" s="521"/>
      <c r="BR48" s="1"/>
      <c r="BS48" s="1"/>
      <c r="BT48" s="1"/>
      <c r="BU48" s="1"/>
    </row>
    <row r="49" spans="1:73" s="515" customFormat="1" ht="12" customHeight="1" x14ac:dyDescent="0.25">
      <c r="A49" s="521"/>
      <c r="B49" s="351"/>
      <c r="C49" s="746"/>
      <c r="D49" s="746"/>
      <c r="E49" s="11" t="str">
        <f>IF(B49="","",IF(ISTEXT(B49),B49,(B49/B28)*K26))</f>
        <v/>
      </c>
      <c r="F49" s="637"/>
      <c r="G49" s="10" t="str">
        <f>IF(B49="","",E49/E28)</f>
        <v/>
      </c>
      <c r="H49" s="15" t="s">
        <v>40</v>
      </c>
      <c r="I49" s="746"/>
      <c r="J49" s="746"/>
      <c r="K49" s="746"/>
      <c r="L49" s="746"/>
      <c r="M49" s="747"/>
      <c r="O49" s="773" t="s">
        <v>423</v>
      </c>
      <c r="P49" s="772"/>
      <c r="Q49" s="521"/>
      <c r="BR49" s="1"/>
      <c r="BS49" s="1"/>
      <c r="BT49" s="1"/>
      <c r="BU49" s="1"/>
    </row>
    <row r="50" spans="1:73" s="515" customFormat="1" ht="12" customHeight="1" x14ac:dyDescent="0.25">
      <c r="A50" s="521"/>
      <c r="B50" s="351"/>
      <c r="C50" s="746"/>
      <c r="D50" s="746"/>
      <c r="E50" s="11" t="str">
        <f>IF(B50="","",IF(ISTEXT(B50),B50,(B50/B28)*K26))</f>
        <v/>
      </c>
      <c r="F50" s="637"/>
      <c r="G50" s="10" t="str">
        <f>IF(B50="","",E50/E28)</f>
        <v/>
      </c>
      <c r="H50" s="15" t="s">
        <v>41</v>
      </c>
      <c r="I50" s="746"/>
      <c r="J50" s="746"/>
      <c r="K50" s="746"/>
      <c r="L50" s="746"/>
      <c r="M50" s="747"/>
      <c r="O50" s="773" t="s">
        <v>423</v>
      </c>
      <c r="P50" s="772"/>
      <c r="Q50" s="521"/>
      <c r="BR50" s="1"/>
      <c r="BS50" s="1"/>
      <c r="BT50" s="1"/>
      <c r="BU50" s="1"/>
    </row>
    <row r="51" spans="1:73" s="515" customFormat="1" ht="12" customHeight="1" x14ac:dyDescent="0.2">
      <c r="A51" s="521"/>
      <c r="B51" s="351"/>
      <c r="C51" s="746"/>
      <c r="D51" s="746"/>
      <c r="E51" s="11" t="str">
        <f>IF(B51="","",IF(ISTEXT(B51),B51,(B51/B28)*K26))</f>
        <v/>
      </c>
      <c r="F51" s="637"/>
      <c r="G51" s="10" t="str">
        <f>IF(B51="","",E51/E28)</f>
        <v/>
      </c>
      <c r="H51" s="15" t="s">
        <v>42</v>
      </c>
      <c r="I51" s="746"/>
      <c r="J51" s="746"/>
      <c r="K51" s="746"/>
      <c r="L51" s="746"/>
      <c r="M51" s="747"/>
      <c r="O51" s="771" t="s">
        <v>422</v>
      </c>
      <c r="P51" s="771"/>
      <c r="Q51" s="771"/>
      <c r="R51" s="771"/>
      <c r="BR51" s="1"/>
      <c r="BS51" s="1"/>
      <c r="BT51" s="1"/>
      <c r="BU51" s="1"/>
    </row>
    <row r="52" spans="1:73" s="515" customFormat="1" ht="12" customHeight="1" thickBot="1" x14ac:dyDescent="0.25">
      <c r="A52" s="521"/>
      <c r="B52" s="673"/>
      <c r="C52" s="675"/>
      <c r="D52" s="675"/>
      <c r="E52" s="765" t="str">
        <f>IF(B52="","",IF(ISTEXT(B52),B52,(B52/B28)*K26))</f>
        <v/>
      </c>
      <c r="F52" s="766"/>
      <c r="G52" s="767" t="str">
        <f t="shared" ref="G52" si="0">IF(B52="","",E52/E42)</f>
        <v/>
      </c>
      <c r="H52" s="768"/>
      <c r="I52" s="675"/>
      <c r="J52" s="675"/>
      <c r="K52" s="675"/>
      <c r="L52" s="675"/>
      <c r="M52" s="679"/>
      <c r="O52" s="771" t="s">
        <v>422</v>
      </c>
      <c r="P52" s="771"/>
      <c r="Q52" s="771"/>
      <c r="R52" s="771"/>
      <c r="BR52" s="1"/>
      <c r="BS52" s="1"/>
      <c r="BT52" s="1"/>
      <c r="BU52" s="1"/>
    </row>
    <row r="53" spans="1:73" x14ac:dyDescent="0.2">
      <c r="O53" s="15"/>
    </row>
  </sheetData>
  <mergeCells count="5">
    <mergeCell ref="B3:M3"/>
    <mergeCell ref="B4:M4"/>
    <mergeCell ref="B5:M5"/>
    <mergeCell ref="C28:C29"/>
    <mergeCell ref="C9:C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D022E-0A45-4688-BDA1-B275B0495C35}">
  <dimension ref="A1:BN404"/>
  <sheetViews>
    <sheetView zoomScaleNormal="100" workbookViewId="0">
      <selection activeCell="B13" sqref="B13:N13"/>
    </sheetView>
  </sheetViews>
  <sheetFormatPr baseColWidth="10" defaultColWidth="10.28515625" defaultRowHeight="12.75" x14ac:dyDescent="0.2"/>
  <cols>
    <col min="1" max="1" width="2.28515625" style="515" customWidth="1"/>
    <col min="2" max="2" width="5.7109375" style="515" customWidth="1"/>
    <col min="3" max="3" width="4.7109375" style="515" customWidth="1"/>
    <col min="4" max="4" width="24.85546875" style="515" customWidth="1"/>
    <col min="5" max="5" width="4.140625" style="515" customWidth="1"/>
    <col min="6" max="6" width="7.7109375" style="515" customWidth="1"/>
    <col min="7" max="7" width="8.5703125" style="515" customWidth="1"/>
    <col min="8" max="8" width="6.28515625" style="515" customWidth="1"/>
    <col min="9" max="9" width="8.5703125" style="515" customWidth="1"/>
    <col min="10" max="10" width="9" style="515" customWidth="1"/>
    <col min="11" max="11" width="21.7109375" style="515" customWidth="1"/>
    <col min="12" max="12" width="16.5703125" style="515" customWidth="1"/>
    <col min="13" max="13" width="6.85546875" style="515" customWidth="1"/>
    <col min="14" max="14" width="12.5703125" style="515" customWidth="1"/>
    <col min="15" max="15" width="1.7109375" style="515" customWidth="1"/>
    <col min="16" max="16" width="10.28515625" style="515"/>
    <col min="17" max="17" width="3.140625" style="515" customWidth="1"/>
    <col min="18" max="31" width="10.28515625" style="515"/>
    <col min="32" max="32" width="4.28515625" style="515" customWidth="1"/>
    <col min="33" max="33" width="10.28515625" style="515"/>
    <col min="34" max="34" width="4.42578125" style="515" customWidth="1"/>
    <col min="35" max="47" width="10.28515625" style="515"/>
    <col min="48" max="48" width="23.85546875" style="515" customWidth="1"/>
    <col min="49" max="49" width="5.28515625" style="515" customWidth="1"/>
    <col min="50" max="50" width="10.28515625" style="515"/>
    <col min="51" max="51" width="4.85546875" style="515" customWidth="1"/>
    <col min="52" max="16384" width="10.28515625" style="515"/>
  </cols>
  <sheetData>
    <row r="1" spans="1:15" ht="13.5" thickBot="1" x14ac:dyDescent="0.25"/>
    <row r="2" spans="1:15" ht="28.5" customHeight="1" x14ac:dyDescent="0.2">
      <c r="B2" s="994" t="s">
        <v>410</v>
      </c>
      <c r="C2" s="995"/>
      <c r="D2" s="995"/>
      <c r="E2" s="995"/>
      <c r="F2" s="995"/>
      <c r="G2" s="995"/>
      <c r="H2" s="995"/>
      <c r="I2" s="995"/>
      <c r="J2" s="995"/>
      <c r="K2" s="995"/>
      <c r="L2" s="995"/>
      <c r="M2" s="995"/>
      <c r="N2" s="996"/>
    </row>
    <row r="3" spans="1:15" ht="28.5" customHeight="1" x14ac:dyDescent="0.2">
      <c r="B3" s="997"/>
      <c r="C3" s="998"/>
      <c r="D3" s="998"/>
      <c r="E3" s="998"/>
      <c r="F3" s="998"/>
      <c r="G3" s="998"/>
      <c r="H3" s="998"/>
      <c r="I3" s="998"/>
      <c r="J3" s="998"/>
      <c r="K3" s="998"/>
      <c r="L3" s="998"/>
      <c r="M3" s="998"/>
      <c r="N3" s="999"/>
    </row>
    <row r="4" spans="1:15" ht="28.5" customHeight="1" x14ac:dyDescent="0.2">
      <c r="B4" s="738" t="s">
        <v>406</v>
      </c>
      <c r="C4" s="739"/>
      <c r="D4" s="739"/>
      <c r="E4" s="739"/>
      <c r="F4" s="739"/>
      <c r="G4" s="739"/>
      <c r="H4" s="739"/>
      <c r="I4" s="739"/>
      <c r="J4" s="739"/>
      <c r="K4" s="739"/>
      <c r="L4" s="739"/>
      <c r="M4" s="740" t="s">
        <v>397</v>
      </c>
      <c r="N4" s="741">
        <f>N17</f>
        <v>17</v>
      </c>
    </row>
    <row r="5" spans="1:15" ht="28.5" customHeight="1" x14ac:dyDescent="0.2">
      <c r="B5" s="738" t="s">
        <v>411</v>
      </c>
      <c r="C5" s="739"/>
      <c r="D5" s="739"/>
      <c r="E5" s="739"/>
      <c r="F5" s="739"/>
      <c r="G5" s="739"/>
      <c r="H5" s="739"/>
      <c r="I5" s="739"/>
      <c r="J5" s="739"/>
      <c r="K5" s="739"/>
      <c r="L5" s="739"/>
      <c r="M5" s="740" t="s">
        <v>397</v>
      </c>
      <c r="N5" s="741">
        <f>N176</f>
        <v>176</v>
      </c>
    </row>
    <row r="6" spans="1:15" ht="28.5" customHeight="1" x14ac:dyDescent="0.2">
      <c r="B6" s="738"/>
      <c r="C6" s="739"/>
      <c r="D6" s="749"/>
      <c r="E6" s="750"/>
      <c r="F6" s="740" t="s">
        <v>415</v>
      </c>
      <c r="G6" s="751" t="str">
        <f>Q179</f>
        <v>Q179</v>
      </c>
      <c r="H6" s="751"/>
      <c r="I6" s="751" t="str">
        <f>AH179</f>
        <v>AH179</v>
      </c>
      <c r="J6" s="751"/>
      <c r="K6" s="752" t="str">
        <f>AY179</f>
        <v>AY179</v>
      </c>
      <c r="L6" s="751"/>
      <c r="M6" s="740"/>
      <c r="N6" s="741"/>
    </row>
    <row r="7" spans="1:15" ht="28.5" customHeight="1" x14ac:dyDescent="0.2">
      <c r="B7" s="738" t="s">
        <v>409</v>
      </c>
      <c r="C7" s="739"/>
      <c r="D7" s="739"/>
      <c r="E7" s="739"/>
      <c r="F7" s="739"/>
      <c r="G7" s="739"/>
      <c r="H7" s="739"/>
      <c r="I7" s="739"/>
      <c r="J7" s="739"/>
      <c r="K7" s="739"/>
      <c r="L7" s="739"/>
      <c r="M7" s="740" t="s">
        <v>397</v>
      </c>
      <c r="N7" s="741">
        <f>N265</f>
        <v>265</v>
      </c>
    </row>
    <row r="8" spans="1:15" ht="28.5" customHeight="1" x14ac:dyDescent="0.2">
      <c r="B8" s="738" t="s">
        <v>407</v>
      </c>
      <c r="C8" s="739"/>
      <c r="D8" s="739"/>
      <c r="E8" s="739"/>
      <c r="F8" s="739"/>
      <c r="G8" s="739"/>
      <c r="H8" s="739"/>
      <c r="I8" s="739"/>
      <c r="J8" s="739"/>
      <c r="K8" s="739"/>
      <c r="L8" s="739"/>
      <c r="M8" s="740" t="s">
        <v>397</v>
      </c>
      <c r="N8" s="741">
        <f>N346</f>
        <v>346</v>
      </c>
    </row>
    <row r="9" spans="1:15" ht="28.5" customHeight="1" x14ac:dyDescent="0.2">
      <c r="B9" s="738"/>
      <c r="C9" s="739"/>
      <c r="D9" s="749"/>
      <c r="E9" s="750"/>
      <c r="F9" s="740" t="s">
        <v>415</v>
      </c>
      <c r="G9" s="751" t="str">
        <f>Q346</f>
        <v>Q346</v>
      </c>
      <c r="H9" s="751"/>
      <c r="I9" s="751" t="str">
        <f>AH346</f>
        <v>AH346</v>
      </c>
      <c r="J9" s="751"/>
      <c r="K9" s="752"/>
      <c r="L9" s="751"/>
      <c r="M9" s="740"/>
      <c r="N9" s="741"/>
    </row>
    <row r="10" spans="1:15" ht="28.5" customHeight="1" thickBot="1" x14ac:dyDescent="0.25">
      <c r="B10" s="742"/>
      <c r="C10" s="743"/>
      <c r="D10" s="743"/>
      <c r="E10" s="743"/>
      <c r="F10" s="743"/>
      <c r="G10" s="743"/>
      <c r="H10" s="743"/>
      <c r="I10" s="743"/>
      <c r="J10" s="743"/>
      <c r="K10" s="743"/>
      <c r="L10" s="743"/>
      <c r="M10" s="743"/>
      <c r="N10" s="744"/>
    </row>
    <row r="11" spans="1:15" ht="13.5" thickBot="1" x14ac:dyDescent="0.25"/>
    <row r="12" spans="1:15" ht="28.5" customHeight="1" x14ac:dyDescent="0.35">
      <c r="B12" s="858" t="s">
        <v>391</v>
      </c>
      <c r="C12" s="859"/>
      <c r="D12" s="859"/>
      <c r="E12" s="859"/>
      <c r="F12" s="859"/>
      <c r="G12" s="859"/>
      <c r="H12" s="859"/>
      <c r="I12" s="859"/>
      <c r="J12" s="859"/>
      <c r="K12" s="859"/>
      <c r="L12" s="859"/>
      <c r="M12" s="859"/>
      <c r="N12" s="860"/>
    </row>
    <row r="13" spans="1:15" ht="28.5" customHeight="1" x14ac:dyDescent="0.35">
      <c r="B13" s="861" t="s">
        <v>392</v>
      </c>
      <c r="C13" s="862"/>
      <c r="D13" s="862"/>
      <c r="E13" s="862"/>
      <c r="F13" s="862"/>
      <c r="G13" s="862"/>
      <c r="H13" s="862"/>
      <c r="I13" s="862"/>
      <c r="J13" s="862"/>
      <c r="K13" s="862"/>
      <c r="L13" s="862"/>
      <c r="M13" s="862"/>
      <c r="N13" s="863"/>
    </row>
    <row r="14" spans="1:15" ht="28.5" customHeight="1" x14ac:dyDescent="0.35">
      <c r="B14" s="861" t="s">
        <v>393</v>
      </c>
      <c r="C14" s="862"/>
      <c r="D14" s="862"/>
      <c r="E14" s="862"/>
      <c r="F14" s="862"/>
      <c r="G14" s="862"/>
      <c r="H14" s="862"/>
      <c r="I14" s="862"/>
      <c r="J14" s="862"/>
      <c r="K14" s="862"/>
      <c r="L14" s="862"/>
      <c r="M14" s="862"/>
      <c r="N14" s="863"/>
    </row>
    <row r="15" spans="1:15" ht="28.5" customHeight="1" thickBot="1" x14ac:dyDescent="0.4">
      <c r="B15" s="864" t="s">
        <v>89</v>
      </c>
      <c r="C15" s="865"/>
      <c r="D15" s="865"/>
      <c r="E15" s="865"/>
      <c r="F15" s="865"/>
      <c r="G15" s="865"/>
      <c r="H15" s="865"/>
      <c r="I15" s="865"/>
      <c r="J15" s="865"/>
      <c r="K15" s="865"/>
      <c r="L15" s="865"/>
      <c r="M15" s="865"/>
      <c r="N15" s="866"/>
    </row>
    <row r="16" spans="1:15" ht="12" customHeight="1" x14ac:dyDescent="0.2">
      <c r="A16" s="521"/>
      <c r="B16" s="6"/>
      <c r="C16" s="29"/>
      <c r="D16" s="4"/>
      <c r="E16" s="4"/>
      <c r="F16" s="22"/>
      <c r="G16" s="4"/>
      <c r="H16" s="4"/>
      <c r="I16" s="13"/>
      <c r="J16" s="26"/>
      <c r="K16" s="4"/>
      <c r="L16" s="4"/>
      <c r="M16" s="4"/>
      <c r="N16" s="4"/>
      <c r="O16" s="313"/>
    </row>
    <row r="17" spans="1:24" ht="20.25" customHeight="1" thickBot="1" x14ac:dyDescent="0.25">
      <c r="A17" s="521"/>
      <c r="B17" s="6"/>
      <c r="C17" s="29"/>
      <c r="D17" s="4"/>
      <c r="E17" s="4"/>
      <c r="F17" s="22"/>
      <c r="G17" s="4"/>
      <c r="H17" s="4"/>
      <c r="I17" s="13"/>
      <c r="J17" s="26"/>
      <c r="K17" s="4"/>
      <c r="L17" s="4"/>
      <c r="N17" s="737">
        <f>ROW()</f>
        <v>17</v>
      </c>
      <c r="O17" s="313"/>
    </row>
    <row r="18" spans="1:24" ht="24" customHeight="1" x14ac:dyDescent="0.2">
      <c r="B18" s="977" t="s">
        <v>390</v>
      </c>
      <c r="C18" s="978"/>
      <c r="D18" s="978"/>
      <c r="E18" s="978"/>
      <c r="F18" s="978"/>
      <c r="G18" s="978"/>
      <c r="H18" s="978"/>
      <c r="I18" s="978"/>
      <c r="J18" s="978"/>
      <c r="K18" s="978"/>
      <c r="L18" s="706"/>
      <c r="M18" s="718" t="str">
        <f>ADDRESS(ROW()+1,COLUMN(),4)</f>
        <v>M19</v>
      </c>
      <c r="N18" s="707"/>
      <c r="O18" s="516"/>
      <c r="Q18" s="952" t="s">
        <v>235</v>
      </c>
      <c r="R18" s="953"/>
      <c r="S18" s="953"/>
      <c r="T18" s="953"/>
      <c r="U18" s="953"/>
      <c r="V18" s="953"/>
      <c r="W18" s="953"/>
      <c r="X18" s="954"/>
    </row>
    <row r="19" spans="1:24" ht="24" customHeight="1" x14ac:dyDescent="0.2">
      <c r="B19" s="950"/>
      <c r="C19" s="951"/>
      <c r="D19" s="951"/>
      <c r="E19" s="951"/>
      <c r="F19" s="951"/>
      <c r="G19" s="951"/>
      <c r="H19" s="951"/>
      <c r="I19" s="951"/>
      <c r="J19" s="951"/>
      <c r="K19" s="951"/>
      <c r="L19" s="699" t="s">
        <v>388</v>
      </c>
      <c r="M19" s="697">
        <v>10</v>
      </c>
      <c r="N19" s="698" t="s">
        <v>54</v>
      </c>
      <c r="O19" s="516"/>
      <c r="Q19" s="955"/>
      <c r="R19" s="902"/>
      <c r="S19" s="902"/>
      <c r="T19" s="902"/>
      <c r="U19" s="902"/>
      <c r="V19" s="902"/>
      <c r="W19" s="902"/>
      <c r="X19" s="956"/>
    </row>
    <row r="20" spans="1:24" ht="24" customHeight="1" x14ac:dyDescent="0.2">
      <c r="B20" s="700" t="s">
        <v>389</v>
      </c>
      <c r="C20" s="900" t="s">
        <v>0</v>
      </c>
      <c r="D20" s="895" t="s">
        <v>394</v>
      </c>
      <c r="E20" s="895"/>
      <c r="F20" s="895"/>
      <c r="G20" s="895"/>
      <c r="H20" s="895"/>
      <c r="I20" s="895"/>
      <c r="J20" s="895"/>
      <c r="K20" s="895"/>
      <c r="L20" s="895"/>
      <c r="M20" s="895"/>
      <c r="N20" s="896"/>
      <c r="O20" s="516"/>
      <c r="Q20" s="955"/>
      <c r="R20" s="902"/>
      <c r="S20" s="902"/>
      <c r="T20" s="902"/>
      <c r="U20" s="902"/>
      <c r="V20" s="902"/>
      <c r="W20" s="902"/>
      <c r="X20" s="956"/>
    </row>
    <row r="21" spans="1:24" ht="15" customHeight="1" x14ac:dyDescent="0.2">
      <c r="B21" s="701">
        <f>B24+B35+B51+B69+B87</f>
        <v>26.3</v>
      </c>
      <c r="C21" s="900"/>
      <c r="D21" s="4" t="s">
        <v>4</v>
      </c>
      <c r="E21" s="4"/>
      <c r="F21" s="7">
        <f>F24+F35+F51+F69+F87</f>
        <v>11.887499999999999</v>
      </c>
      <c r="G21" s="7"/>
      <c r="H21" s="51"/>
      <c r="I21" s="8"/>
      <c r="J21" s="51"/>
      <c r="K21" s="51" t="s">
        <v>377</v>
      </c>
      <c r="L21" s="51"/>
      <c r="M21" s="51"/>
      <c r="N21" s="630"/>
      <c r="O21" s="516"/>
      <c r="Q21" s="955"/>
      <c r="R21" s="902"/>
      <c r="S21" s="902"/>
      <c r="T21" s="902"/>
      <c r="U21" s="902"/>
      <c r="V21" s="902"/>
      <c r="W21" s="902"/>
      <c r="X21" s="956"/>
    </row>
    <row r="22" spans="1:24" ht="15" customHeight="1" x14ac:dyDescent="0.25">
      <c r="B22" s="702"/>
      <c r="C22" s="901"/>
      <c r="D22" s="5"/>
      <c r="E22" s="5"/>
      <c r="F22" s="635" t="s">
        <v>220</v>
      </c>
      <c r="G22" s="903" t="s">
        <v>53</v>
      </c>
      <c r="H22" s="904"/>
      <c r="I22" s="905"/>
      <c r="J22" s="5"/>
      <c r="K22" s="5"/>
      <c r="L22" s="703"/>
      <c r="M22" s="704"/>
      <c r="N22" s="705"/>
      <c r="O22" s="516"/>
      <c r="Q22" s="991" t="s">
        <v>378</v>
      </c>
      <c r="R22" s="992"/>
      <c r="S22" s="992"/>
      <c r="T22" s="992"/>
      <c r="U22" s="992"/>
      <c r="V22" s="992"/>
      <c r="W22" s="992"/>
      <c r="X22" s="719" t="str">
        <f>M18</f>
        <v>M19</v>
      </c>
    </row>
    <row r="23" spans="1:24" ht="15" customHeight="1" x14ac:dyDescent="0.25">
      <c r="A23" s="518"/>
      <c r="B23" s="695" t="s">
        <v>238</v>
      </c>
      <c r="C23" s="314"/>
      <c r="D23" s="286"/>
      <c r="E23" s="286"/>
      <c r="F23" s="665"/>
      <c r="G23" s="661"/>
      <c r="H23" s="286"/>
      <c r="I23" s="662"/>
      <c r="J23" s="640"/>
      <c r="K23" s="640"/>
      <c r="L23" s="640"/>
      <c r="M23" s="640"/>
      <c r="N23" s="641"/>
      <c r="O23" s="516"/>
      <c r="Q23" s="959" t="s">
        <v>376</v>
      </c>
      <c r="R23" s="960"/>
      <c r="S23" s="960"/>
      <c r="T23" s="960"/>
      <c r="U23" s="960"/>
      <c r="V23" s="960"/>
      <c r="W23" s="960"/>
      <c r="X23" s="961"/>
    </row>
    <row r="24" spans="1:24" ht="15" customHeight="1" x14ac:dyDescent="0.25">
      <c r="A24" s="518" t="s">
        <v>230</v>
      </c>
      <c r="B24" s="696">
        <f>SUM(B25:B31)</f>
        <v>16</v>
      </c>
      <c r="C24" s="442"/>
      <c r="D24" s="33" t="s">
        <v>66</v>
      </c>
      <c r="E24" s="18"/>
      <c r="F24" s="666">
        <f>SUM(F25:F31)</f>
        <v>6.5</v>
      </c>
      <c r="G24" s="667">
        <f>M19</f>
        <v>10</v>
      </c>
      <c r="H24" s="636" t="s">
        <v>2</v>
      </c>
      <c r="I24" s="668"/>
      <c r="J24" s="642"/>
      <c r="K24" s="642"/>
      <c r="L24" s="642"/>
      <c r="M24" s="642"/>
      <c r="N24" s="643"/>
      <c r="O24" s="516"/>
      <c r="Q24" s="959"/>
      <c r="R24" s="960"/>
      <c r="S24" s="960"/>
      <c r="T24" s="960"/>
      <c r="U24" s="960"/>
      <c r="V24" s="960"/>
      <c r="W24" s="960"/>
      <c r="X24" s="961"/>
    </row>
    <row r="25" spans="1:24" ht="15" customHeight="1" x14ac:dyDescent="0.25">
      <c r="A25" s="520"/>
      <c r="B25" s="686">
        <v>16</v>
      </c>
      <c r="C25" s="35">
        <v>35</v>
      </c>
      <c r="D25" s="4" t="s">
        <v>83</v>
      </c>
      <c r="E25" s="4"/>
      <c r="F25" s="654">
        <f>IF(ISTEXT(B25),B25,IF(B25="","",IF(C25="",G25,G25-(G25*C25%))))</f>
        <v>6.5</v>
      </c>
      <c r="G25" s="664">
        <f>IF(ISTEXT(B25),B25,IF(B25="","",(B25/B24)*M19))</f>
        <v>10</v>
      </c>
      <c r="H25" s="636" t="s">
        <v>2</v>
      </c>
      <c r="I25" s="663">
        <f>IF(ISTEXT(B25),B25,IF(B25="","",B25/B24))</f>
        <v>1</v>
      </c>
      <c r="J25" s="642"/>
      <c r="K25" s="642"/>
      <c r="L25" s="642"/>
      <c r="M25" s="642"/>
      <c r="N25" s="643"/>
      <c r="O25" s="516"/>
      <c r="Q25" s="962" t="s">
        <v>353</v>
      </c>
      <c r="R25" s="963"/>
      <c r="S25" s="963"/>
      <c r="T25" s="963"/>
      <c r="U25" s="963"/>
      <c r="V25" s="963"/>
      <c r="W25" s="963"/>
      <c r="X25" s="964"/>
    </row>
    <row r="26" spans="1:24" ht="15" customHeight="1" x14ac:dyDescent="0.25">
      <c r="A26" s="520"/>
      <c r="B26" s="686"/>
      <c r="C26" s="601"/>
      <c r="D26" s="4"/>
      <c r="E26" s="4"/>
      <c r="F26" s="654" t="str">
        <f t="shared" ref="F26:F31" si="0">IF(ISTEXT(B26),B26,IF(B26="","",IF(C26="",G26,G26-(G26*C26%))))</f>
        <v/>
      </c>
      <c r="G26" s="664" t="str">
        <f>IF(ISTEXT(B26),B26,IF(B26="","",(B26/B24)*M19))</f>
        <v/>
      </c>
      <c r="H26" s="636"/>
      <c r="I26" s="663" t="str">
        <f>IF(ISTEXT(B26),B26,IF(B26="","",B26/B24))</f>
        <v/>
      </c>
      <c r="J26" s="642"/>
      <c r="K26" s="642"/>
      <c r="L26" s="642"/>
      <c r="M26" s="642"/>
      <c r="N26" s="643"/>
      <c r="O26" s="516"/>
      <c r="Q26" s="962"/>
      <c r="R26" s="963"/>
      <c r="S26" s="963"/>
      <c r="T26" s="963"/>
      <c r="U26" s="963"/>
      <c r="V26" s="963"/>
      <c r="W26" s="963"/>
      <c r="X26" s="964"/>
    </row>
    <row r="27" spans="1:24" ht="15" customHeight="1" x14ac:dyDescent="0.25">
      <c r="A27" s="520"/>
      <c r="B27" s="686"/>
      <c r="C27" s="35"/>
      <c r="D27" s="4"/>
      <c r="E27" s="4"/>
      <c r="F27" s="654" t="str">
        <f t="shared" si="0"/>
        <v/>
      </c>
      <c r="G27" s="664" t="str">
        <f>IF(ISTEXT(B27),B27,IF(B27="","",(B27/B24)*M19))</f>
        <v/>
      </c>
      <c r="H27" s="636"/>
      <c r="I27" s="663" t="str">
        <f>IF(ISTEXT(B27),B27,IF(B27="","",B27/B24))</f>
        <v/>
      </c>
      <c r="J27" s="642"/>
      <c r="K27" s="642"/>
      <c r="L27" s="642"/>
      <c r="M27" s="642"/>
      <c r="N27" s="643"/>
      <c r="O27" s="516"/>
      <c r="Q27" s="962"/>
      <c r="R27" s="963"/>
      <c r="S27" s="963"/>
      <c r="T27" s="963"/>
      <c r="U27" s="963"/>
      <c r="V27" s="963"/>
      <c r="W27" s="963"/>
      <c r="X27" s="964"/>
    </row>
    <row r="28" spans="1:24" ht="15" customHeight="1" x14ac:dyDescent="0.25">
      <c r="A28" s="520"/>
      <c r="B28" s="686"/>
      <c r="C28" s="35"/>
      <c r="D28" s="4"/>
      <c r="E28" s="4"/>
      <c r="F28" s="654" t="str">
        <f t="shared" si="0"/>
        <v/>
      </c>
      <c r="G28" s="664" t="str">
        <f>IF(ISTEXT(B28),B28,IF(B28="","",(B28/B24)*M19))</f>
        <v/>
      </c>
      <c r="H28" s="636"/>
      <c r="I28" s="663" t="str">
        <f>IF(ISTEXT(B28),B28,IF(B28="","",B28/B24))</f>
        <v/>
      </c>
      <c r="J28" s="642"/>
      <c r="K28" s="642"/>
      <c r="L28" s="642"/>
      <c r="M28" s="642"/>
      <c r="N28" s="643"/>
      <c r="O28" s="516"/>
      <c r="Q28" s="965" t="s">
        <v>232</v>
      </c>
      <c r="R28" s="966"/>
      <c r="S28" s="966"/>
      <c r="T28" s="966"/>
      <c r="U28" s="966"/>
      <c r="V28" s="966"/>
      <c r="W28" s="966"/>
      <c r="X28" s="967"/>
    </row>
    <row r="29" spans="1:24" ht="15" customHeight="1" x14ac:dyDescent="0.25">
      <c r="A29" s="520"/>
      <c r="B29" s="686"/>
      <c r="C29" s="35"/>
      <c r="D29" s="4"/>
      <c r="E29" s="4"/>
      <c r="F29" s="654" t="str">
        <f t="shared" si="0"/>
        <v/>
      </c>
      <c r="G29" s="664" t="str">
        <f>IF(ISTEXT(B29),B29,IF(B29="","",(B29/B24)*M19))</f>
        <v/>
      </c>
      <c r="H29" s="636"/>
      <c r="I29" s="663" t="str">
        <f>IF(ISTEXT(B29),B29,IF(B29="","",B29/B24))</f>
        <v/>
      </c>
      <c r="J29" s="642"/>
      <c r="K29" s="642"/>
      <c r="L29" s="642"/>
      <c r="M29" s="642"/>
      <c r="N29" s="643"/>
      <c r="O29" s="516"/>
      <c r="Q29" s="965"/>
      <c r="R29" s="966"/>
      <c r="S29" s="966"/>
      <c r="T29" s="966"/>
      <c r="U29" s="966"/>
      <c r="V29" s="966"/>
      <c r="W29" s="966"/>
      <c r="X29" s="967"/>
    </row>
    <row r="30" spans="1:24" ht="15" customHeight="1" x14ac:dyDescent="0.35">
      <c r="A30" s="520"/>
      <c r="B30" s="686"/>
      <c r="C30" s="35"/>
      <c r="D30" s="4"/>
      <c r="E30" s="4"/>
      <c r="F30" s="654" t="str">
        <f t="shared" si="0"/>
        <v/>
      </c>
      <c r="G30" s="664" t="str">
        <f>IF(ISTEXT(B30),B30,IF(B30="","",(B30/B24)*M19))</f>
        <v/>
      </c>
      <c r="H30" s="636"/>
      <c r="I30" s="663" t="str">
        <f>IF(ISTEXT(B30),B30,IF(B30="","",B30/B24))</f>
        <v/>
      </c>
      <c r="J30" s="642"/>
      <c r="K30" s="642"/>
      <c r="L30" s="642"/>
      <c r="M30" s="642"/>
      <c r="N30" s="643"/>
      <c r="O30" s="516"/>
      <c r="Q30" s="631"/>
      <c r="R30" s="632"/>
      <c r="S30" s="632"/>
      <c r="T30" s="632"/>
      <c r="U30" s="632"/>
      <c r="V30" s="632"/>
      <c r="W30" s="632"/>
      <c r="X30" s="717"/>
    </row>
    <row r="31" spans="1:24" ht="15" customHeight="1" x14ac:dyDescent="0.35">
      <c r="A31" s="520"/>
      <c r="B31" s="686"/>
      <c r="C31" s="35"/>
      <c r="D31" s="4"/>
      <c r="E31" s="4"/>
      <c r="F31" s="654" t="str">
        <f t="shared" si="0"/>
        <v/>
      </c>
      <c r="G31" s="664" t="str">
        <f>IF(ISTEXT(B31),B31,IF(B31="","",(B31/B24)*M19))</f>
        <v/>
      </c>
      <c r="H31" s="636"/>
      <c r="I31" s="663" t="str">
        <f>IF(ISTEXT(B31),B31,IF(B31="","",B31/B24))</f>
        <v/>
      </c>
      <c r="J31" s="642"/>
      <c r="K31" s="642"/>
      <c r="L31" s="642"/>
      <c r="M31" s="642"/>
      <c r="N31" s="643"/>
      <c r="O31" s="516"/>
      <c r="Q31" s="771" t="s">
        <v>422</v>
      </c>
      <c r="R31" s="771"/>
      <c r="S31" s="771"/>
      <c r="T31" s="771"/>
      <c r="U31" s="521"/>
      <c r="V31" s="521"/>
      <c r="W31" s="602"/>
    </row>
    <row r="32" spans="1:24" ht="15" customHeight="1" x14ac:dyDescent="0.35">
      <c r="A32" s="520"/>
      <c r="B32" s="600"/>
      <c r="C32" s="649"/>
      <c r="D32" s="649"/>
      <c r="E32" s="649"/>
      <c r="F32" s="655"/>
      <c r="G32" s="656"/>
      <c r="H32" s="657"/>
      <c r="I32" s="658"/>
      <c r="J32" s="659"/>
      <c r="K32" s="659"/>
      <c r="L32" s="659"/>
      <c r="M32" s="659"/>
      <c r="N32" s="660"/>
      <c r="O32" s="516"/>
      <c r="Q32" s="771" t="s">
        <v>422</v>
      </c>
      <c r="R32" s="771"/>
      <c r="S32" s="771"/>
      <c r="T32" s="771"/>
      <c r="U32" s="521"/>
      <c r="V32" s="521"/>
      <c r="W32" s="602"/>
    </row>
    <row r="33" spans="1:23" ht="15" customHeight="1" x14ac:dyDescent="0.35">
      <c r="A33" s="520"/>
      <c r="B33" s="688" t="s">
        <v>238</v>
      </c>
      <c r="C33" s="4"/>
      <c r="D33" s="4"/>
      <c r="E33" s="4"/>
      <c r="F33" s="670" t="s">
        <v>220</v>
      </c>
      <c r="G33" s="897" t="s">
        <v>53</v>
      </c>
      <c r="H33" s="898"/>
      <c r="I33" s="899"/>
      <c r="J33" s="642"/>
      <c r="K33" s="642"/>
      <c r="L33" s="642"/>
      <c r="M33" s="642"/>
      <c r="N33" s="644"/>
      <c r="O33" s="516"/>
      <c r="Q33" s="771" t="s">
        <v>422</v>
      </c>
      <c r="R33" s="771"/>
      <c r="S33" s="771"/>
      <c r="T33" s="771"/>
      <c r="U33" s="521"/>
      <c r="V33" s="521"/>
      <c r="W33" s="602"/>
    </row>
    <row r="34" spans="1:23" ht="15" customHeight="1" x14ac:dyDescent="0.35">
      <c r="A34" s="520"/>
      <c r="B34" s="688" t="s">
        <v>385</v>
      </c>
      <c r="C34" s="4"/>
      <c r="D34" s="4"/>
      <c r="E34" s="4"/>
      <c r="F34" s="669"/>
      <c r="G34" s="11"/>
      <c r="H34" s="637"/>
      <c r="I34" s="662"/>
      <c r="J34" s="642"/>
      <c r="K34" s="642"/>
      <c r="L34" s="642"/>
      <c r="M34" s="642"/>
      <c r="N34" s="644"/>
      <c r="O34" s="516"/>
      <c r="Q34" s="771" t="s">
        <v>422</v>
      </c>
      <c r="R34" s="771"/>
      <c r="S34" s="771"/>
      <c r="T34" s="771"/>
      <c r="U34" s="521"/>
      <c r="V34" s="521"/>
      <c r="W34" s="602"/>
    </row>
    <row r="35" spans="1:23" ht="15" customHeight="1" x14ac:dyDescent="0.25">
      <c r="A35" s="518" t="s">
        <v>230</v>
      </c>
      <c r="B35" s="687">
        <f>SUM(B36:B47)</f>
        <v>0</v>
      </c>
      <c r="C35" s="35"/>
      <c r="D35" s="33" t="s">
        <v>234</v>
      </c>
      <c r="E35" s="18"/>
      <c r="F35" s="666">
        <f>SUM(F36:F47)</f>
        <v>0</v>
      </c>
      <c r="G35" s="667">
        <f>SUM(G36:G47)</f>
        <v>0</v>
      </c>
      <c r="H35" s="636" t="s">
        <v>2</v>
      </c>
      <c r="I35" s="633"/>
      <c r="J35" s="642"/>
      <c r="K35" s="642"/>
      <c r="L35" s="642"/>
      <c r="M35" s="642"/>
      <c r="N35" s="643"/>
      <c r="O35" s="516"/>
      <c r="Q35" s="771" t="s">
        <v>422</v>
      </c>
      <c r="R35" s="771"/>
      <c r="S35" s="771"/>
      <c r="T35" s="771"/>
      <c r="U35" s="521"/>
      <c r="V35" s="521"/>
      <c r="W35" s="521"/>
    </row>
    <row r="36" spans="1:23" ht="15" customHeight="1" x14ac:dyDescent="0.25">
      <c r="A36" s="520"/>
      <c r="B36" s="686"/>
      <c r="C36" s="35"/>
      <c r="D36" s="4" t="s">
        <v>56</v>
      </c>
      <c r="E36" s="4"/>
      <c r="F36" s="654" t="str">
        <f t="shared" ref="F36" si="1">IF(ISTEXT(B36),B36,IF(B36="","",IF(C36="",G36,G36-(G36*C36%))))</f>
        <v/>
      </c>
      <c r="G36" s="664" t="str">
        <f>IF(ISTEXT(B36),B36,IF(B36="","",(B36/B24)*M19))</f>
        <v/>
      </c>
      <c r="H36" s="636"/>
      <c r="I36" s="663" t="str">
        <f>IF(ISTEXT(B36),B36,IF(B36="","",B36/B35))</f>
        <v/>
      </c>
      <c r="J36" s="642"/>
      <c r="K36" s="642"/>
      <c r="L36" s="642"/>
      <c r="M36" s="642"/>
      <c r="N36" s="643"/>
      <c r="O36" s="516"/>
      <c r="Q36" s="771" t="s">
        <v>422</v>
      </c>
      <c r="R36" s="771"/>
      <c r="S36" s="771"/>
      <c r="T36" s="771"/>
      <c r="U36" s="521"/>
      <c r="V36" s="521"/>
      <c r="W36" s="521"/>
    </row>
    <row r="37" spans="1:23" ht="15" customHeight="1" x14ac:dyDescent="0.35">
      <c r="A37" s="520"/>
      <c r="B37" s="686"/>
      <c r="C37" s="601"/>
      <c r="D37" s="4"/>
      <c r="E37" s="4"/>
      <c r="F37" s="654" t="str">
        <f t="shared" ref="F37" si="2">IF(ISTEXT(B37),B37,IF(B37="","",IF(C37="",G37,G37-(G37*C37%))))</f>
        <v/>
      </c>
      <c r="G37" s="664" t="str">
        <f>IF(ISTEXT(B37),B37,IF(B37="","",(B37/B24)*M19))</f>
        <v/>
      </c>
      <c r="H37" s="636"/>
      <c r="I37" s="663" t="str">
        <f>IF(ISTEXT(B37),B37,IF(B37="","",B37/B35))</f>
        <v/>
      </c>
      <c r="J37" s="642"/>
      <c r="K37" s="642"/>
      <c r="L37" s="642"/>
      <c r="M37" s="642"/>
      <c r="N37" s="643"/>
      <c r="O37" s="516"/>
      <c r="Q37" s="773" t="s">
        <v>423</v>
      </c>
      <c r="R37" s="772"/>
      <c r="S37" s="521"/>
      <c r="V37" s="602"/>
      <c r="W37" s="521"/>
    </row>
    <row r="38" spans="1:23" ht="15" customHeight="1" x14ac:dyDescent="0.35">
      <c r="A38" s="520"/>
      <c r="B38" s="686"/>
      <c r="C38" s="35"/>
      <c r="D38" s="4"/>
      <c r="E38" s="4"/>
      <c r="F38" s="654" t="str">
        <f t="shared" ref="F38:F47" si="3">IF(ISTEXT(B38),B38,IF(B38="","",IF(C38="",G38,G38-(G38*C38%))))</f>
        <v/>
      </c>
      <c r="G38" s="664" t="str">
        <f>IF(ISTEXT(B38),B38,IF(B38="","",(B38/B24)*M19))</f>
        <v/>
      </c>
      <c r="H38" s="636"/>
      <c r="I38" s="663" t="str">
        <f>IF(ISTEXT(B38),B38,IF(B38="","",B38/B35))</f>
        <v/>
      </c>
      <c r="J38" s="642"/>
      <c r="K38" s="642"/>
      <c r="L38" s="642"/>
      <c r="M38" s="642"/>
      <c r="N38" s="644"/>
      <c r="O38" s="516"/>
      <c r="Q38" s="773" t="s">
        <v>423</v>
      </c>
      <c r="R38" s="772"/>
      <c r="S38" s="521"/>
      <c r="V38" s="602"/>
      <c r="W38" s="521"/>
    </row>
    <row r="39" spans="1:23" ht="15" customHeight="1" x14ac:dyDescent="0.35">
      <c r="A39" s="520"/>
      <c r="B39" s="686"/>
      <c r="C39" s="35"/>
      <c r="D39" s="4"/>
      <c r="E39" s="4"/>
      <c r="F39" s="654" t="str">
        <f t="shared" si="3"/>
        <v/>
      </c>
      <c r="G39" s="664" t="str">
        <f>IF(ISTEXT(B39),B39,IF(B39="","",(B39/B24)*M19))</f>
        <v/>
      </c>
      <c r="H39" s="636"/>
      <c r="I39" s="663" t="str">
        <f>IF(ISTEXT(B39),B39,IF(B39="","",B39/B35))</f>
        <v/>
      </c>
      <c r="J39" s="642"/>
      <c r="K39" s="642"/>
      <c r="L39" s="642"/>
      <c r="M39" s="642"/>
      <c r="N39" s="644"/>
      <c r="O39" s="516"/>
      <c r="Q39" s="773" t="s">
        <v>423</v>
      </c>
      <c r="R39" s="772"/>
      <c r="S39" s="521"/>
      <c r="V39" s="602"/>
      <c r="W39" s="521"/>
    </row>
    <row r="40" spans="1:23" ht="15" customHeight="1" x14ac:dyDescent="0.35">
      <c r="A40" s="520"/>
      <c r="B40" s="686"/>
      <c r="C40" s="35"/>
      <c r="D40" s="4"/>
      <c r="E40" s="4"/>
      <c r="F40" s="654" t="str">
        <f t="shared" si="3"/>
        <v/>
      </c>
      <c r="G40" s="664" t="str">
        <f>IF(ISTEXT(B40),B40,IF(B40="","",(B40/B24)*M19))</f>
        <v/>
      </c>
      <c r="H40" s="636"/>
      <c r="I40" s="663" t="str">
        <f>IF(ISTEXT(B40),B40,IF(B40="","",B40/B35))</f>
        <v/>
      </c>
      <c r="J40" s="642"/>
      <c r="K40" s="642"/>
      <c r="L40" s="642"/>
      <c r="M40" s="642"/>
      <c r="N40" s="644"/>
      <c r="O40" s="516"/>
      <c r="Q40" s="773" t="s">
        <v>423</v>
      </c>
      <c r="R40" s="772"/>
      <c r="S40" s="521"/>
      <c r="V40" s="602"/>
      <c r="W40" s="521"/>
    </row>
    <row r="41" spans="1:23" ht="15" customHeight="1" x14ac:dyDescent="0.35">
      <c r="A41" s="520"/>
      <c r="B41" s="686"/>
      <c r="C41" s="35"/>
      <c r="D41" s="4"/>
      <c r="E41" s="4"/>
      <c r="F41" s="654" t="str">
        <f t="shared" si="3"/>
        <v/>
      </c>
      <c r="G41" s="664" t="str">
        <f>IF(ISTEXT(B41),B41,IF(B41="","",(B41/B24)*M19))</f>
        <v/>
      </c>
      <c r="H41" s="636"/>
      <c r="I41" s="663" t="str">
        <f>IF(ISTEXT(B41),B41,IF(B41="","",B41/B35))</f>
        <v/>
      </c>
      <c r="J41" s="642"/>
      <c r="K41" s="642"/>
      <c r="L41" s="642"/>
      <c r="M41" s="642"/>
      <c r="N41" s="644"/>
      <c r="O41" s="516"/>
      <c r="Q41" s="773" t="s">
        <v>423</v>
      </c>
      <c r="R41" s="772"/>
      <c r="S41" s="521"/>
      <c r="V41" s="602"/>
      <c r="W41" s="521"/>
    </row>
    <row r="42" spans="1:23" ht="15" customHeight="1" x14ac:dyDescent="0.35">
      <c r="A42" s="520"/>
      <c r="B42" s="686"/>
      <c r="C42" s="35"/>
      <c r="D42" s="4"/>
      <c r="E42" s="4"/>
      <c r="F42" s="654" t="str">
        <f t="shared" si="3"/>
        <v/>
      </c>
      <c r="G42" s="664" t="str">
        <f>IF(ISTEXT(B42),B42,IF(B42="","",(B42/B24)*M19))</f>
        <v/>
      </c>
      <c r="H42" s="636"/>
      <c r="I42" s="663" t="str">
        <f>IF(ISTEXT(B42),B42,IF(B42="","",B42/B35))</f>
        <v/>
      </c>
      <c r="J42" s="642"/>
      <c r="K42" s="642"/>
      <c r="L42" s="642"/>
      <c r="M42" s="642"/>
      <c r="N42" s="644"/>
      <c r="O42" s="516"/>
      <c r="Q42" s="773" t="s">
        <v>423</v>
      </c>
      <c r="R42" s="772"/>
      <c r="S42" s="521"/>
      <c r="V42" s="602"/>
      <c r="W42" s="521"/>
    </row>
    <row r="43" spans="1:23" ht="15" customHeight="1" x14ac:dyDescent="0.35">
      <c r="A43" s="520"/>
      <c r="B43" s="686"/>
      <c r="C43" s="35"/>
      <c r="D43" s="4"/>
      <c r="E43" s="4"/>
      <c r="F43" s="654" t="str">
        <f t="shared" si="3"/>
        <v/>
      </c>
      <c r="G43" s="664" t="str">
        <f>IF(ISTEXT(B43),B43,IF(B43="","",(B43/B24)*M19))</f>
        <v/>
      </c>
      <c r="H43" s="636"/>
      <c r="I43" s="663" t="str">
        <f>IF(ISTEXT(B43),B43,IF(B43="","",B43/B35))</f>
        <v/>
      </c>
      <c r="J43" s="642"/>
      <c r="K43" s="642"/>
      <c r="L43" s="642"/>
      <c r="M43" s="642"/>
      <c r="N43" s="644"/>
      <c r="O43" s="516"/>
      <c r="Q43" s="773" t="s">
        <v>423</v>
      </c>
      <c r="R43" s="772"/>
      <c r="S43" s="521"/>
      <c r="V43" s="602"/>
      <c r="W43" s="521"/>
    </row>
    <row r="44" spans="1:23" ht="15" customHeight="1" x14ac:dyDescent="0.35">
      <c r="A44" s="520"/>
      <c r="B44" s="686"/>
      <c r="C44" s="35"/>
      <c r="D44" s="4"/>
      <c r="E44" s="4"/>
      <c r="F44" s="654" t="str">
        <f t="shared" si="3"/>
        <v/>
      </c>
      <c r="G44" s="664" t="str">
        <f>IF(ISTEXT(B44),B44,IF(B44="","",(B44/B24)*M19))</f>
        <v/>
      </c>
      <c r="H44" s="636"/>
      <c r="I44" s="663" t="str">
        <f>IF(ISTEXT(B44),B44,IF(B44="","",B44/B35))</f>
        <v/>
      </c>
      <c r="J44" s="642"/>
      <c r="K44" s="642"/>
      <c r="L44" s="642"/>
      <c r="M44" s="642"/>
      <c r="N44" s="644"/>
      <c r="O44" s="516"/>
      <c r="Q44" s="773" t="s">
        <v>423</v>
      </c>
      <c r="R44" s="772"/>
      <c r="S44" s="521"/>
      <c r="V44" s="602"/>
      <c r="W44" s="521"/>
    </row>
    <row r="45" spans="1:23" ht="15" customHeight="1" x14ac:dyDescent="0.35">
      <c r="A45" s="520"/>
      <c r="B45" s="686"/>
      <c r="C45" s="35"/>
      <c r="D45" s="4"/>
      <c r="E45" s="4"/>
      <c r="F45" s="654" t="str">
        <f t="shared" si="3"/>
        <v/>
      </c>
      <c r="G45" s="664" t="str">
        <f>IF(ISTEXT(B45),B45,IF(B45="","",(B45/B24)*M19))</f>
        <v/>
      </c>
      <c r="H45" s="636"/>
      <c r="I45" s="663" t="str">
        <f>IF(ISTEXT(B45),B45,IF(B45="","",B45/B35))</f>
        <v/>
      </c>
      <c r="J45" s="642"/>
      <c r="K45" s="642"/>
      <c r="L45" s="642"/>
      <c r="M45" s="642"/>
      <c r="N45" s="644"/>
      <c r="O45" s="516"/>
      <c r="Q45" s="773" t="s">
        <v>423</v>
      </c>
      <c r="R45" s="772"/>
      <c r="S45" s="521"/>
      <c r="V45" s="602"/>
      <c r="W45" s="521"/>
    </row>
    <row r="46" spans="1:23" ht="15" customHeight="1" x14ac:dyDescent="0.25">
      <c r="A46" s="520"/>
      <c r="B46" s="686"/>
      <c r="C46" s="35"/>
      <c r="D46" s="4"/>
      <c r="E46" s="4"/>
      <c r="F46" s="654" t="str">
        <f t="shared" si="3"/>
        <v/>
      </c>
      <c r="G46" s="664" t="str">
        <f>IF(ISTEXT(B46),B46,IF(B46="","",(B46/B24)*M19))</f>
        <v/>
      </c>
      <c r="H46" s="636"/>
      <c r="I46" s="663" t="str">
        <f>IF(ISTEXT(B46),B46,IF(B46="","",B46/B35))</f>
        <v/>
      </c>
      <c r="J46" s="642"/>
      <c r="K46" s="642"/>
      <c r="L46" s="642"/>
      <c r="M46" s="642"/>
      <c r="N46" s="643"/>
      <c r="O46" s="516"/>
      <c r="Q46" s="773" t="s">
        <v>423</v>
      </c>
      <c r="R46" s="772"/>
      <c r="S46" s="521"/>
      <c r="V46" s="521"/>
      <c r="W46" s="521"/>
    </row>
    <row r="47" spans="1:23" ht="15" customHeight="1" x14ac:dyDescent="0.25">
      <c r="A47" s="520"/>
      <c r="B47" s="686"/>
      <c r="C47" s="35"/>
      <c r="D47" s="4"/>
      <c r="E47" s="4"/>
      <c r="F47" s="654" t="str">
        <f t="shared" si="3"/>
        <v/>
      </c>
      <c r="G47" s="664" t="str">
        <f>IF(ISTEXT(B47),B47,IF(B47="","",(B47/B24)*M19))</f>
        <v/>
      </c>
      <c r="H47" s="636"/>
      <c r="I47" s="663" t="str">
        <f>IF(ISTEXT(B47),B47,IF(B47="","",B47/B35))</f>
        <v/>
      </c>
      <c r="J47" s="642"/>
      <c r="K47" s="642"/>
      <c r="L47" s="642"/>
      <c r="M47" s="642"/>
      <c r="N47" s="643"/>
      <c r="O47" s="516"/>
      <c r="Q47" s="773" t="s">
        <v>423</v>
      </c>
      <c r="R47" s="772"/>
      <c r="S47" s="521"/>
      <c r="V47" s="521"/>
      <c r="W47" s="521"/>
    </row>
    <row r="48" spans="1:23" ht="15" customHeight="1" x14ac:dyDescent="0.25">
      <c r="A48" s="521"/>
      <c r="B48" s="600"/>
      <c r="C48" s="318"/>
      <c r="D48" s="9"/>
      <c r="E48" s="9"/>
      <c r="F48" s="125"/>
      <c r="G48" s="11"/>
      <c r="H48" s="638"/>
      <c r="I48" s="25"/>
      <c r="J48" s="642"/>
      <c r="K48" s="642"/>
      <c r="L48" s="642"/>
      <c r="M48" s="642"/>
      <c r="N48" s="644"/>
      <c r="O48" s="516"/>
      <c r="Q48" s="771" t="s">
        <v>422</v>
      </c>
      <c r="R48" s="771"/>
      <c r="S48" s="771"/>
      <c r="T48" s="771"/>
      <c r="U48" s="521"/>
      <c r="V48" s="521"/>
      <c r="W48" s="521"/>
    </row>
    <row r="49" spans="1:23" ht="15" customHeight="1" x14ac:dyDescent="0.25">
      <c r="A49" s="521"/>
      <c r="B49" s="688" t="s">
        <v>238</v>
      </c>
      <c r="C49" s="244"/>
      <c r="D49" s="244"/>
      <c r="E49" s="244"/>
      <c r="F49" s="672" t="s">
        <v>220</v>
      </c>
      <c r="G49" s="897" t="s">
        <v>53</v>
      </c>
      <c r="H49" s="898"/>
      <c r="I49" s="899"/>
      <c r="J49" s="640"/>
      <c r="K49" s="640"/>
      <c r="L49" s="640"/>
      <c r="M49" s="640"/>
      <c r="N49" s="671"/>
      <c r="O49" s="516"/>
      <c r="Q49" s="771" t="s">
        <v>422</v>
      </c>
      <c r="R49" s="771"/>
      <c r="S49" s="771"/>
      <c r="T49" s="771"/>
      <c r="U49" s="521"/>
      <c r="V49" s="521"/>
      <c r="W49" s="521"/>
    </row>
    <row r="50" spans="1:23" ht="15" customHeight="1" x14ac:dyDescent="0.25">
      <c r="A50" s="521"/>
      <c r="B50" s="688" t="s">
        <v>385</v>
      </c>
      <c r="C50" s="317"/>
      <c r="D50" s="9"/>
      <c r="E50" s="9"/>
      <c r="F50" s="669"/>
      <c r="G50" s="11"/>
      <c r="H50" s="638"/>
      <c r="I50" s="25"/>
      <c r="J50" s="645"/>
      <c r="K50" s="645"/>
      <c r="L50" s="645"/>
      <c r="M50" s="645"/>
      <c r="N50" s="647"/>
      <c r="O50" s="516"/>
      <c r="Q50" s="771" t="s">
        <v>422</v>
      </c>
      <c r="R50" s="771"/>
      <c r="S50" s="771"/>
      <c r="T50" s="771"/>
      <c r="U50" s="521"/>
      <c r="V50" s="521"/>
      <c r="W50" s="521"/>
    </row>
    <row r="51" spans="1:23" ht="15" customHeight="1" x14ac:dyDescent="0.25">
      <c r="A51" s="521"/>
      <c r="B51" s="687">
        <f>SUM(B52:B65)</f>
        <v>4.2</v>
      </c>
      <c r="C51" s="317"/>
      <c r="D51" s="33" t="s">
        <v>67</v>
      </c>
      <c r="E51" s="9"/>
      <c r="F51" s="666">
        <f>SUM(F52:F65)</f>
        <v>2.1875</v>
      </c>
      <c r="G51" s="667">
        <f>SUM(G52:G65)</f>
        <v>2.625</v>
      </c>
      <c r="H51" s="636" t="s">
        <v>2</v>
      </c>
      <c r="I51" s="634"/>
      <c r="J51" s="645"/>
      <c r="K51" s="645"/>
      <c r="L51" s="645"/>
      <c r="M51" s="645"/>
      <c r="N51" s="646"/>
      <c r="O51" s="516"/>
      <c r="Q51" s="771" t="s">
        <v>422</v>
      </c>
      <c r="R51" s="771"/>
      <c r="S51" s="771"/>
      <c r="T51" s="771"/>
      <c r="U51" s="521"/>
      <c r="V51" s="521"/>
      <c r="W51" s="521"/>
    </row>
    <row r="52" spans="1:23" ht="15" customHeight="1" x14ac:dyDescent="0.25">
      <c r="A52" s="521"/>
      <c r="B52" s="686">
        <v>2</v>
      </c>
      <c r="C52" s="35">
        <v>10</v>
      </c>
      <c r="D52" s="708" t="s">
        <v>86</v>
      </c>
      <c r="E52" s="4"/>
      <c r="F52" s="654">
        <f t="shared" ref="F52:F61" si="4">IF(ISTEXT(B52),B52,IF(B52="","",IF(C52="",G52,G52-(G52*C52%))))</f>
        <v>1.125</v>
      </c>
      <c r="G52" s="664">
        <f>IF(ISTEXT(B52),B52,IF(B52="","",(B52/B24)*M19))</f>
        <v>1.25</v>
      </c>
      <c r="H52" s="636" t="s">
        <v>1</v>
      </c>
      <c r="I52" s="663">
        <f>IF(ISTEXT(B52),B52,IF(B52="","",B52/B51))</f>
        <v>0.47619047619047616</v>
      </c>
      <c r="J52" s="645"/>
      <c r="K52" s="645"/>
      <c r="L52" s="645"/>
      <c r="M52" s="645"/>
      <c r="N52" s="646"/>
      <c r="O52" s="516"/>
      <c r="Q52" s="771" t="s">
        <v>422</v>
      </c>
      <c r="R52" s="771"/>
      <c r="S52" s="771"/>
      <c r="T52" s="771"/>
      <c r="U52" s="521"/>
      <c r="V52" s="521"/>
      <c r="W52" s="521"/>
    </row>
    <row r="53" spans="1:23" ht="15" customHeight="1" x14ac:dyDescent="0.25">
      <c r="A53" s="521"/>
      <c r="B53" s="686">
        <v>2</v>
      </c>
      <c r="C53" s="35">
        <v>25</v>
      </c>
      <c r="D53" s="708" t="s">
        <v>87</v>
      </c>
      <c r="E53" s="4"/>
      <c r="F53" s="654">
        <f t="shared" si="4"/>
        <v>0.9375</v>
      </c>
      <c r="G53" s="664">
        <f>IF(ISTEXT(B53),B53,IF(B53="","",(B53/B24)*M19))</f>
        <v>1.25</v>
      </c>
      <c r="H53" s="636"/>
      <c r="I53" s="663">
        <f>IF(ISTEXT(B53),B53,IF(B53="","",B53/B51))</f>
        <v>0.47619047619047616</v>
      </c>
      <c r="J53" s="645"/>
      <c r="K53" s="645"/>
      <c r="L53" s="645"/>
      <c r="M53" s="645"/>
      <c r="N53" s="646"/>
      <c r="O53" s="3"/>
      <c r="Q53" s="771" t="s">
        <v>422</v>
      </c>
      <c r="R53" s="771"/>
      <c r="S53" s="771"/>
      <c r="T53" s="771"/>
      <c r="U53" s="521"/>
      <c r="V53" s="521"/>
      <c r="W53" s="521"/>
    </row>
    <row r="54" spans="1:23" ht="15" customHeight="1" x14ac:dyDescent="0.25">
      <c r="A54" s="521"/>
      <c r="B54" s="686">
        <v>0.2</v>
      </c>
      <c r="C54" s="35"/>
      <c r="D54" s="708" t="s">
        <v>88</v>
      </c>
      <c r="E54" s="4"/>
      <c r="F54" s="654">
        <f t="shared" si="4"/>
        <v>0.125</v>
      </c>
      <c r="G54" s="664">
        <f>IF(ISTEXT(B54),B54,IF(B54="","",(B54/B24)*M19))</f>
        <v>0.125</v>
      </c>
      <c r="H54" s="636"/>
      <c r="I54" s="663">
        <f>IF(ISTEXT(B54),B54,IF(B54="","",B54/B51))</f>
        <v>4.7619047619047616E-2</v>
      </c>
      <c r="J54" s="645"/>
      <c r="K54" s="645"/>
      <c r="L54" s="645"/>
      <c r="M54" s="645"/>
      <c r="N54" s="646"/>
      <c r="O54" s="313"/>
      <c r="Q54" s="773" t="s">
        <v>423</v>
      </c>
      <c r="R54" s="772"/>
      <c r="S54" s="521"/>
      <c r="V54" s="521"/>
      <c r="W54" s="521"/>
    </row>
    <row r="55" spans="1:23" ht="15" customHeight="1" x14ac:dyDescent="0.25">
      <c r="A55" s="521"/>
      <c r="B55" s="686"/>
      <c r="C55" s="35"/>
      <c r="D55" s="4"/>
      <c r="E55" s="4"/>
      <c r="F55" s="654" t="str">
        <f t="shared" si="4"/>
        <v/>
      </c>
      <c r="G55" s="664" t="str">
        <f>IF(ISTEXT(B55),B55,IF(B55="","",(B55/B24)*M19))</f>
        <v/>
      </c>
      <c r="H55" s="636"/>
      <c r="I55" s="663" t="str">
        <f>IF(ISTEXT(B55),B55,IF(B55="","",B55/B51))</f>
        <v/>
      </c>
      <c r="J55" s="645"/>
      <c r="K55" s="645"/>
      <c r="L55" s="645"/>
      <c r="M55" s="645"/>
      <c r="N55" s="646"/>
      <c r="O55" s="313"/>
      <c r="Q55" s="773" t="s">
        <v>423</v>
      </c>
      <c r="R55" s="772"/>
      <c r="S55" s="521"/>
      <c r="V55" s="521"/>
      <c r="W55" s="521"/>
    </row>
    <row r="56" spans="1:23" ht="15" customHeight="1" x14ac:dyDescent="0.25">
      <c r="A56" s="521"/>
      <c r="B56" s="686"/>
      <c r="C56" s="35"/>
      <c r="D56" s="4"/>
      <c r="E56" s="4"/>
      <c r="F56" s="654" t="str">
        <f t="shared" si="4"/>
        <v/>
      </c>
      <c r="G56" s="664" t="str">
        <f>IF(ISTEXT(B56),B56,IF(B56="","",(B56/B24)*M19))</f>
        <v/>
      </c>
      <c r="H56" s="636"/>
      <c r="I56" s="663" t="str">
        <f>IF(ISTEXT(B56),B56,IF(B56="","",B56/B51))</f>
        <v/>
      </c>
      <c r="J56" s="645"/>
      <c r="K56" s="645"/>
      <c r="L56" s="645"/>
      <c r="M56" s="645"/>
      <c r="N56" s="646"/>
      <c r="O56" s="313"/>
      <c r="Q56" s="773" t="s">
        <v>423</v>
      </c>
      <c r="R56" s="772"/>
      <c r="S56" s="521"/>
      <c r="V56" s="521"/>
      <c r="W56" s="521"/>
    </row>
    <row r="57" spans="1:23" ht="15" customHeight="1" x14ac:dyDescent="0.25">
      <c r="A57" s="521"/>
      <c r="B57" s="686"/>
      <c r="C57" s="35"/>
      <c r="D57" s="4"/>
      <c r="E57" s="4"/>
      <c r="F57" s="654" t="str">
        <f t="shared" si="4"/>
        <v/>
      </c>
      <c r="G57" s="664" t="str">
        <f>IF(ISTEXT(B57),B57,IF(B57="","",(B57/B24)*M19))</f>
        <v/>
      </c>
      <c r="H57" s="636"/>
      <c r="I57" s="663" t="str">
        <f>IF(ISTEXT(B57),B57,IF(B57="","",B57/B51))</f>
        <v/>
      </c>
      <c r="J57" s="645"/>
      <c r="K57" s="645"/>
      <c r="L57" s="645"/>
      <c r="M57" s="645"/>
      <c r="N57" s="646"/>
      <c r="O57" s="313"/>
      <c r="Q57" s="773" t="s">
        <v>423</v>
      </c>
      <c r="R57" s="772"/>
      <c r="S57" s="521"/>
      <c r="V57" s="521"/>
      <c r="W57" s="521"/>
    </row>
    <row r="58" spans="1:23" ht="15" customHeight="1" x14ac:dyDescent="0.25">
      <c r="A58" s="521"/>
      <c r="B58" s="686"/>
      <c r="C58" s="35"/>
      <c r="D58" s="4"/>
      <c r="E58" s="4"/>
      <c r="F58" s="654" t="str">
        <f t="shared" si="4"/>
        <v/>
      </c>
      <c r="G58" s="664" t="str">
        <f>IF(ISTEXT(B58),B58,IF(B58="","",(B58/B24)*M19))</f>
        <v/>
      </c>
      <c r="H58" s="636"/>
      <c r="I58" s="663" t="str">
        <f>IF(ISTEXT(B58),B58,IF(B58="","",B58/B51))</f>
        <v/>
      </c>
      <c r="J58" s="645"/>
      <c r="K58" s="645"/>
      <c r="L58" s="645"/>
      <c r="M58" s="645"/>
      <c r="N58" s="646"/>
      <c r="O58" s="313"/>
      <c r="Q58" s="773" t="s">
        <v>423</v>
      </c>
      <c r="R58" s="772"/>
      <c r="S58" s="521"/>
      <c r="V58" s="521"/>
      <c r="W58" s="521"/>
    </row>
    <row r="59" spans="1:23" ht="15" customHeight="1" x14ac:dyDescent="0.25">
      <c r="A59" s="521"/>
      <c r="B59" s="686"/>
      <c r="C59" s="35"/>
      <c r="D59" s="4"/>
      <c r="E59" s="4"/>
      <c r="F59" s="654" t="str">
        <f t="shared" si="4"/>
        <v/>
      </c>
      <c r="G59" s="664" t="str">
        <f>IF(ISTEXT(B59),B59,IF(B59="","",(B59/B24)*M19))</f>
        <v/>
      </c>
      <c r="H59" s="636"/>
      <c r="I59" s="663" t="str">
        <f>IF(ISTEXT(B59),B59,IF(B59="","",B59/B51))</f>
        <v/>
      </c>
      <c r="J59" s="645"/>
      <c r="K59" s="645"/>
      <c r="L59" s="645"/>
      <c r="M59" s="645"/>
      <c r="N59" s="646"/>
      <c r="O59" s="313"/>
      <c r="Q59" s="773" t="s">
        <v>423</v>
      </c>
      <c r="R59" s="772"/>
      <c r="S59" s="521"/>
      <c r="V59" s="521"/>
      <c r="W59" s="521"/>
    </row>
    <row r="60" spans="1:23" ht="15" customHeight="1" x14ac:dyDescent="0.25">
      <c r="A60" s="521"/>
      <c r="B60" s="686"/>
      <c r="C60" s="35"/>
      <c r="D60" s="4"/>
      <c r="E60" s="4"/>
      <c r="F60" s="654" t="str">
        <f t="shared" si="4"/>
        <v/>
      </c>
      <c r="G60" s="664" t="str">
        <f>IF(ISTEXT(B60),B60,IF(B60="","",(B60/B24)*M19))</f>
        <v/>
      </c>
      <c r="H60" s="636"/>
      <c r="I60" s="663" t="str">
        <f>IF(ISTEXT(B60),B60,IF(B60="","",B60/B51))</f>
        <v/>
      </c>
      <c r="J60" s="645"/>
      <c r="K60" s="645"/>
      <c r="L60" s="645"/>
      <c r="M60" s="645"/>
      <c r="N60" s="646"/>
      <c r="O60" s="313"/>
      <c r="Q60" s="773" t="s">
        <v>423</v>
      </c>
      <c r="R60" s="772"/>
      <c r="S60" s="521"/>
      <c r="V60" s="521"/>
      <c r="W60" s="521"/>
    </row>
    <row r="61" spans="1:23" ht="15" customHeight="1" x14ac:dyDescent="0.25">
      <c r="A61" s="521"/>
      <c r="B61" s="686"/>
      <c r="C61" s="35"/>
      <c r="D61" s="4"/>
      <c r="E61" s="4"/>
      <c r="F61" s="654" t="str">
        <f t="shared" si="4"/>
        <v/>
      </c>
      <c r="G61" s="664" t="str">
        <f>IF(ISTEXT(B61),B61,IF(B61="","",(B61/B24)*M19))</f>
        <v/>
      </c>
      <c r="H61" s="636"/>
      <c r="I61" s="663" t="str">
        <f>IF(ISTEXT(B61),B61,IF(B61="","",B61/B51))</f>
        <v/>
      </c>
      <c r="J61" s="645"/>
      <c r="K61" s="645"/>
      <c r="L61" s="645"/>
      <c r="M61" s="645"/>
      <c r="N61" s="646"/>
      <c r="O61" s="313"/>
      <c r="Q61" s="773" t="s">
        <v>423</v>
      </c>
      <c r="R61" s="772"/>
      <c r="S61" s="521"/>
      <c r="V61" s="521"/>
      <c r="W61" s="521"/>
    </row>
    <row r="62" spans="1:23" ht="15" customHeight="1" x14ac:dyDescent="0.25">
      <c r="A62" s="521"/>
      <c r="B62" s="686"/>
      <c r="C62" s="601"/>
      <c r="D62" s="4"/>
      <c r="E62" s="4"/>
      <c r="F62" s="654" t="str">
        <f t="shared" ref="F62" si="5">IF(ISTEXT(B62),B62,IF(B62="","",IF(C62="",G62,G62-(G62*C62%))))</f>
        <v/>
      </c>
      <c r="G62" s="664" t="str">
        <f>IF(ISTEXT(B62),B62,IF(B62="","",(B62/B24)*M19))</f>
        <v/>
      </c>
      <c r="H62" s="636"/>
      <c r="I62" s="663" t="str">
        <f>IF(ISTEXT(B62),B62,IF(B62="","",B62/B51))</f>
        <v/>
      </c>
      <c r="J62" s="645"/>
      <c r="K62" s="645"/>
      <c r="L62" s="645"/>
      <c r="M62" s="645"/>
      <c r="N62" s="646"/>
      <c r="O62" s="313"/>
      <c r="Q62" s="773" t="s">
        <v>423</v>
      </c>
      <c r="R62" s="772"/>
      <c r="S62" s="521"/>
      <c r="V62" s="521"/>
      <c r="W62" s="521"/>
    </row>
    <row r="63" spans="1:23" ht="15" customHeight="1" x14ac:dyDescent="0.25">
      <c r="A63" s="521"/>
      <c r="B63" s="686"/>
      <c r="C63" s="35"/>
      <c r="D63" s="4"/>
      <c r="E63" s="4"/>
      <c r="F63" s="654" t="str">
        <f t="shared" ref="F63:F65" si="6">IF(ISTEXT(B63),B63,IF(B63="","",IF(C63="",G63,G63-(G63*C63%))))</f>
        <v/>
      </c>
      <c r="G63" s="664" t="str">
        <f>IF(ISTEXT(B63),B63,IF(B63="","",(B63/B24)*M19))</f>
        <v/>
      </c>
      <c r="H63" s="636"/>
      <c r="I63" s="663" t="str">
        <f>IF(ISTEXT(B63),B63,IF(B63="","",B63/B51))</f>
        <v/>
      </c>
      <c r="J63" s="645"/>
      <c r="K63" s="645"/>
      <c r="L63" s="645"/>
      <c r="M63" s="645"/>
      <c r="N63" s="646"/>
      <c r="O63" s="313"/>
      <c r="Q63" s="773" t="s">
        <v>423</v>
      </c>
      <c r="R63" s="772"/>
      <c r="S63" s="521"/>
      <c r="V63" s="521"/>
      <c r="W63" s="521"/>
    </row>
    <row r="64" spans="1:23" ht="15" customHeight="1" x14ac:dyDescent="0.25">
      <c r="A64" s="521"/>
      <c r="B64" s="686"/>
      <c r="C64" s="35"/>
      <c r="D64" s="4"/>
      <c r="E64" s="4"/>
      <c r="F64" s="654" t="str">
        <f t="shared" si="6"/>
        <v/>
      </c>
      <c r="G64" s="664" t="str">
        <f>IF(ISTEXT(B64),B64,IF(B64="","",(B64/B24)*M19))</f>
        <v/>
      </c>
      <c r="H64" s="636"/>
      <c r="I64" s="663" t="str">
        <f>IF(ISTEXT(B64),B64,IF(B64="","",B64/B51))</f>
        <v/>
      </c>
      <c r="J64" s="645"/>
      <c r="K64" s="645"/>
      <c r="L64" s="645"/>
      <c r="M64" s="645"/>
      <c r="N64" s="646"/>
      <c r="O64" s="313"/>
      <c r="Q64" s="773" t="s">
        <v>423</v>
      </c>
      <c r="R64" s="772"/>
      <c r="S64" s="521"/>
      <c r="V64" s="521"/>
      <c r="W64" s="521"/>
    </row>
    <row r="65" spans="1:23" ht="15" customHeight="1" x14ac:dyDescent="0.25">
      <c r="A65" s="521"/>
      <c r="B65" s="686"/>
      <c r="C65" s="35"/>
      <c r="D65" s="4"/>
      <c r="E65" s="4"/>
      <c r="F65" s="654" t="str">
        <f t="shared" si="6"/>
        <v/>
      </c>
      <c r="G65" s="664" t="str">
        <f>IF(ISTEXT(B65),B65,IF(B65="","",(B65/B24)*M19))</f>
        <v/>
      </c>
      <c r="H65" s="636"/>
      <c r="I65" s="663" t="str">
        <f>IF(ISTEXT(B65),B65,IF(B65="","",B65/B51))</f>
        <v/>
      </c>
      <c r="J65" s="645"/>
      <c r="K65" s="645"/>
      <c r="L65" s="645"/>
      <c r="M65" s="645"/>
      <c r="N65" s="646"/>
      <c r="O65" s="313"/>
      <c r="Q65" s="771" t="s">
        <v>422</v>
      </c>
      <c r="R65" s="771"/>
      <c r="S65" s="771"/>
      <c r="T65" s="771"/>
    </row>
    <row r="66" spans="1:23" ht="15" customHeight="1" x14ac:dyDescent="0.2">
      <c r="A66" s="521"/>
      <c r="B66" s="600"/>
      <c r="C66" s="648"/>
      <c r="D66" s="649"/>
      <c r="E66" s="649"/>
      <c r="F66" s="650" t="str">
        <f t="shared" ref="F66" si="7">IF(C66&lt;=0,"",G66-(G66*C66%))</f>
        <v/>
      </c>
      <c r="G66" s="649"/>
      <c r="H66" s="649"/>
      <c r="I66" s="651"/>
      <c r="J66" s="652"/>
      <c r="K66" s="649"/>
      <c r="L66" s="649"/>
      <c r="M66" s="649"/>
      <c r="N66" s="653"/>
      <c r="O66" s="313"/>
      <c r="Q66" s="771" t="s">
        <v>422</v>
      </c>
      <c r="R66" s="771"/>
      <c r="S66" s="771"/>
      <c r="T66" s="771"/>
    </row>
    <row r="67" spans="1:23" ht="15" customHeight="1" x14ac:dyDescent="0.25">
      <c r="A67" s="521"/>
      <c r="B67" s="688" t="s">
        <v>238</v>
      </c>
      <c r="C67" s="244"/>
      <c r="D67" s="244"/>
      <c r="E67" s="244"/>
      <c r="F67" s="670" t="s">
        <v>220</v>
      </c>
      <c r="G67" s="897" t="s">
        <v>53</v>
      </c>
      <c r="H67" s="898"/>
      <c r="I67" s="899"/>
      <c r="J67" s="640"/>
      <c r="K67" s="640"/>
      <c r="L67" s="640"/>
      <c r="M67" s="640"/>
      <c r="N67" s="671"/>
      <c r="O67" s="516"/>
      <c r="Q67" s="771" t="s">
        <v>422</v>
      </c>
      <c r="R67" s="771"/>
      <c r="S67" s="771"/>
      <c r="T67" s="771"/>
      <c r="U67" s="521"/>
      <c r="V67" s="521"/>
      <c r="W67" s="521"/>
    </row>
    <row r="68" spans="1:23" ht="15" customHeight="1" x14ac:dyDescent="0.25">
      <c r="A68" s="521"/>
      <c r="B68" s="688" t="s">
        <v>385</v>
      </c>
      <c r="C68" s="317"/>
      <c r="D68" s="9"/>
      <c r="E68" s="9"/>
      <c r="F68" s="669"/>
      <c r="G68" s="11"/>
      <c r="H68" s="638"/>
      <c r="I68" s="25"/>
      <c r="J68" s="645"/>
      <c r="K68" s="645"/>
      <c r="L68" s="645"/>
      <c r="M68" s="645"/>
      <c r="N68" s="647"/>
      <c r="O68" s="516"/>
      <c r="Q68" s="771" t="s">
        <v>422</v>
      </c>
      <c r="R68" s="771"/>
      <c r="S68" s="771"/>
      <c r="T68" s="771"/>
      <c r="U68" s="521"/>
      <c r="V68" s="521"/>
      <c r="W68" s="521"/>
    </row>
    <row r="69" spans="1:23" ht="15" customHeight="1" x14ac:dyDescent="0.25">
      <c r="A69" s="521"/>
      <c r="B69" s="687">
        <f>SUM(B70:B83)</f>
        <v>0.8</v>
      </c>
      <c r="C69" s="317"/>
      <c r="D69" s="33" t="s">
        <v>252</v>
      </c>
      <c r="E69" s="9"/>
      <c r="F69" s="666">
        <f>SUM(F70:F83)</f>
        <v>0.5</v>
      </c>
      <c r="G69" s="667">
        <f>SUM(G70:G83)</f>
        <v>0.5</v>
      </c>
      <c r="H69" s="636" t="s">
        <v>2</v>
      </c>
      <c r="I69" s="634"/>
      <c r="J69" s="645"/>
      <c r="K69" s="645" t="s">
        <v>233</v>
      </c>
      <c r="L69" s="645"/>
      <c r="M69" s="645"/>
      <c r="N69" s="646"/>
      <c r="O69" s="516"/>
      <c r="Q69" s="771" t="s">
        <v>422</v>
      </c>
      <c r="R69" s="771"/>
      <c r="S69" s="771"/>
      <c r="T69" s="771"/>
      <c r="U69" s="521"/>
      <c r="V69" s="521"/>
      <c r="W69" s="521"/>
    </row>
    <row r="70" spans="1:23" ht="15" customHeight="1" x14ac:dyDescent="0.25">
      <c r="A70" s="521"/>
      <c r="B70" s="686">
        <v>0.5</v>
      </c>
      <c r="C70" s="35"/>
      <c r="D70" s="4" t="s">
        <v>84</v>
      </c>
      <c r="E70" s="4"/>
      <c r="F70" s="654">
        <f t="shared" ref="F70:F74" si="8">IF(ISTEXT(B70),B70,IF(B70="","",IF(C70="",G70,G70-(G70*C70%))))</f>
        <v>0.3125</v>
      </c>
      <c r="G70" s="664">
        <f>IF(ISTEXT(B70),B70,IF(B70="","",(B70/B24)*M19))</f>
        <v>0.3125</v>
      </c>
      <c r="H70" s="636" t="s">
        <v>1</v>
      </c>
      <c r="I70" s="663">
        <f>IF(ISTEXT(B70),B70,IF(B70="","",B70/B69))</f>
        <v>0.625</v>
      </c>
      <c r="J70" s="645"/>
      <c r="K70" s="645"/>
      <c r="L70" s="645"/>
      <c r="M70" s="645"/>
      <c r="N70" s="646"/>
      <c r="O70" s="516"/>
      <c r="Q70" s="771" t="s">
        <v>422</v>
      </c>
      <c r="R70" s="771"/>
      <c r="S70" s="771"/>
      <c r="T70" s="771"/>
      <c r="U70" s="521"/>
      <c r="V70" s="521"/>
      <c r="W70" s="521"/>
    </row>
    <row r="71" spans="1:23" ht="15" customHeight="1" x14ac:dyDescent="0.25">
      <c r="A71" s="521"/>
      <c r="B71" s="686">
        <v>0.3</v>
      </c>
      <c r="C71" s="35"/>
      <c r="D71" s="4" t="s">
        <v>85</v>
      </c>
      <c r="E71" s="4"/>
      <c r="F71" s="654">
        <f t="shared" si="8"/>
        <v>0.1875</v>
      </c>
      <c r="G71" s="664">
        <f>IF(ISTEXT(B71),B71,IF(B71="","",(B71/B24)*M19))</f>
        <v>0.1875</v>
      </c>
      <c r="H71" s="636"/>
      <c r="I71" s="663">
        <f>IF(ISTEXT(B71),B71,IF(B71="","",B71/B69))</f>
        <v>0.37499999999999994</v>
      </c>
      <c r="J71" s="645"/>
      <c r="K71" s="645"/>
      <c r="L71" s="645"/>
      <c r="M71" s="645"/>
      <c r="N71" s="646"/>
      <c r="O71" s="3"/>
      <c r="Q71" s="771" t="s">
        <v>422</v>
      </c>
      <c r="R71" s="771"/>
      <c r="S71" s="771"/>
      <c r="T71" s="771"/>
      <c r="U71" s="521"/>
      <c r="V71" s="521"/>
      <c r="W71" s="521"/>
    </row>
    <row r="72" spans="1:23" ht="15" customHeight="1" x14ac:dyDescent="0.25">
      <c r="A72" s="521"/>
      <c r="B72" s="686"/>
      <c r="C72" s="35"/>
      <c r="D72" s="4"/>
      <c r="E72" s="4"/>
      <c r="F72" s="654" t="str">
        <f t="shared" si="8"/>
        <v/>
      </c>
      <c r="G72" s="664" t="str">
        <f>IF(ISTEXT(B72),B72,IF(B72="","",(B72/B24)*M19))</f>
        <v/>
      </c>
      <c r="H72" s="636"/>
      <c r="I72" s="663" t="str">
        <f>IF(ISTEXT(B72),B72,IF(B72="","",B72/B69))</f>
        <v/>
      </c>
      <c r="J72" s="645"/>
      <c r="K72" s="645"/>
      <c r="L72" s="645"/>
      <c r="M72" s="645"/>
      <c r="N72" s="646"/>
      <c r="O72" s="313"/>
      <c r="Q72" s="773" t="s">
        <v>423</v>
      </c>
      <c r="R72" s="772"/>
      <c r="S72" s="521"/>
      <c r="V72" s="521"/>
      <c r="W72" s="521"/>
    </row>
    <row r="73" spans="1:23" ht="15" customHeight="1" x14ac:dyDescent="0.25">
      <c r="A73" s="521"/>
      <c r="B73" s="686"/>
      <c r="C73" s="35"/>
      <c r="D73" s="4"/>
      <c r="E73" s="4"/>
      <c r="F73" s="654" t="str">
        <f t="shared" si="8"/>
        <v/>
      </c>
      <c r="G73" s="664" t="str">
        <f>IF(ISTEXT(B73),B73,IF(B73="","",(B73/B24)*M19))</f>
        <v/>
      </c>
      <c r="H73" s="636"/>
      <c r="I73" s="663" t="str">
        <f>IF(ISTEXT(B73),B73,IF(B73="","",B73/B69))</f>
        <v/>
      </c>
      <c r="J73" s="645"/>
      <c r="K73" s="645"/>
      <c r="L73" s="645"/>
      <c r="M73" s="645"/>
      <c r="N73" s="646"/>
      <c r="O73" s="313"/>
      <c r="Q73" s="773" t="s">
        <v>423</v>
      </c>
      <c r="R73" s="772"/>
      <c r="S73" s="521"/>
      <c r="V73" s="521"/>
      <c r="W73" s="521"/>
    </row>
    <row r="74" spans="1:23" ht="15" customHeight="1" x14ac:dyDescent="0.25">
      <c r="A74" s="521"/>
      <c r="B74" s="686"/>
      <c r="C74" s="35"/>
      <c r="D74" s="4"/>
      <c r="E74" s="4"/>
      <c r="F74" s="654" t="str">
        <f t="shared" si="8"/>
        <v/>
      </c>
      <c r="G74" s="664" t="str">
        <f>IF(ISTEXT(B74),B74,IF(B74="","",(B74/B24)*M19))</f>
        <v/>
      </c>
      <c r="H74" s="636"/>
      <c r="I74" s="663" t="str">
        <f>IF(ISTEXT(B74),B74,IF(B74="","",B74/B69))</f>
        <v/>
      </c>
      <c r="J74" s="645"/>
      <c r="K74" s="645"/>
      <c r="L74" s="645"/>
      <c r="M74" s="645"/>
      <c r="N74" s="646"/>
      <c r="O74" s="313"/>
      <c r="Q74" s="773" t="s">
        <v>423</v>
      </c>
      <c r="R74" s="772"/>
      <c r="S74" s="521"/>
      <c r="V74" s="521"/>
      <c r="W74" s="521"/>
    </row>
    <row r="75" spans="1:23" ht="15" customHeight="1" x14ac:dyDescent="0.25">
      <c r="A75" s="521"/>
      <c r="B75" s="686"/>
      <c r="C75" s="601"/>
      <c r="D75" s="4"/>
      <c r="E75" s="4"/>
      <c r="F75" s="654" t="str">
        <f t="shared" ref="F75" si="9">IF(ISTEXT(B75),B75,IF(B75="","",IF(C75="",G75,G75-(G75*C75%))))</f>
        <v/>
      </c>
      <c r="G75" s="664" t="str">
        <f>IF(ISTEXT(B75),B75,IF(B75="","",(B75/B24)*M19))</f>
        <v/>
      </c>
      <c r="H75" s="636"/>
      <c r="I75" s="663" t="str">
        <f>IF(ISTEXT(B75),B75,IF(B75="","",B75/B69))</f>
        <v/>
      </c>
      <c r="J75" s="645"/>
      <c r="K75" s="645"/>
      <c r="L75" s="645"/>
      <c r="M75" s="645"/>
      <c r="N75" s="646"/>
      <c r="O75" s="313"/>
      <c r="Q75" s="773" t="s">
        <v>423</v>
      </c>
      <c r="R75" s="772"/>
      <c r="S75" s="521"/>
      <c r="V75" s="521"/>
      <c r="W75" s="521"/>
    </row>
    <row r="76" spans="1:23" ht="15" customHeight="1" x14ac:dyDescent="0.25">
      <c r="A76" s="521"/>
      <c r="B76" s="686"/>
      <c r="C76" s="35"/>
      <c r="D76" s="4"/>
      <c r="E76" s="4"/>
      <c r="F76" s="654" t="str">
        <f t="shared" ref="F76:F83" si="10">IF(ISTEXT(B76),B76,IF(B76="","",IF(C76="",G76,G76-(G76*C76%))))</f>
        <v/>
      </c>
      <c r="G76" s="664" t="str">
        <f>IF(ISTEXT(B76),B76,IF(B76="","",(B76/B24)*M19))</f>
        <v/>
      </c>
      <c r="H76" s="636"/>
      <c r="I76" s="663" t="str">
        <f>IF(ISTEXT(B76),B76,IF(B76="","",B76/B69))</f>
        <v/>
      </c>
      <c r="J76" s="645"/>
      <c r="K76" s="645"/>
      <c r="L76" s="645"/>
      <c r="M76" s="645"/>
      <c r="N76" s="646"/>
      <c r="O76" s="313"/>
      <c r="Q76" s="773" t="s">
        <v>423</v>
      </c>
      <c r="R76" s="772"/>
      <c r="S76" s="521"/>
      <c r="V76" s="521"/>
      <c r="W76" s="521"/>
    </row>
    <row r="77" spans="1:23" ht="15" customHeight="1" x14ac:dyDescent="0.25">
      <c r="A77" s="521"/>
      <c r="B77" s="686"/>
      <c r="C77" s="35"/>
      <c r="D77" s="4"/>
      <c r="E77" s="4"/>
      <c r="F77" s="654" t="str">
        <f t="shared" si="10"/>
        <v/>
      </c>
      <c r="G77" s="664" t="str">
        <f>IF(ISTEXT(B77),B77,IF(B77="","",(B77/B24)*M19))</f>
        <v/>
      </c>
      <c r="H77" s="636"/>
      <c r="I77" s="663" t="str">
        <f>IF(ISTEXT(B77),B77,IF(B77="","",B77/B69))</f>
        <v/>
      </c>
      <c r="J77" s="645"/>
      <c r="K77" s="645"/>
      <c r="L77" s="645"/>
      <c r="M77" s="645"/>
      <c r="N77" s="646"/>
      <c r="O77" s="313"/>
      <c r="Q77" s="773" t="s">
        <v>423</v>
      </c>
      <c r="R77" s="772"/>
      <c r="S77" s="521"/>
      <c r="V77" s="521"/>
      <c r="W77" s="521"/>
    </row>
    <row r="78" spans="1:23" ht="15" customHeight="1" x14ac:dyDescent="0.25">
      <c r="A78" s="521"/>
      <c r="B78" s="686"/>
      <c r="C78" s="35"/>
      <c r="D78" s="4"/>
      <c r="E78" s="4"/>
      <c r="F78" s="654" t="str">
        <f t="shared" si="10"/>
        <v/>
      </c>
      <c r="G78" s="664" t="str">
        <f>IF(ISTEXT(B78),B78,IF(B78="","",(B78/B24)*M19))</f>
        <v/>
      </c>
      <c r="H78" s="636"/>
      <c r="I78" s="663" t="str">
        <f>IF(ISTEXT(B78),B78,IF(B78="","",B78/B69))</f>
        <v/>
      </c>
      <c r="J78" s="645"/>
      <c r="K78" s="645"/>
      <c r="L78" s="645"/>
      <c r="M78" s="645"/>
      <c r="N78" s="646"/>
      <c r="O78" s="313"/>
      <c r="Q78" s="773" t="s">
        <v>423</v>
      </c>
      <c r="R78" s="772"/>
      <c r="S78" s="521"/>
      <c r="V78" s="521"/>
      <c r="W78" s="521"/>
    </row>
    <row r="79" spans="1:23" ht="15" customHeight="1" x14ac:dyDescent="0.25">
      <c r="A79" s="521"/>
      <c r="B79" s="686"/>
      <c r="C79" s="35"/>
      <c r="D79" s="4"/>
      <c r="E79" s="4"/>
      <c r="F79" s="654" t="str">
        <f t="shared" si="10"/>
        <v/>
      </c>
      <c r="G79" s="664" t="str">
        <f>IF(ISTEXT(B79),B79,IF(B79="","",(B79/B24)*M19))</f>
        <v/>
      </c>
      <c r="H79" s="636"/>
      <c r="I79" s="663" t="str">
        <f>IF(ISTEXT(B79),B79,IF(B79="","",B79/B69))</f>
        <v/>
      </c>
      <c r="J79" s="645"/>
      <c r="K79" s="645"/>
      <c r="L79" s="645"/>
      <c r="M79" s="645"/>
      <c r="N79" s="646"/>
      <c r="O79" s="313"/>
      <c r="Q79" s="773" t="s">
        <v>423</v>
      </c>
      <c r="R79" s="772"/>
      <c r="S79" s="521"/>
      <c r="V79" s="521"/>
      <c r="W79" s="521"/>
    </row>
    <row r="80" spans="1:23" ht="15" customHeight="1" x14ac:dyDescent="0.25">
      <c r="A80" s="521"/>
      <c r="B80" s="686"/>
      <c r="C80" s="35"/>
      <c r="D80" s="4"/>
      <c r="E80" s="4"/>
      <c r="F80" s="654" t="str">
        <f t="shared" si="10"/>
        <v/>
      </c>
      <c r="G80" s="664" t="str">
        <f>IF(ISTEXT(B80),B80,IF(B80="","",(B80/B24)*M19))</f>
        <v/>
      </c>
      <c r="H80" s="636"/>
      <c r="I80" s="663" t="str">
        <f>IF(ISTEXT(B80),B80,IF(B80="","",B80/B69))</f>
        <v/>
      </c>
      <c r="J80" s="645"/>
      <c r="K80" s="645"/>
      <c r="L80" s="645"/>
      <c r="M80" s="645"/>
      <c r="N80" s="646"/>
      <c r="O80" s="313"/>
      <c r="Q80" s="773" t="s">
        <v>423</v>
      </c>
      <c r="R80" s="772"/>
      <c r="S80" s="521"/>
      <c r="V80" s="521"/>
      <c r="W80" s="521"/>
    </row>
    <row r="81" spans="1:23" ht="15" customHeight="1" x14ac:dyDescent="0.25">
      <c r="A81" s="521"/>
      <c r="B81" s="686"/>
      <c r="C81" s="35"/>
      <c r="D81" s="4"/>
      <c r="E81" s="4"/>
      <c r="F81" s="654" t="str">
        <f t="shared" si="10"/>
        <v/>
      </c>
      <c r="G81" s="664" t="str">
        <f>IF(ISTEXT(B81),B81,IF(B81="","",(B81/B24)*M19))</f>
        <v/>
      </c>
      <c r="H81" s="636"/>
      <c r="I81" s="663" t="str">
        <f>IF(ISTEXT(B81),B81,IF(B81="","",B81/B69))</f>
        <v/>
      </c>
      <c r="J81" s="645"/>
      <c r="K81" s="645"/>
      <c r="L81" s="645"/>
      <c r="M81" s="645"/>
      <c r="N81" s="646"/>
      <c r="O81" s="313"/>
      <c r="Q81" s="773" t="s">
        <v>423</v>
      </c>
      <c r="R81" s="772"/>
      <c r="S81" s="521"/>
      <c r="V81" s="521"/>
      <c r="W81" s="521"/>
    </row>
    <row r="82" spans="1:23" ht="15" customHeight="1" x14ac:dyDescent="0.25">
      <c r="A82" s="521"/>
      <c r="B82" s="686"/>
      <c r="C82" s="35"/>
      <c r="D82" s="4"/>
      <c r="E82" s="4"/>
      <c r="F82" s="654" t="str">
        <f t="shared" si="10"/>
        <v/>
      </c>
      <c r="G82" s="664" t="str">
        <f>IF(ISTEXT(B82),B82,IF(B82="","",(B82/B24)*M19))</f>
        <v/>
      </c>
      <c r="H82" s="636"/>
      <c r="I82" s="663" t="str">
        <f>IF(ISTEXT(B82),B82,IF(B82="","",B82/B69))</f>
        <v/>
      </c>
      <c r="J82" s="645"/>
      <c r="K82" s="645"/>
      <c r="L82" s="645"/>
      <c r="M82" s="645"/>
      <c r="N82" s="646"/>
      <c r="O82" s="313"/>
      <c r="Q82" s="773" t="s">
        <v>423</v>
      </c>
      <c r="R82" s="772"/>
      <c r="S82" s="521"/>
      <c r="V82" s="521"/>
      <c r="W82" s="521"/>
    </row>
    <row r="83" spans="1:23" ht="15" customHeight="1" x14ac:dyDescent="0.25">
      <c r="A83" s="521"/>
      <c r="B83" s="686"/>
      <c r="C83" s="35"/>
      <c r="D83" s="4"/>
      <c r="E83" s="4"/>
      <c r="F83" s="654" t="str">
        <f t="shared" si="10"/>
        <v/>
      </c>
      <c r="G83" s="664" t="str">
        <f>IF(ISTEXT(B83),B83,IF(B83="","",(B83/B24)*M19))</f>
        <v/>
      </c>
      <c r="H83" s="636"/>
      <c r="I83" s="663" t="str">
        <f>IF(ISTEXT(B83),B83,IF(B83="","",B83/B69))</f>
        <v/>
      </c>
      <c r="J83" s="645"/>
      <c r="K83" s="645"/>
      <c r="L83" s="645"/>
      <c r="M83" s="645"/>
      <c r="N83" s="646"/>
      <c r="O83" s="313"/>
      <c r="Q83" s="771" t="s">
        <v>422</v>
      </c>
      <c r="R83" s="771"/>
      <c r="S83" s="771"/>
      <c r="T83" s="771"/>
    </row>
    <row r="84" spans="1:23" ht="15" customHeight="1" x14ac:dyDescent="0.2">
      <c r="A84" s="521"/>
      <c r="B84" s="600"/>
      <c r="C84" s="648"/>
      <c r="D84" s="649"/>
      <c r="E84" s="649"/>
      <c r="F84" s="650" t="str">
        <f t="shared" ref="F84" si="11">IF(C84&lt;=0,"",G84-(G84*C84%))</f>
        <v/>
      </c>
      <c r="G84" s="649"/>
      <c r="H84" s="649"/>
      <c r="I84" s="651"/>
      <c r="J84" s="652"/>
      <c r="K84" s="649"/>
      <c r="L84" s="649"/>
      <c r="M84" s="649"/>
      <c r="N84" s="653"/>
      <c r="O84" s="313"/>
      <c r="Q84" s="771" t="s">
        <v>422</v>
      </c>
      <c r="R84" s="771"/>
      <c r="S84" s="771"/>
      <c r="T84" s="771"/>
    </row>
    <row r="85" spans="1:23" ht="15" customHeight="1" x14ac:dyDescent="0.25">
      <c r="A85" s="521"/>
      <c r="B85" s="688" t="s">
        <v>238</v>
      </c>
      <c r="C85" s="244"/>
      <c r="D85" s="244"/>
      <c r="E85" s="244"/>
      <c r="F85" s="670" t="s">
        <v>220</v>
      </c>
      <c r="G85" s="897" t="s">
        <v>53</v>
      </c>
      <c r="H85" s="898"/>
      <c r="I85" s="899"/>
      <c r="J85" s="640"/>
      <c r="K85" s="640"/>
      <c r="L85" s="640"/>
      <c r="M85" s="640"/>
      <c r="N85" s="671"/>
      <c r="O85" s="516"/>
      <c r="Q85" s="771" t="s">
        <v>422</v>
      </c>
      <c r="R85" s="771"/>
      <c r="S85" s="771"/>
      <c r="T85" s="771"/>
      <c r="U85" s="521"/>
      <c r="V85" s="521"/>
      <c r="W85" s="521"/>
    </row>
    <row r="86" spans="1:23" ht="15" customHeight="1" x14ac:dyDescent="0.25">
      <c r="A86" s="521"/>
      <c r="B86" s="688" t="s">
        <v>385</v>
      </c>
      <c r="C86" s="317"/>
      <c r="D86" s="9"/>
      <c r="E86" s="9"/>
      <c r="F86" s="669"/>
      <c r="G86" s="11"/>
      <c r="H86" s="638"/>
      <c r="I86" s="25"/>
      <c r="J86" s="645"/>
      <c r="K86" s="645"/>
      <c r="L86" s="645"/>
      <c r="M86" s="645"/>
      <c r="N86" s="647"/>
      <c r="O86" s="516"/>
      <c r="Q86" s="771" t="s">
        <v>422</v>
      </c>
      <c r="R86" s="771"/>
      <c r="S86" s="771"/>
      <c r="T86" s="771"/>
      <c r="U86" s="521"/>
      <c r="V86" s="521"/>
      <c r="W86" s="521"/>
    </row>
    <row r="87" spans="1:23" ht="15" customHeight="1" x14ac:dyDescent="0.25">
      <c r="A87" s="521"/>
      <c r="B87" s="687">
        <f>SUM(B88:B101)</f>
        <v>5.3</v>
      </c>
      <c r="C87" s="317"/>
      <c r="D87" s="33" t="s">
        <v>89</v>
      </c>
      <c r="E87" s="9"/>
      <c r="F87" s="666">
        <f>SUM(F88:F101)</f>
        <v>2.7</v>
      </c>
      <c r="G87" s="667">
        <f>SUM(G88:G101)</f>
        <v>3.3125</v>
      </c>
      <c r="H87" s="636" t="s">
        <v>2</v>
      </c>
      <c r="I87" s="634"/>
      <c r="J87" s="645"/>
      <c r="K87" s="645" t="s">
        <v>233</v>
      </c>
      <c r="L87" s="645"/>
      <c r="M87" s="645"/>
      <c r="N87" s="646"/>
      <c r="O87" s="516"/>
      <c r="Q87" s="771" t="s">
        <v>422</v>
      </c>
      <c r="R87" s="771"/>
      <c r="S87" s="771"/>
      <c r="T87" s="771"/>
      <c r="U87" s="521"/>
      <c r="V87" s="521"/>
      <c r="W87" s="521"/>
    </row>
    <row r="88" spans="1:23" ht="15" customHeight="1" x14ac:dyDescent="0.25">
      <c r="A88" s="521"/>
      <c r="B88" s="686">
        <v>2.2999999999999998</v>
      </c>
      <c r="C88" s="35">
        <v>10</v>
      </c>
      <c r="D88" s="28" t="s">
        <v>90</v>
      </c>
      <c r="E88" s="12"/>
      <c r="F88" s="654">
        <f t="shared" ref="F88:F94" si="12">IF(ISTEXT(B88),B88,IF(B88="","",IF(C88="",G88,G88-(G88*C88%))))</f>
        <v>1.29375</v>
      </c>
      <c r="G88" s="664">
        <f>IF(ISTEXT(B88),B88,IF(B88="","",(B88/B24)*M19))</f>
        <v>1.4375</v>
      </c>
      <c r="H88" s="639" t="s">
        <v>1</v>
      </c>
      <c r="I88" s="663">
        <f>IF(ISTEXT(B88),B88,IF(B88="","",B88/B87))</f>
        <v>0.43396226415094336</v>
      </c>
      <c r="J88" s="645"/>
      <c r="K88" s="645"/>
      <c r="L88" s="645"/>
      <c r="M88" s="645"/>
      <c r="N88" s="646"/>
      <c r="O88" s="516"/>
      <c r="Q88" s="771" t="s">
        <v>422</v>
      </c>
      <c r="R88" s="771"/>
      <c r="S88" s="771"/>
      <c r="T88" s="771"/>
      <c r="U88" s="521"/>
      <c r="V88" s="521"/>
      <c r="W88" s="521"/>
    </row>
    <row r="89" spans="1:23" ht="15" customHeight="1" x14ac:dyDescent="0.25">
      <c r="A89" s="521"/>
      <c r="B89" s="686">
        <v>3</v>
      </c>
      <c r="C89" s="35">
        <v>25</v>
      </c>
      <c r="D89" s="4" t="s">
        <v>91</v>
      </c>
      <c r="E89" s="4"/>
      <c r="F89" s="654">
        <f t="shared" si="12"/>
        <v>1.40625</v>
      </c>
      <c r="G89" s="664">
        <f>IF(ISTEXT(B89),B89,IF(B89="","",(B89/B24)*M19))</f>
        <v>1.875</v>
      </c>
      <c r="H89" s="636"/>
      <c r="I89" s="663">
        <f>IF(ISTEXT(B89),B89,IF(B89="","",B89/B87))</f>
        <v>0.56603773584905659</v>
      </c>
      <c r="J89" s="645"/>
      <c r="K89" s="645"/>
      <c r="L89" s="645"/>
      <c r="M89" s="645"/>
      <c r="N89" s="646"/>
      <c r="O89" s="3"/>
      <c r="Q89" s="771" t="s">
        <v>422</v>
      </c>
      <c r="R89" s="771"/>
      <c r="S89" s="771"/>
      <c r="T89" s="771"/>
      <c r="U89" s="521"/>
      <c r="V89" s="521"/>
      <c r="W89" s="521"/>
    </row>
    <row r="90" spans="1:23" ht="15" customHeight="1" x14ac:dyDescent="0.25">
      <c r="A90" s="521"/>
      <c r="B90" s="686"/>
      <c r="C90" s="35"/>
      <c r="D90" s="4"/>
      <c r="E90" s="4"/>
      <c r="F90" s="654" t="str">
        <f t="shared" si="12"/>
        <v/>
      </c>
      <c r="G90" s="664" t="str">
        <f>IF(ISTEXT(B90),B90,IF(B90="","",(B90/B24)*M19))</f>
        <v/>
      </c>
      <c r="H90" s="636"/>
      <c r="I90" s="663" t="str">
        <f>IF(ISTEXT(B90),B90,IF(B90="","",B90/B87))</f>
        <v/>
      </c>
      <c r="J90" s="645"/>
      <c r="K90" s="645"/>
      <c r="L90" s="645"/>
      <c r="M90" s="645"/>
      <c r="N90" s="646"/>
      <c r="O90" s="313"/>
      <c r="Q90" s="773" t="s">
        <v>423</v>
      </c>
      <c r="R90" s="772"/>
      <c r="S90" s="521"/>
      <c r="V90" s="521"/>
      <c r="W90" s="521"/>
    </row>
    <row r="91" spans="1:23" ht="15" customHeight="1" x14ac:dyDescent="0.25">
      <c r="A91" s="521"/>
      <c r="B91" s="686"/>
      <c r="C91" s="35"/>
      <c r="D91" s="4"/>
      <c r="E91" s="4"/>
      <c r="F91" s="654" t="str">
        <f t="shared" si="12"/>
        <v/>
      </c>
      <c r="G91" s="664" t="str">
        <f>IF(ISTEXT(B91),B91,IF(B91="","",(B91/B24)*M19))</f>
        <v/>
      </c>
      <c r="H91" s="636"/>
      <c r="I91" s="663" t="str">
        <f>IF(ISTEXT(B91),B91,IF(B91="","",B91/B87))</f>
        <v/>
      </c>
      <c r="J91" s="645"/>
      <c r="K91" s="645"/>
      <c r="L91" s="645"/>
      <c r="M91" s="645"/>
      <c r="N91" s="646"/>
      <c r="O91" s="313"/>
      <c r="Q91" s="773" t="s">
        <v>423</v>
      </c>
      <c r="R91" s="772"/>
      <c r="S91" s="521"/>
      <c r="V91" s="521"/>
      <c r="W91" s="521"/>
    </row>
    <row r="92" spans="1:23" ht="15" customHeight="1" x14ac:dyDescent="0.25">
      <c r="A92" s="521"/>
      <c r="B92" s="686"/>
      <c r="C92" s="35"/>
      <c r="D92" s="4"/>
      <c r="E92" s="4"/>
      <c r="F92" s="654" t="str">
        <f t="shared" si="12"/>
        <v/>
      </c>
      <c r="G92" s="664" t="str">
        <f>IF(ISTEXT(B92),B92,IF(B92="","",(B92/B24)*M19))</f>
        <v/>
      </c>
      <c r="H92" s="636"/>
      <c r="I92" s="663" t="str">
        <f>IF(ISTEXT(B92),B92,IF(B92="","",B92/B87))</f>
        <v/>
      </c>
      <c r="J92" s="645"/>
      <c r="K92" s="645"/>
      <c r="L92" s="645"/>
      <c r="M92" s="645"/>
      <c r="N92" s="646"/>
      <c r="O92" s="313"/>
      <c r="Q92" s="773" t="s">
        <v>423</v>
      </c>
      <c r="R92" s="772"/>
      <c r="S92" s="521"/>
      <c r="V92" s="521"/>
      <c r="W92" s="521"/>
    </row>
    <row r="93" spans="1:23" ht="15" customHeight="1" x14ac:dyDescent="0.25">
      <c r="A93" s="521"/>
      <c r="B93" s="686"/>
      <c r="C93" s="35"/>
      <c r="D93" s="4"/>
      <c r="E93" s="4"/>
      <c r="F93" s="654" t="str">
        <f t="shared" si="12"/>
        <v/>
      </c>
      <c r="G93" s="664" t="str">
        <f>IF(ISTEXT(B93),B93,IF(B93="","",(B93/B24)*M19))</f>
        <v/>
      </c>
      <c r="H93" s="636"/>
      <c r="I93" s="663" t="str">
        <f>IF(ISTEXT(B93),B93,IF(B93="","",B93/B87))</f>
        <v/>
      </c>
      <c r="J93" s="645"/>
      <c r="K93" s="645"/>
      <c r="L93" s="645"/>
      <c r="M93" s="645"/>
      <c r="N93" s="646"/>
      <c r="O93" s="313"/>
      <c r="Q93" s="773" t="s">
        <v>423</v>
      </c>
      <c r="R93" s="772"/>
      <c r="S93" s="521"/>
      <c r="V93" s="521"/>
      <c r="W93" s="521"/>
    </row>
    <row r="94" spans="1:23" ht="15" customHeight="1" x14ac:dyDescent="0.25">
      <c r="A94" s="521"/>
      <c r="B94" s="686"/>
      <c r="C94" s="35"/>
      <c r="D94" s="4"/>
      <c r="E94" s="4"/>
      <c r="F94" s="654" t="str">
        <f t="shared" si="12"/>
        <v/>
      </c>
      <c r="G94" s="664" t="str">
        <f>IF(ISTEXT(B94),B94,IF(B94="","",(B94/B24)*M19))</f>
        <v/>
      </c>
      <c r="H94" s="636"/>
      <c r="I94" s="663" t="str">
        <f>IF(ISTEXT(B94),B94,IF(B94="","",B94/B87))</f>
        <v/>
      </c>
      <c r="J94" s="645"/>
      <c r="K94" s="645"/>
      <c r="L94" s="645"/>
      <c r="M94" s="645"/>
      <c r="N94" s="646"/>
      <c r="O94" s="313"/>
      <c r="Q94" s="773" t="s">
        <v>423</v>
      </c>
      <c r="R94" s="772"/>
      <c r="S94" s="521"/>
      <c r="V94" s="521"/>
      <c r="W94" s="521"/>
    </row>
    <row r="95" spans="1:23" ht="15" customHeight="1" x14ac:dyDescent="0.25">
      <c r="A95" s="521"/>
      <c r="B95" s="686"/>
      <c r="C95" s="601"/>
      <c r="D95" s="4"/>
      <c r="E95" s="4"/>
      <c r="F95" s="654" t="str">
        <f t="shared" ref="F95" si="13">IF(ISTEXT(B95),B95,IF(B95="","",IF(C95="",G95,G95-(G95*C95%))))</f>
        <v/>
      </c>
      <c r="G95" s="664" t="str">
        <f>IF(ISTEXT(B95),B95,IF(B95="","",(B95/B24)*M19))</f>
        <v/>
      </c>
      <c r="H95" s="636"/>
      <c r="I95" s="663" t="str">
        <f>IF(ISTEXT(B95),B95,IF(B95="","",B95/B87))</f>
        <v/>
      </c>
      <c r="J95" s="645"/>
      <c r="K95" s="645"/>
      <c r="L95" s="645"/>
      <c r="M95" s="645"/>
      <c r="N95" s="646"/>
      <c r="O95" s="313"/>
      <c r="Q95" s="773" t="s">
        <v>423</v>
      </c>
      <c r="R95" s="772"/>
      <c r="S95" s="521"/>
      <c r="V95" s="521"/>
      <c r="W95" s="521"/>
    </row>
    <row r="96" spans="1:23" ht="15" customHeight="1" x14ac:dyDescent="0.25">
      <c r="A96" s="521"/>
      <c r="B96" s="686"/>
      <c r="C96" s="35"/>
      <c r="D96" s="4"/>
      <c r="E96" s="4"/>
      <c r="F96" s="654" t="str">
        <f t="shared" ref="F96:F101" si="14">IF(ISTEXT(B96),B96,IF(B96="","",IF(C96="",G96,G96-(G96*C96%))))</f>
        <v/>
      </c>
      <c r="G96" s="664" t="str">
        <f>IF(ISTEXT(B96),B96,IF(B96="","",(B96/B24)*M19))</f>
        <v/>
      </c>
      <c r="H96" s="636"/>
      <c r="I96" s="663" t="str">
        <f>IF(ISTEXT(B96),B96,IF(B96="","",B96/B87))</f>
        <v/>
      </c>
      <c r="J96" s="645"/>
      <c r="K96" s="645"/>
      <c r="L96" s="645"/>
      <c r="M96" s="645"/>
      <c r="N96" s="646"/>
      <c r="O96" s="313"/>
      <c r="Q96" s="773" t="s">
        <v>423</v>
      </c>
      <c r="R96" s="772"/>
      <c r="S96" s="521"/>
      <c r="V96" s="521"/>
      <c r="W96" s="521"/>
    </row>
    <row r="97" spans="1:23" ht="15" customHeight="1" x14ac:dyDescent="0.25">
      <c r="A97" s="521"/>
      <c r="B97" s="686"/>
      <c r="C97" s="35"/>
      <c r="D97" s="4"/>
      <c r="E97" s="4"/>
      <c r="F97" s="654" t="str">
        <f t="shared" si="14"/>
        <v/>
      </c>
      <c r="G97" s="664" t="str">
        <f>IF(ISTEXT(B97),B97,IF(B97="","",(B97/B24)*M19))</f>
        <v/>
      </c>
      <c r="H97" s="636"/>
      <c r="I97" s="663" t="str">
        <f>IF(ISTEXT(B97),B97,IF(B97="","",B97/B87))</f>
        <v/>
      </c>
      <c r="J97" s="645"/>
      <c r="K97" s="645"/>
      <c r="L97" s="645"/>
      <c r="M97" s="645"/>
      <c r="N97" s="646"/>
      <c r="O97" s="313"/>
      <c r="Q97" s="773" t="s">
        <v>423</v>
      </c>
      <c r="R97" s="772"/>
      <c r="S97" s="521"/>
      <c r="V97" s="521"/>
      <c r="W97" s="521"/>
    </row>
    <row r="98" spans="1:23" ht="15" customHeight="1" x14ac:dyDescent="0.25">
      <c r="A98" s="521"/>
      <c r="B98" s="686"/>
      <c r="C98" s="35"/>
      <c r="D98" s="4"/>
      <c r="E98" s="4"/>
      <c r="F98" s="654" t="str">
        <f t="shared" si="14"/>
        <v/>
      </c>
      <c r="G98" s="664" t="str">
        <f>IF(ISTEXT(B98),B98,IF(B98="","",(B98/B24)*M19))</f>
        <v/>
      </c>
      <c r="H98" s="636"/>
      <c r="I98" s="663" t="str">
        <f>IF(ISTEXT(B98),B98,IF(B98="","",B98/B87))</f>
        <v/>
      </c>
      <c r="J98" s="645"/>
      <c r="K98" s="645"/>
      <c r="L98" s="645"/>
      <c r="M98" s="645"/>
      <c r="N98" s="646"/>
      <c r="O98" s="313"/>
      <c r="Q98" s="773" t="s">
        <v>423</v>
      </c>
      <c r="R98" s="772"/>
      <c r="S98" s="521"/>
      <c r="V98" s="521"/>
      <c r="W98" s="521"/>
    </row>
    <row r="99" spans="1:23" ht="15" customHeight="1" x14ac:dyDescent="0.25">
      <c r="A99" s="521"/>
      <c r="B99" s="686"/>
      <c r="C99" s="35"/>
      <c r="D99" s="4"/>
      <c r="E99" s="4"/>
      <c r="F99" s="654" t="str">
        <f t="shared" si="14"/>
        <v/>
      </c>
      <c r="G99" s="664" t="str">
        <f>IF(ISTEXT(B99),B99,IF(B99="","",(B99/B24)*M19))</f>
        <v/>
      </c>
      <c r="H99" s="636"/>
      <c r="I99" s="663" t="str">
        <f>IF(ISTEXT(B99),B99,IF(B99="","",B99/B87))</f>
        <v/>
      </c>
      <c r="J99" s="645"/>
      <c r="K99" s="645"/>
      <c r="L99" s="645"/>
      <c r="M99" s="645"/>
      <c r="N99" s="646"/>
      <c r="O99" s="313"/>
      <c r="Q99" s="773" t="s">
        <v>423</v>
      </c>
      <c r="R99" s="772"/>
      <c r="S99" s="521"/>
      <c r="V99" s="521"/>
      <c r="W99" s="521"/>
    </row>
    <row r="100" spans="1:23" ht="15" customHeight="1" x14ac:dyDescent="0.25">
      <c r="A100" s="521"/>
      <c r="B100" s="686"/>
      <c r="C100" s="35"/>
      <c r="D100" s="4"/>
      <c r="E100" s="4"/>
      <c r="F100" s="654" t="str">
        <f t="shared" si="14"/>
        <v/>
      </c>
      <c r="G100" s="664" t="str">
        <f>IF(ISTEXT(B100),B100,IF(B100="","",(B100/B24)*M19))</f>
        <v/>
      </c>
      <c r="H100" s="636"/>
      <c r="I100" s="663" t="str">
        <f>IF(ISTEXT(B100),B100,IF(B100="","",B100/B87))</f>
        <v/>
      </c>
      <c r="J100" s="645"/>
      <c r="K100" s="645"/>
      <c r="L100" s="645"/>
      <c r="M100" s="645"/>
      <c r="N100" s="646"/>
      <c r="O100" s="313"/>
      <c r="Q100" s="773" t="s">
        <v>423</v>
      </c>
      <c r="R100" s="772"/>
      <c r="S100" s="521"/>
      <c r="V100" s="521"/>
      <c r="W100" s="521"/>
    </row>
    <row r="101" spans="1:23" ht="15" customHeight="1" x14ac:dyDescent="0.25">
      <c r="A101" s="521"/>
      <c r="B101" s="686"/>
      <c r="C101" s="35"/>
      <c r="D101" s="4"/>
      <c r="E101" s="4"/>
      <c r="F101" s="654" t="str">
        <f t="shared" si="14"/>
        <v/>
      </c>
      <c r="G101" s="664" t="str">
        <f>IF(ISTEXT(B101),B101,IF(B101="","",(B101/B24)*M19))</f>
        <v/>
      </c>
      <c r="H101" s="636"/>
      <c r="I101" s="663" t="str">
        <f>IF(ISTEXT(B101),B101,IF(B101="","",B101/B87))</f>
        <v/>
      </c>
      <c r="J101" s="645"/>
      <c r="K101" s="645"/>
      <c r="L101" s="645"/>
      <c r="M101" s="645"/>
      <c r="N101" s="646"/>
      <c r="O101" s="313"/>
      <c r="Q101" s="771" t="s">
        <v>422</v>
      </c>
      <c r="R101" s="771"/>
      <c r="S101" s="771"/>
      <c r="T101" s="771"/>
    </row>
    <row r="102" spans="1:23" ht="15" customHeight="1" thickBot="1" x14ac:dyDescent="0.25">
      <c r="A102" s="521"/>
      <c r="B102" s="673"/>
      <c r="C102" s="674"/>
      <c r="D102" s="675"/>
      <c r="E102" s="675"/>
      <c r="F102" s="676"/>
      <c r="G102" s="675"/>
      <c r="H102" s="675"/>
      <c r="I102" s="677"/>
      <c r="J102" s="678"/>
      <c r="K102" s="675"/>
      <c r="L102" s="675"/>
      <c r="M102" s="675"/>
      <c r="N102" s="679"/>
      <c r="O102" s="313"/>
      <c r="Q102" s="771" t="s">
        <v>422</v>
      </c>
      <c r="R102" s="771"/>
      <c r="S102" s="771"/>
      <c r="T102" s="771"/>
    </row>
    <row r="103" spans="1:23" ht="12" customHeight="1" x14ac:dyDescent="0.2">
      <c r="A103" s="521"/>
      <c r="B103" s="351"/>
      <c r="C103" s="27"/>
      <c r="D103" s="4"/>
      <c r="E103" s="4"/>
      <c r="F103" s="22"/>
      <c r="G103" s="4"/>
      <c r="H103" s="4"/>
      <c r="I103" s="13"/>
      <c r="J103" s="26"/>
      <c r="K103" s="4"/>
      <c r="L103" s="4"/>
      <c r="M103" s="4"/>
      <c r="N103" s="530"/>
      <c r="O103" s="313"/>
      <c r="Q103" s="771" t="s">
        <v>422</v>
      </c>
      <c r="R103" s="771"/>
      <c r="S103" s="771"/>
      <c r="T103" s="771"/>
    </row>
    <row r="104" spans="1:23" ht="20.25" customHeight="1" x14ac:dyDescent="0.2">
      <c r="A104" s="521"/>
      <c r="B104" s="351"/>
      <c r="C104" s="30" t="s">
        <v>68</v>
      </c>
      <c r="D104" s="30"/>
      <c r="E104" s="4"/>
      <c r="F104" s="22"/>
      <c r="G104" s="4"/>
      <c r="H104" s="4"/>
      <c r="I104" s="13"/>
      <c r="J104" s="26"/>
      <c r="K104" s="4"/>
      <c r="L104" s="4"/>
      <c r="M104" s="4"/>
      <c r="N104" s="336"/>
      <c r="O104" s="313"/>
      <c r="Q104" s="771" t="s">
        <v>422</v>
      </c>
      <c r="R104" s="771"/>
      <c r="S104" s="771"/>
      <c r="T104" s="771"/>
    </row>
    <row r="105" spans="1:23" ht="12" customHeight="1" x14ac:dyDescent="0.2">
      <c r="A105" s="521"/>
      <c r="B105" s="351"/>
      <c r="C105" s="27"/>
      <c r="D105" s="4"/>
      <c r="E105" s="4"/>
      <c r="F105" s="22"/>
      <c r="G105" s="4"/>
      <c r="H105" s="4"/>
      <c r="I105" s="13"/>
      <c r="J105" s="26"/>
      <c r="K105" s="4"/>
      <c r="L105" s="4"/>
      <c r="M105" s="4"/>
      <c r="N105" s="336"/>
      <c r="O105" s="313"/>
      <c r="Q105" s="771" t="s">
        <v>422</v>
      </c>
      <c r="R105" s="771"/>
      <c r="S105" s="771"/>
      <c r="T105" s="771"/>
    </row>
    <row r="106" spans="1:23" ht="12" customHeight="1" x14ac:dyDescent="0.2">
      <c r="A106" s="521"/>
      <c r="B106" s="351"/>
      <c r="C106" s="31" t="s">
        <v>379</v>
      </c>
      <c r="D106" s="24"/>
      <c r="E106" s="4"/>
      <c r="F106" s="22"/>
      <c r="G106" s="4"/>
      <c r="H106" s="4"/>
      <c r="I106" s="13"/>
      <c r="J106" s="26"/>
      <c r="K106" s="4"/>
      <c r="L106" s="4"/>
      <c r="M106" s="4"/>
      <c r="N106" s="336"/>
      <c r="O106" s="313"/>
      <c r="Q106" s="771" t="s">
        <v>422</v>
      </c>
      <c r="R106" s="771"/>
      <c r="S106" s="771"/>
      <c r="T106" s="771"/>
    </row>
    <row r="107" spans="1:23" ht="12" customHeight="1" x14ac:dyDescent="0.25">
      <c r="A107" s="521"/>
      <c r="B107" s="351"/>
      <c r="C107" s="15" t="s">
        <v>20</v>
      </c>
      <c r="D107" s="125"/>
      <c r="E107" s="125"/>
      <c r="F107" s="125"/>
      <c r="G107" s="125"/>
      <c r="H107" s="125"/>
      <c r="I107" s="125"/>
      <c r="J107" s="125"/>
      <c r="K107" s="125"/>
      <c r="L107" s="125"/>
      <c r="M107" s="125"/>
      <c r="N107" s="681"/>
      <c r="O107" s="313"/>
      <c r="Q107" s="773" t="s">
        <v>423</v>
      </c>
      <c r="R107" s="772"/>
      <c r="S107" s="521"/>
    </row>
    <row r="108" spans="1:23" ht="12" customHeight="1" x14ac:dyDescent="0.25">
      <c r="A108" s="521"/>
      <c r="B108" s="351"/>
      <c r="C108" s="15" t="s">
        <v>22</v>
      </c>
      <c r="D108" s="125"/>
      <c r="E108" s="125"/>
      <c r="F108" s="125"/>
      <c r="G108" s="125"/>
      <c r="H108" s="125"/>
      <c r="I108" s="125"/>
      <c r="J108" s="125"/>
      <c r="K108" s="125"/>
      <c r="L108" s="125"/>
      <c r="M108" s="125"/>
      <c r="N108" s="681"/>
      <c r="O108" s="313"/>
      <c r="Q108" s="773" t="s">
        <v>423</v>
      </c>
      <c r="R108" s="772"/>
      <c r="S108" s="521"/>
    </row>
    <row r="109" spans="1:23" ht="12" customHeight="1" x14ac:dyDescent="0.25">
      <c r="A109" s="521"/>
      <c r="B109" s="351"/>
      <c r="C109" s="15" t="s">
        <v>24</v>
      </c>
      <c r="D109" s="125"/>
      <c r="E109" s="125"/>
      <c r="F109" s="125"/>
      <c r="G109" s="125"/>
      <c r="H109" s="125"/>
      <c r="I109" s="125"/>
      <c r="J109" s="125"/>
      <c r="K109" s="125"/>
      <c r="L109" s="125"/>
      <c r="M109" s="125"/>
      <c r="N109" s="681"/>
      <c r="O109" s="313"/>
      <c r="Q109" s="773" t="s">
        <v>423</v>
      </c>
      <c r="R109" s="772"/>
      <c r="S109" s="521"/>
    </row>
    <row r="110" spans="1:23" ht="12" customHeight="1" x14ac:dyDescent="0.25">
      <c r="A110" s="521"/>
      <c r="B110" s="351"/>
      <c r="C110" s="15" t="s">
        <v>26</v>
      </c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681"/>
      <c r="O110" s="313"/>
      <c r="Q110" s="773" t="s">
        <v>423</v>
      </c>
      <c r="R110" s="772"/>
      <c r="S110" s="521"/>
    </row>
    <row r="111" spans="1:23" ht="12" customHeight="1" x14ac:dyDescent="0.25">
      <c r="A111" s="521"/>
      <c r="B111" s="351"/>
      <c r="C111" s="15" t="s">
        <v>29</v>
      </c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681"/>
      <c r="O111" s="313"/>
      <c r="Q111" s="773" t="s">
        <v>423</v>
      </c>
      <c r="R111" s="772"/>
      <c r="S111" s="521"/>
    </row>
    <row r="112" spans="1:23" ht="12" customHeight="1" x14ac:dyDescent="0.25">
      <c r="A112" s="521"/>
      <c r="B112" s="351"/>
      <c r="C112" s="15" t="s">
        <v>31</v>
      </c>
      <c r="D112" s="125"/>
      <c r="E112" s="125"/>
      <c r="F112" s="125"/>
      <c r="G112" s="125"/>
      <c r="H112" s="125"/>
      <c r="I112" s="125"/>
      <c r="J112" s="125"/>
      <c r="K112" s="125"/>
      <c r="L112" s="125"/>
      <c r="M112" s="125"/>
      <c r="N112" s="681"/>
      <c r="O112" s="313"/>
      <c r="Q112" s="773" t="s">
        <v>423</v>
      </c>
      <c r="R112" s="772"/>
      <c r="S112" s="521"/>
    </row>
    <row r="113" spans="1:19" ht="12" customHeight="1" x14ac:dyDescent="0.25">
      <c r="A113" s="521"/>
      <c r="B113" s="351"/>
      <c r="C113" s="15" t="s">
        <v>32</v>
      </c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  <c r="N113" s="681"/>
      <c r="O113" s="313"/>
      <c r="Q113" s="773" t="s">
        <v>423</v>
      </c>
      <c r="R113" s="772"/>
      <c r="S113" s="521"/>
    </row>
    <row r="114" spans="1:19" ht="12" customHeight="1" x14ac:dyDescent="0.25">
      <c r="A114" s="521"/>
      <c r="B114" s="351"/>
      <c r="C114" s="15" t="s">
        <v>33</v>
      </c>
      <c r="D114" s="125"/>
      <c r="E114" s="125"/>
      <c r="F114" s="125"/>
      <c r="G114" s="125"/>
      <c r="H114" s="125"/>
      <c r="I114" s="125"/>
      <c r="J114" s="125"/>
      <c r="K114" s="125"/>
      <c r="L114" s="125"/>
      <c r="M114" s="125"/>
      <c r="N114" s="681"/>
      <c r="O114" s="313"/>
      <c r="Q114" s="773" t="s">
        <v>423</v>
      </c>
      <c r="R114" s="772"/>
      <c r="S114" s="521"/>
    </row>
    <row r="115" spans="1:19" ht="12" customHeight="1" x14ac:dyDescent="0.25">
      <c r="A115" s="521"/>
      <c r="B115" s="351"/>
      <c r="C115" s="15" t="s">
        <v>35</v>
      </c>
      <c r="D115" s="125"/>
      <c r="E115" s="125"/>
      <c r="F115" s="125"/>
      <c r="G115" s="125"/>
      <c r="H115" s="125"/>
      <c r="I115" s="125"/>
      <c r="J115" s="125"/>
      <c r="K115" s="125"/>
      <c r="L115" s="125"/>
      <c r="M115" s="125"/>
      <c r="N115" s="681"/>
      <c r="O115" s="313"/>
      <c r="Q115" s="773" t="s">
        <v>423</v>
      </c>
      <c r="R115" s="772"/>
      <c r="S115" s="521"/>
    </row>
    <row r="116" spans="1:19" ht="12" customHeight="1" x14ac:dyDescent="0.25">
      <c r="A116" s="521"/>
      <c r="B116" s="351"/>
      <c r="C116" s="15" t="s">
        <v>36</v>
      </c>
      <c r="D116" s="125"/>
      <c r="E116" s="125"/>
      <c r="F116" s="125"/>
      <c r="G116" s="125"/>
      <c r="H116" s="125"/>
      <c r="I116" s="125"/>
      <c r="J116" s="125"/>
      <c r="K116" s="125"/>
      <c r="L116" s="125"/>
      <c r="M116" s="125"/>
      <c r="N116" s="681"/>
      <c r="O116" s="313"/>
      <c r="Q116" s="773" t="s">
        <v>423</v>
      </c>
      <c r="R116" s="772"/>
      <c r="S116" s="521"/>
    </row>
    <row r="117" spans="1:19" ht="12" customHeight="1" x14ac:dyDescent="0.25">
      <c r="A117" s="521"/>
      <c r="B117" s="351"/>
      <c r="C117" s="27"/>
      <c r="D117" s="4"/>
      <c r="E117" s="4"/>
      <c r="F117" s="22"/>
      <c r="G117" s="4"/>
      <c r="H117" s="4"/>
      <c r="I117" s="13"/>
      <c r="J117" s="26"/>
      <c r="K117" s="4"/>
      <c r="L117" s="4"/>
      <c r="M117" s="4"/>
      <c r="N117" s="336"/>
      <c r="O117" s="313"/>
      <c r="Q117" s="773" t="s">
        <v>423</v>
      </c>
      <c r="R117" s="772"/>
      <c r="S117" s="521"/>
    </row>
    <row r="118" spans="1:19" ht="12" customHeight="1" x14ac:dyDescent="0.25">
      <c r="A118" s="521"/>
      <c r="B118" s="351"/>
      <c r="C118" s="23" t="s">
        <v>380</v>
      </c>
      <c r="D118" s="4"/>
      <c r="E118" s="4"/>
      <c r="F118" s="22"/>
      <c r="G118" s="4"/>
      <c r="H118" s="4"/>
      <c r="I118" s="13"/>
      <c r="J118" s="26"/>
      <c r="K118" s="4"/>
      <c r="L118" s="4"/>
      <c r="M118" s="4"/>
      <c r="N118" s="336"/>
      <c r="O118" s="313"/>
      <c r="Q118" s="773" t="s">
        <v>423</v>
      </c>
      <c r="R118" s="772"/>
      <c r="S118" s="521"/>
    </row>
    <row r="119" spans="1:19" ht="12" customHeight="1" x14ac:dyDescent="0.25">
      <c r="A119" s="521"/>
      <c r="B119" s="351"/>
      <c r="C119" s="680" t="s">
        <v>20</v>
      </c>
      <c r="D119" s="125"/>
      <c r="E119" s="125"/>
      <c r="F119" s="125"/>
      <c r="G119" s="125"/>
      <c r="H119" s="125"/>
      <c r="I119" s="125"/>
      <c r="J119" s="125"/>
      <c r="K119" s="125"/>
      <c r="L119" s="125"/>
      <c r="M119" s="125"/>
      <c r="N119" s="681"/>
      <c r="O119" s="313"/>
      <c r="Q119" s="773" t="s">
        <v>423</v>
      </c>
      <c r="R119" s="772"/>
      <c r="S119" s="521"/>
    </row>
    <row r="120" spans="1:19" ht="12" customHeight="1" x14ac:dyDescent="0.25">
      <c r="A120" s="521"/>
      <c r="B120" s="351"/>
      <c r="C120" s="680" t="s">
        <v>22</v>
      </c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681"/>
      <c r="O120" s="313"/>
      <c r="Q120" s="773" t="s">
        <v>423</v>
      </c>
      <c r="R120" s="772"/>
      <c r="S120" s="521"/>
    </row>
    <row r="121" spans="1:19" ht="12" customHeight="1" x14ac:dyDescent="0.25">
      <c r="A121" s="521"/>
      <c r="B121" s="351"/>
      <c r="C121" s="680" t="s">
        <v>24</v>
      </c>
      <c r="D121" s="125"/>
      <c r="E121" s="125"/>
      <c r="F121" s="125"/>
      <c r="G121" s="125"/>
      <c r="H121" s="125"/>
      <c r="I121" s="125"/>
      <c r="J121" s="125"/>
      <c r="K121" s="125"/>
      <c r="L121" s="125"/>
      <c r="M121" s="125"/>
      <c r="N121" s="681"/>
      <c r="O121" s="313"/>
      <c r="Q121" s="773" t="s">
        <v>423</v>
      </c>
      <c r="R121" s="772"/>
      <c r="S121" s="521"/>
    </row>
    <row r="122" spans="1:19" ht="12" customHeight="1" x14ac:dyDescent="0.25">
      <c r="A122" s="521"/>
      <c r="B122" s="351"/>
      <c r="C122" s="680" t="s">
        <v>26</v>
      </c>
      <c r="D122" s="125"/>
      <c r="E122" s="125"/>
      <c r="F122" s="125"/>
      <c r="G122" s="125"/>
      <c r="H122" s="125"/>
      <c r="I122" s="125"/>
      <c r="J122" s="125"/>
      <c r="K122" s="125"/>
      <c r="L122" s="125"/>
      <c r="M122" s="125"/>
      <c r="N122" s="681"/>
      <c r="O122" s="313"/>
      <c r="Q122" s="773" t="s">
        <v>423</v>
      </c>
      <c r="R122" s="772"/>
      <c r="S122" s="521"/>
    </row>
    <row r="123" spans="1:19" ht="12" customHeight="1" x14ac:dyDescent="0.25">
      <c r="A123" s="521"/>
      <c r="B123" s="351"/>
      <c r="C123" s="680" t="s">
        <v>29</v>
      </c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  <c r="N123" s="681"/>
      <c r="O123" s="313"/>
      <c r="Q123" s="773" t="s">
        <v>423</v>
      </c>
      <c r="R123" s="772"/>
      <c r="S123" s="521"/>
    </row>
    <row r="124" spans="1:19" ht="12" customHeight="1" x14ac:dyDescent="0.25">
      <c r="A124" s="521"/>
      <c r="B124" s="351"/>
      <c r="C124" s="680" t="s">
        <v>31</v>
      </c>
      <c r="D124" s="125"/>
      <c r="E124" s="125"/>
      <c r="F124" s="125"/>
      <c r="G124" s="125"/>
      <c r="H124" s="125"/>
      <c r="I124" s="125"/>
      <c r="J124" s="125"/>
      <c r="K124" s="125"/>
      <c r="L124" s="125"/>
      <c r="M124" s="125"/>
      <c r="N124" s="681"/>
      <c r="O124" s="313"/>
      <c r="Q124" s="773" t="s">
        <v>423</v>
      </c>
      <c r="R124" s="772"/>
      <c r="S124" s="521"/>
    </row>
    <row r="125" spans="1:19" ht="12" customHeight="1" x14ac:dyDescent="0.25">
      <c r="A125" s="521"/>
      <c r="B125" s="351"/>
      <c r="C125" s="680" t="s">
        <v>32</v>
      </c>
      <c r="D125" s="125"/>
      <c r="E125" s="125"/>
      <c r="F125" s="125"/>
      <c r="G125" s="125"/>
      <c r="H125" s="125"/>
      <c r="I125" s="125"/>
      <c r="J125" s="125"/>
      <c r="K125" s="125"/>
      <c r="L125" s="125"/>
      <c r="M125" s="125"/>
      <c r="N125" s="681"/>
      <c r="O125" s="313"/>
      <c r="Q125" s="773" t="s">
        <v>423</v>
      </c>
      <c r="R125" s="772"/>
      <c r="S125" s="521"/>
    </row>
    <row r="126" spans="1:19" ht="12" customHeight="1" x14ac:dyDescent="0.25">
      <c r="A126" s="521"/>
      <c r="B126" s="351"/>
      <c r="C126" s="680" t="s">
        <v>33</v>
      </c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681"/>
      <c r="O126" s="313"/>
      <c r="Q126" s="773" t="s">
        <v>423</v>
      </c>
      <c r="R126" s="772"/>
      <c r="S126" s="521"/>
    </row>
    <row r="127" spans="1:19" ht="12" customHeight="1" x14ac:dyDescent="0.25">
      <c r="A127" s="521"/>
      <c r="B127" s="351"/>
      <c r="C127" s="680" t="s">
        <v>35</v>
      </c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681"/>
      <c r="O127" s="313"/>
      <c r="Q127" s="773" t="s">
        <v>423</v>
      </c>
      <c r="R127" s="772"/>
      <c r="S127" s="521"/>
    </row>
    <row r="128" spans="1:19" ht="12" customHeight="1" x14ac:dyDescent="0.25">
      <c r="A128" s="521"/>
      <c r="B128" s="351"/>
      <c r="C128" s="680" t="s">
        <v>36</v>
      </c>
      <c r="D128" s="125"/>
      <c r="E128" s="125"/>
      <c r="F128" s="125"/>
      <c r="G128" s="125"/>
      <c r="H128" s="125"/>
      <c r="I128" s="125"/>
      <c r="J128" s="125"/>
      <c r="K128" s="125"/>
      <c r="L128" s="125"/>
      <c r="M128" s="125"/>
      <c r="N128" s="681"/>
      <c r="O128" s="313"/>
      <c r="Q128" s="773" t="s">
        <v>423</v>
      </c>
      <c r="R128" s="772"/>
      <c r="S128" s="521"/>
    </row>
    <row r="129" spans="1:19" ht="12" customHeight="1" x14ac:dyDescent="0.25">
      <c r="A129" s="521"/>
      <c r="B129" s="351"/>
      <c r="C129" s="29"/>
      <c r="D129" s="4"/>
      <c r="E129" s="4"/>
      <c r="F129" s="22"/>
      <c r="G129" s="4"/>
      <c r="H129" s="4"/>
      <c r="I129" s="13"/>
      <c r="J129" s="26"/>
      <c r="K129" s="4"/>
      <c r="L129" s="4"/>
      <c r="M129" s="4"/>
      <c r="N129" s="336"/>
      <c r="O129" s="313"/>
      <c r="Q129" s="773" t="s">
        <v>423</v>
      </c>
      <c r="R129" s="772"/>
      <c r="S129" s="521"/>
    </row>
    <row r="130" spans="1:19" ht="12" customHeight="1" x14ac:dyDescent="0.25">
      <c r="A130" s="521"/>
      <c r="B130" s="351"/>
      <c r="C130" s="18" t="s">
        <v>381</v>
      </c>
      <c r="D130" s="4"/>
      <c r="E130" s="4"/>
      <c r="F130" s="22"/>
      <c r="G130" s="4"/>
      <c r="H130" s="4"/>
      <c r="I130" s="13"/>
      <c r="J130" s="26"/>
      <c r="K130" s="4"/>
      <c r="L130" s="4"/>
      <c r="M130" s="4"/>
      <c r="N130" s="336"/>
      <c r="O130" s="313"/>
      <c r="Q130" s="773" t="s">
        <v>423</v>
      </c>
      <c r="R130" s="772"/>
      <c r="S130" s="521"/>
    </row>
    <row r="131" spans="1:19" ht="12" customHeight="1" x14ac:dyDescent="0.25">
      <c r="A131" s="521"/>
      <c r="B131" s="351"/>
      <c r="C131" s="682" t="s">
        <v>20</v>
      </c>
      <c r="D131" s="125"/>
      <c r="E131" s="125"/>
      <c r="F131" s="125"/>
      <c r="G131" s="125"/>
      <c r="H131" s="125"/>
      <c r="I131" s="125"/>
      <c r="J131" s="125"/>
      <c r="K131" s="125"/>
      <c r="L131" s="125"/>
      <c r="M131" s="125"/>
      <c r="N131" s="681"/>
      <c r="O131" s="313"/>
      <c r="Q131" s="773" t="s">
        <v>423</v>
      </c>
      <c r="R131" s="772"/>
      <c r="S131" s="521"/>
    </row>
    <row r="132" spans="1:19" ht="12" customHeight="1" x14ac:dyDescent="0.25">
      <c r="A132" s="521"/>
      <c r="B132" s="351"/>
      <c r="C132" s="682" t="s">
        <v>22</v>
      </c>
      <c r="D132" s="125"/>
      <c r="E132" s="125"/>
      <c r="F132" s="125"/>
      <c r="G132" s="125"/>
      <c r="H132" s="125"/>
      <c r="I132" s="125"/>
      <c r="J132" s="125"/>
      <c r="K132" s="125"/>
      <c r="L132" s="125"/>
      <c r="M132" s="125"/>
      <c r="N132" s="681"/>
      <c r="O132" s="313"/>
      <c r="Q132" s="773" t="s">
        <v>423</v>
      </c>
      <c r="R132" s="772"/>
      <c r="S132" s="521"/>
    </row>
    <row r="133" spans="1:19" ht="12" customHeight="1" x14ac:dyDescent="0.25">
      <c r="A133" s="521"/>
      <c r="B133" s="351"/>
      <c r="C133" s="682" t="s">
        <v>24</v>
      </c>
      <c r="D133" s="125"/>
      <c r="E133" s="125"/>
      <c r="F133" s="125"/>
      <c r="G133" s="125"/>
      <c r="H133" s="125"/>
      <c r="I133" s="125"/>
      <c r="J133" s="125"/>
      <c r="K133" s="125"/>
      <c r="L133" s="125"/>
      <c r="M133" s="125"/>
      <c r="N133" s="681"/>
      <c r="O133" s="313"/>
      <c r="Q133" s="773" t="s">
        <v>423</v>
      </c>
      <c r="R133" s="772"/>
      <c r="S133" s="521"/>
    </row>
    <row r="134" spans="1:19" ht="12" customHeight="1" x14ac:dyDescent="0.25">
      <c r="A134" s="521"/>
      <c r="B134" s="351"/>
      <c r="C134" s="682" t="s">
        <v>26</v>
      </c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  <c r="N134" s="681"/>
      <c r="O134" s="313"/>
      <c r="Q134" s="773" t="s">
        <v>423</v>
      </c>
      <c r="R134" s="772"/>
      <c r="S134" s="521"/>
    </row>
    <row r="135" spans="1:19" ht="12" customHeight="1" x14ac:dyDescent="0.25">
      <c r="A135" s="521"/>
      <c r="B135" s="351"/>
      <c r="C135" s="682" t="s">
        <v>29</v>
      </c>
      <c r="D135" s="125"/>
      <c r="E135" s="125"/>
      <c r="F135" s="125"/>
      <c r="G135" s="125"/>
      <c r="H135" s="125"/>
      <c r="I135" s="125"/>
      <c r="J135" s="125"/>
      <c r="K135" s="125"/>
      <c r="L135" s="125"/>
      <c r="M135" s="125"/>
      <c r="N135" s="681"/>
      <c r="O135" s="313"/>
      <c r="Q135" s="773" t="s">
        <v>423</v>
      </c>
      <c r="R135" s="772"/>
      <c r="S135" s="521"/>
    </row>
    <row r="136" spans="1:19" ht="12" customHeight="1" x14ac:dyDescent="0.25">
      <c r="A136" s="521"/>
      <c r="B136" s="351"/>
      <c r="C136" s="682" t="s">
        <v>31</v>
      </c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681"/>
      <c r="O136" s="313"/>
      <c r="Q136" s="773" t="s">
        <v>423</v>
      </c>
      <c r="R136" s="772"/>
      <c r="S136" s="521"/>
    </row>
    <row r="137" spans="1:19" ht="12" customHeight="1" x14ac:dyDescent="0.25">
      <c r="A137" s="521"/>
      <c r="B137" s="351"/>
      <c r="C137" s="682" t="s">
        <v>32</v>
      </c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681"/>
      <c r="O137" s="313"/>
      <c r="Q137" s="773" t="s">
        <v>423</v>
      </c>
      <c r="R137" s="772"/>
      <c r="S137" s="521"/>
    </row>
    <row r="138" spans="1:19" ht="12" customHeight="1" x14ac:dyDescent="0.25">
      <c r="A138" s="521"/>
      <c r="B138" s="351"/>
      <c r="C138" s="682" t="s">
        <v>33</v>
      </c>
      <c r="D138" s="125"/>
      <c r="E138" s="125"/>
      <c r="F138" s="125"/>
      <c r="G138" s="125"/>
      <c r="H138" s="125"/>
      <c r="I138" s="125"/>
      <c r="J138" s="125"/>
      <c r="K138" s="125"/>
      <c r="L138" s="125"/>
      <c r="M138" s="125"/>
      <c r="N138" s="681"/>
      <c r="O138" s="313"/>
      <c r="Q138" s="773" t="s">
        <v>423</v>
      </c>
      <c r="R138" s="772"/>
      <c r="S138" s="521"/>
    </row>
    <row r="139" spans="1:19" ht="12" customHeight="1" x14ac:dyDescent="0.25">
      <c r="A139" s="521"/>
      <c r="B139" s="351"/>
      <c r="C139" s="682" t="s">
        <v>35</v>
      </c>
      <c r="D139" s="125"/>
      <c r="E139" s="125"/>
      <c r="F139" s="125"/>
      <c r="G139" s="125"/>
      <c r="H139" s="125"/>
      <c r="I139" s="125"/>
      <c r="J139" s="125"/>
      <c r="K139" s="125"/>
      <c r="L139" s="125"/>
      <c r="M139" s="125"/>
      <c r="N139" s="681"/>
      <c r="O139" s="313"/>
      <c r="Q139" s="773" t="s">
        <v>423</v>
      </c>
      <c r="R139" s="772"/>
      <c r="S139" s="521"/>
    </row>
    <row r="140" spans="1:19" ht="12" customHeight="1" x14ac:dyDescent="0.25">
      <c r="A140" s="521"/>
      <c r="B140" s="351"/>
      <c r="C140" s="682" t="s">
        <v>36</v>
      </c>
      <c r="D140" s="125"/>
      <c r="E140" s="125"/>
      <c r="F140" s="125"/>
      <c r="G140" s="125"/>
      <c r="H140" s="125"/>
      <c r="I140" s="125"/>
      <c r="J140" s="125"/>
      <c r="K140" s="125"/>
      <c r="L140" s="125"/>
      <c r="M140" s="125"/>
      <c r="N140" s="681"/>
      <c r="O140" s="313"/>
      <c r="Q140" s="773" t="s">
        <v>423</v>
      </c>
      <c r="R140" s="772"/>
      <c r="S140" s="521"/>
    </row>
    <row r="141" spans="1:19" ht="12" customHeight="1" x14ac:dyDescent="0.25">
      <c r="A141" s="521"/>
      <c r="B141" s="351"/>
      <c r="C141" s="29"/>
      <c r="D141" s="4"/>
      <c r="E141" s="4"/>
      <c r="F141" s="22"/>
      <c r="G141" s="4"/>
      <c r="H141" s="4"/>
      <c r="I141" s="13"/>
      <c r="J141" s="26"/>
      <c r="K141" s="4"/>
      <c r="L141" s="4"/>
      <c r="M141" s="4"/>
      <c r="N141" s="336"/>
      <c r="O141" s="313"/>
      <c r="Q141" s="773" t="s">
        <v>423</v>
      </c>
      <c r="R141" s="772"/>
      <c r="S141" s="521"/>
    </row>
    <row r="142" spans="1:19" ht="12" customHeight="1" x14ac:dyDescent="0.25">
      <c r="A142" s="521"/>
      <c r="B142" s="351"/>
      <c r="C142" s="683" t="s">
        <v>386</v>
      </c>
      <c r="D142" s="4"/>
      <c r="E142" s="4"/>
      <c r="F142" s="22"/>
      <c r="G142" s="4"/>
      <c r="H142" s="4"/>
      <c r="I142" s="13"/>
      <c r="J142" s="26"/>
      <c r="K142" s="4"/>
      <c r="L142" s="4"/>
      <c r="M142" s="4"/>
      <c r="N142" s="336"/>
      <c r="O142" s="313"/>
      <c r="Q142" s="773" t="s">
        <v>423</v>
      </c>
      <c r="R142" s="772"/>
      <c r="S142" s="521"/>
    </row>
    <row r="143" spans="1:19" ht="12" customHeight="1" x14ac:dyDescent="0.25">
      <c r="A143" s="521"/>
      <c r="B143" s="351"/>
      <c r="C143" s="684" t="s">
        <v>20</v>
      </c>
      <c r="D143" s="125"/>
      <c r="E143" s="125"/>
      <c r="F143" s="125"/>
      <c r="G143" s="125"/>
      <c r="H143" s="125"/>
      <c r="I143" s="125"/>
      <c r="J143" s="125"/>
      <c r="K143" s="125"/>
      <c r="L143" s="125"/>
      <c r="M143" s="125"/>
      <c r="N143" s="681"/>
      <c r="O143" s="313"/>
      <c r="Q143" s="773" t="s">
        <v>423</v>
      </c>
      <c r="R143" s="772"/>
      <c r="S143" s="521"/>
    </row>
    <row r="144" spans="1:19" ht="12" customHeight="1" x14ac:dyDescent="0.25">
      <c r="A144" s="521"/>
      <c r="B144" s="351"/>
      <c r="C144" s="684" t="s">
        <v>22</v>
      </c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681"/>
      <c r="O144" s="313"/>
      <c r="Q144" s="773" t="s">
        <v>423</v>
      </c>
      <c r="R144" s="772"/>
      <c r="S144" s="521"/>
    </row>
    <row r="145" spans="1:19" ht="12" customHeight="1" x14ac:dyDescent="0.25">
      <c r="A145" s="521"/>
      <c r="B145" s="351"/>
      <c r="C145" s="684" t="s">
        <v>24</v>
      </c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681"/>
      <c r="O145" s="313"/>
      <c r="Q145" s="773" t="s">
        <v>423</v>
      </c>
      <c r="R145" s="772"/>
      <c r="S145" s="521"/>
    </row>
    <row r="146" spans="1:19" ht="12" customHeight="1" x14ac:dyDescent="0.25">
      <c r="A146" s="521"/>
      <c r="B146" s="351"/>
      <c r="C146" s="684" t="s">
        <v>26</v>
      </c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681"/>
      <c r="O146" s="313"/>
      <c r="Q146" s="773" t="s">
        <v>423</v>
      </c>
      <c r="R146" s="772"/>
      <c r="S146" s="521"/>
    </row>
    <row r="147" spans="1:19" ht="12" customHeight="1" x14ac:dyDescent="0.25">
      <c r="A147" s="521"/>
      <c r="B147" s="351"/>
      <c r="C147" s="684" t="s">
        <v>29</v>
      </c>
      <c r="D147" s="125"/>
      <c r="E147" s="125"/>
      <c r="F147" s="125"/>
      <c r="G147" s="125"/>
      <c r="H147" s="125"/>
      <c r="I147" s="125"/>
      <c r="J147" s="125"/>
      <c r="K147" s="125"/>
      <c r="L147" s="125"/>
      <c r="M147" s="125"/>
      <c r="N147" s="681"/>
      <c r="O147" s="313"/>
      <c r="Q147" s="773" t="s">
        <v>423</v>
      </c>
      <c r="R147" s="772"/>
      <c r="S147" s="521"/>
    </row>
    <row r="148" spans="1:19" ht="12" customHeight="1" x14ac:dyDescent="0.25">
      <c r="A148" s="521"/>
      <c r="B148" s="351"/>
      <c r="C148" s="684" t="s">
        <v>31</v>
      </c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N148" s="681"/>
      <c r="O148" s="313"/>
      <c r="Q148" s="773" t="s">
        <v>423</v>
      </c>
      <c r="R148" s="772"/>
      <c r="S148" s="521"/>
    </row>
    <row r="149" spans="1:19" ht="12" customHeight="1" x14ac:dyDescent="0.25">
      <c r="A149" s="521"/>
      <c r="B149" s="351"/>
      <c r="C149" s="684" t="s">
        <v>32</v>
      </c>
      <c r="D149" s="125"/>
      <c r="E149" s="125"/>
      <c r="F149" s="125"/>
      <c r="G149" s="125"/>
      <c r="H149" s="125"/>
      <c r="I149" s="125"/>
      <c r="J149" s="125"/>
      <c r="K149" s="125"/>
      <c r="L149" s="125"/>
      <c r="M149" s="125"/>
      <c r="N149" s="681"/>
      <c r="O149" s="313"/>
      <c r="Q149" s="773" t="s">
        <v>423</v>
      </c>
      <c r="R149" s="772"/>
      <c r="S149" s="521"/>
    </row>
    <row r="150" spans="1:19" ht="12" customHeight="1" x14ac:dyDescent="0.25">
      <c r="A150" s="521"/>
      <c r="B150" s="351"/>
      <c r="C150" s="684" t="s">
        <v>33</v>
      </c>
      <c r="D150" s="125"/>
      <c r="E150" s="125"/>
      <c r="F150" s="125"/>
      <c r="G150" s="125"/>
      <c r="H150" s="125"/>
      <c r="I150" s="125"/>
      <c r="J150" s="125"/>
      <c r="K150" s="125"/>
      <c r="L150" s="125"/>
      <c r="M150" s="125"/>
      <c r="N150" s="681"/>
      <c r="O150" s="313"/>
      <c r="Q150" s="773" t="s">
        <v>423</v>
      </c>
      <c r="R150" s="772"/>
      <c r="S150" s="521"/>
    </row>
    <row r="151" spans="1:19" ht="12" customHeight="1" x14ac:dyDescent="0.25">
      <c r="A151" s="521"/>
      <c r="B151" s="351"/>
      <c r="C151" s="684" t="s">
        <v>35</v>
      </c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  <c r="N151" s="681"/>
      <c r="O151" s="313"/>
      <c r="Q151" s="773" t="s">
        <v>423</v>
      </c>
      <c r="R151" s="772"/>
      <c r="S151" s="521"/>
    </row>
    <row r="152" spans="1:19" ht="12" customHeight="1" x14ac:dyDescent="0.25">
      <c r="A152" s="521"/>
      <c r="B152" s="351"/>
      <c r="C152" s="684" t="s">
        <v>36</v>
      </c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681"/>
      <c r="O152" s="313"/>
      <c r="Q152" s="773" t="s">
        <v>423</v>
      </c>
      <c r="R152" s="772"/>
      <c r="S152" s="521"/>
    </row>
    <row r="153" spans="1:19" ht="12" customHeight="1" x14ac:dyDescent="0.25">
      <c r="A153" s="521"/>
      <c r="B153" s="351"/>
      <c r="C153" s="29"/>
      <c r="D153" s="4"/>
      <c r="E153" s="4"/>
      <c r="F153" s="22"/>
      <c r="G153" s="4"/>
      <c r="H153" s="4"/>
      <c r="I153" s="13"/>
      <c r="J153" s="26"/>
      <c r="K153" s="4"/>
      <c r="L153" s="4"/>
      <c r="M153" s="4"/>
      <c r="N153" s="336"/>
      <c r="O153" s="313"/>
      <c r="Q153" s="773" t="s">
        <v>423</v>
      </c>
      <c r="R153" s="772"/>
      <c r="S153" s="521"/>
    </row>
    <row r="154" spans="1:19" ht="12" customHeight="1" x14ac:dyDescent="0.25">
      <c r="A154" s="521"/>
      <c r="B154" s="351"/>
      <c r="C154" s="20" t="s">
        <v>387</v>
      </c>
      <c r="D154" s="4"/>
      <c r="E154" s="4"/>
      <c r="F154" s="22"/>
      <c r="G154" s="4"/>
      <c r="H154" s="4"/>
      <c r="I154" s="13"/>
      <c r="J154" s="26"/>
      <c r="K154" s="4"/>
      <c r="L154" s="4"/>
      <c r="M154" s="4"/>
      <c r="N154" s="336"/>
      <c r="O154" s="313"/>
      <c r="Q154" s="773" t="s">
        <v>423</v>
      </c>
      <c r="R154" s="772"/>
      <c r="S154" s="521"/>
    </row>
    <row r="155" spans="1:19" ht="12" customHeight="1" x14ac:dyDescent="0.25">
      <c r="A155" s="521"/>
      <c r="B155" s="351"/>
      <c r="C155" s="685" t="s">
        <v>20</v>
      </c>
      <c r="D155" s="125"/>
      <c r="E155" s="125"/>
      <c r="F155" s="125"/>
      <c r="G155" s="125"/>
      <c r="H155" s="125"/>
      <c r="I155" s="125"/>
      <c r="J155" s="125"/>
      <c r="K155" s="125"/>
      <c r="L155" s="125"/>
      <c r="M155" s="125"/>
      <c r="N155" s="681"/>
      <c r="O155" s="313"/>
      <c r="Q155" s="773" t="s">
        <v>423</v>
      </c>
      <c r="R155" s="772"/>
      <c r="S155" s="521"/>
    </row>
    <row r="156" spans="1:19" ht="12" customHeight="1" x14ac:dyDescent="0.25">
      <c r="A156" s="521"/>
      <c r="B156" s="351"/>
      <c r="C156" s="685" t="s">
        <v>22</v>
      </c>
      <c r="D156" s="125"/>
      <c r="E156" s="125"/>
      <c r="F156" s="125"/>
      <c r="G156" s="125"/>
      <c r="H156" s="125"/>
      <c r="I156" s="125"/>
      <c r="J156" s="125"/>
      <c r="K156" s="125"/>
      <c r="L156" s="125"/>
      <c r="M156" s="125"/>
      <c r="N156" s="681"/>
      <c r="O156" s="313"/>
      <c r="Q156" s="773" t="s">
        <v>423</v>
      </c>
      <c r="R156" s="772"/>
      <c r="S156" s="521"/>
    </row>
    <row r="157" spans="1:19" ht="12" customHeight="1" x14ac:dyDescent="0.25">
      <c r="A157" s="521"/>
      <c r="B157" s="351"/>
      <c r="C157" s="685" t="s">
        <v>24</v>
      </c>
      <c r="D157" s="125"/>
      <c r="E157" s="125"/>
      <c r="F157" s="125"/>
      <c r="G157" s="125"/>
      <c r="H157" s="125"/>
      <c r="I157" s="125"/>
      <c r="J157" s="125"/>
      <c r="K157" s="125"/>
      <c r="L157" s="125"/>
      <c r="M157" s="125"/>
      <c r="N157" s="681"/>
      <c r="O157" s="313"/>
      <c r="Q157" s="773" t="s">
        <v>423</v>
      </c>
      <c r="R157" s="772"/>
      <c r="S157" s="521"/>
    </row>
    <row r="158" spans="1:19" ht="12" customHeight="1" x14ac:dyDescent="0.25">
      <c r="A158" s="521"/>
      <c r="B158" s="351"/>
      <c r="C158" s="685" t="s">
        <v>26</v>
      </c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681"/>
      <c r="O158" s="313"/>
      <c r="Q158" s="773" t="s">
        <v>423</v>
      </c>
      <c r="R158" s="772"/>
      <c r="S158" s="521"/>
    </row>
    <row r="159" spans="1:19" ht="12" customHeight="1" x14ac:dyDescent="0.25">
      <c r="A159" s="521"/>
      <c r="B159" s="351"/>
      <c r="C159" s="685" t="s">
        <v>29</v>
      </c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681"/>
      <c r="O159" s="313"/>
      <c r="Q159" s="773" t="s">
        <v>423</v>
      </c>
      <c r="R159" s="772"/>
      <c r="S159" s="521"/>
    </row>
    <row r="160" spans="1:19" ht="12" customHeight="1" x14ac:dyDescent="0.25">
      <c r="A160" s="521"/>
      <c r="B160" s="351"/>
      <c r="C160" s="685" t="s">
        <v>31</v>
      </c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681"/>
      <c r="O160" s="313"/>
      <c r="Q160" s="773" t="s">
        <v>423</v>
      </c>
      <c r="R160" s="772"/>
      <c r="S160" s="521"/>
    </row>
    <row r="161" spans="1:20" ht="12" customHeight="1" x14ac:dyDescent="0.25">
      <c r="A161" s="521"/>
      <c r="B161" s="351"/>
      <c r="C161" s="685" t="s">
        <v>32</v>
      </c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681"/>
      <c r="O161" s="313"/>
      <c r="Q161" s="773" t="s">
        <v>423</v>
      </c>
      <c r="R161" s="772"/>
      <c r="S161" s="521"/>
    </row>
    <row r="162" spans="1:20" ht="12" customHeight="1" x14ac:dyDescent="0.25">
      <c r="A162" s="521"/>
      <c r="B162" s="351"/>
      <c r="C162" s="685" t="s">
        <v>33</v>
      </c>
      <c r="D162" s="125"/>
      <c r="E162" s="125"/>
      <c r="F162" s="125"/>
      <c r="G162" s="125"/>
      <c r="H162" s="125"/>
      <c r="I162" s="125"/>
      <c r="J162" s="125"/>
      <c r="K162" s="125"/>
      <c r="L162" s="125"/>
      <c r="M162" s="125"/>
      <c r="N162" s="681"/>
      <c r="O162" s="313"/>
      <c r="Q162" s="773" t="s">
        <v>423</v>
      </c>
      <c r="R162" s="772"/>
      <c r="S162" s="521"/>
    </row>
    <row r="163" spans="1:20" ht="12" customHeight="1" x14ac:dyDescent="0.25">
      <c r="A163" s="521"/>
      <c r="B163" s="351"/>
      <c r="C163" s="685" t="s">
        <v>35</v>
      </c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681"/>
      <c r="O163" s="313"/>
      <c r="Q163" s="773" t="s">
        <v>423</v>
      </c>
      <c r="R163" s="772"/>
      <c r="S163" s="521"/>
    </row>
    <row r="164" spans="1:20" ht="12" customHeight="1" x14ac:dyDescent="0.25">
      <c r="A164" s="521"/>
      <c r="B164" s="351"/>
      <c r="C164" s="685" t="s">
        <v>36</v>
      </c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N164" s="681"/>
      <c r="O164" s="313"/>
      <c r="Q164" s="773" t="s">
        <v>423</v>
      </c>
      <c r="R164" s="772"/>
      <c r="S164" s="521"/>
    </row>
    <row r="165" spans="1:20" ht="12" customHeight="1" x14ac:dyDescent="0.25">
      <c r="A165" s="521"/>
      <c r="B165" s="351"/>
      <c r="C165" s="29"/>
      <c r="D165" s="4"/>
      <c r="E165" s="4"/>
      <c r="F165" s="22"/>
      <c r="G165" s="4"/>
      <c r="H165" s="4"/>
      <c r="I165" s="13"/>
      <c r="J165" s="26"/>
      <c r="K165" s="4"/>
      <c r="L165" s="4"/>
      <c r="M165" s="4"/>
      <c r="N165" s="336"/>
      <c r="O165" s="313"/>
      <c r="Q165" s="773" t="s">
        <v>423</v>
      </c>
      <c r="R165" s="772"/>
      <c r="S165" s="521"/>
    </row>
    <row r="166" spans="1:20" ht="12" customHeight="1" thickBot="1" x14ac:dyDescent="0.25">
      <c r="A166" s="521"/>
      <c r="B166" s="355"/>
      <c r="C166" s="356"/>
      <c r="D166" s="347"/>
      <c r="E166" s="347"/>
      <c r="F166" s="349"/>
      <c r="G166" s="347"/>
      <c r="H166" s="347"/>
      <c r="I166" s="357"/>
      <c r="J166" s="358"/>
      <c r="K166" s="347"/>
      <c r="L166" s="347"/>
      <c r="M166" s="347"/>
      <c r="N166" s="348"/>
      <c r="O166" s="313"/>
      <c r="Q166" s="771" t="s">
        <v>422</v>
      </c>
      <c r="R166" s="771"/>
      <c r="S166" s="771"/>
      <c r="T166" s="771"/>
    </row>
    <row r="167" spans="1:20" ht="36.75" customHeight="1" thickBot="1" x14ac:dyDescent="0.25">
      <c r="A167" s="521"/>
      <c r="B167" s="6"/>
      <c r="C167" s="29"/>
      <c r="D167" s="4"/>
      <c r="E167" s="4"/>
      <c r="F167" s="22"/>
      <c r="G167" s="4"/>
      <c r="H167" s="4"/>
      <c r="I167" s="13"/>
      <c r="J167" s="26"/>
      <c r="K167" s="4"/>
      <c r="L167" s="4"/>
      <c r="M167" s="4"/>
      <c r="N167" s="4"/>
      <c r="O167" s="313"/>
    </row>
    <row r="168" spans="1:20" ht="28.5" customHeight="1" x14ac:dyDescent="0.35">
      <c r="B168" s="858" t="s">
        <v>382</v>
      </c>
      <c r="C168" s="859"/>
      <c r="D168" s="859"/>
      <c r="E168" s="859"/>
      <c r="F168" s="859"/>
      <c r="G168" s="859"/>
      <c r="H168" s="859"/>
      <c r="I168" s="859"/>
      <c r="J168" s="859"/>
      <c r="K168" s="859"/>
      <c r="L168" s="859"/>
      <c r="M168" s="859"/>
      <c r="N168" s="860"/>
    </row>
    <row r="169" spans="1:20" ht="28.5" customHeight="1" x14ac:dyDescent="0.2">
      <c r="B169" s="929" t="s">
        <v>383</v>
      </c>
      <c r="C169" s="930"/>
      <c r="D169" s="930"/>
      <c r="E169" s="930"/>
      <c r="F169" s="930"/>
      <c r="G169" s="930"/>
      <c r="H169" s="930"/>
      <c r="I169" s="930"/>
      <c r="J169" s="930"/>
      <c r="K169" s="930"/>
      <c r="L169" s="930"/>
      <c r="M169" s="930"/>
      <c r="N169" s="931"/>
    </row>
    <row r="170" spans="1:20" ht="19.5" customHeight="1" thickBot="1" x14ac:dyDescent="0.25">
      <c r="B170" s="932"/>
      <c r="C170" s="933"/>
      <c r="D170" s="933"/>
      <c r="E170" s="933"/>
      <c r="F170" s="933"/>
      <c r="G170" s="933"/>
      <c r="H170" s="933"/>
      <c r="I170" s="933"/>
      <c r="J170" s="933"/>
      <c r="K170" s="933"/>
      <c r="L170" s="933"/>
      <c r="M170" s="933"/>
      <c r="N170" s="934"/>
    </row>
    <row r="171" spans="1:20" ht="19.5" customHeight="1" x14ac:dyDescent="0.2"/>
    <row r="172" spans="1:20" ht="19.5" customHeight="1" x14ac:dyDescent="0.2">
      <c r="A172" s="49" t="s">
        <v>114</v>
      </c>
      <c r="B172" s="47"/>
      <c r="C172" s="532" t="s">
        <v>113</v>
      </c>
      <c r="D172" s="533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9" t="s">
        <v>114</v>
      </c>
    </row>
    <row r="173" spans="1:20" ht="19.5" customHeight="1" thickBot="1" x14ac:dyDescent="0.25"/>
    <row r="174" spans="1:20" ht="24.75" customHeight="1" x14ac:dyDescent="0.2">
      <c r="A174" s="528"/>
      <c r="B174" s="971" t="s">
        <v>384</v>
      </c>
      <c r="C174" s="972"/>
      <c r="D174" s="972"/>
      <c r="E174" s="972"/>
      <c r="F174" s="972"/>
      <c r="G174" s="972"/>
      <c r="H174" s="972"/>
      <c r="I174" s="972"/>
      <c r="J174" s="972"/>
      <c r="K174" s="972"/>
      <c r="L174" s="972"/>
      <c r="M174" s="972"/>
      <c r="N174" s="973"/>
    </row>
    <row r="175" spans="1:20" ht="24.75" customHeight="1" thickBot="1" x14ac:dyDescent="0.25">
      <c r="A175" s="528"/>
      <c r="B175" s="974"/>
      <c r="C175" s="975"/>
      <c r="D175" s="975"/>
      <c r="E175" s="975"/>
      <c r="F175" s="975"/>
      <c r="G175" s="975"/>
      <c r="H175" s="975"/>
      <c r="I175" s="975"/>
      <c r="J175" s="975"/>
      <c r="K175" s="975"/>
      <c r="L175" s="975"/>
      <c r="M175" s="975"/>
      <c r="N175" s="976"/>
    </row>
    <row r="176" spans="1:20" ht="24.75" customHeight="1" thickBot="1" x14ac:dyDescent="0.25">
      <c r="A176" s="528"/>
      <c r="B176" s="599"/>
      <c r="C176" s="599"/>
      <c r="D176" s="599"/>
      <c r="E176" s="599"/>
      <c r="F176" s="599"/>
      <c r="G176" s="599"/>
      <c r="H176" s="599"/>
      <c r="I176" s="599"/>
      <c r="J176" s="599"/>
      <c r="K176" s="599"/>
      <c r="L176" s="599"/>
      <c r="M176" s="599"/>
      <c r="N176" s="737">
        <f>ROW()</f>
        <v>176</v>
      </c>
    </row>
    <row r="177" spans="1:66" ht="24.75" customHeight="1" x14ac:dyDescent="0.2">
      <c r="A177" s="528"/>
      <c r="B177" s="979" t="s">
        <v>153</v>
      </c>
      <c r="C177" s="980"/>
      <c r="D177" s="980"/>
      <c r="E177" s="980"/>
      <c r="F177" s="980"/>
      <c r="G177" s="980"/>
      <c r="H177" s="980"/>
      <c r="I177" s="980"/>
      <c r="J177" s="980"/>
      <c r="K177" s="980"/>
      <c r="L177" s="980"/>
      <c r="M177" s="980"/>
      <c r="N177" s="981"/>
    </row>
    <row r="178" spans="1:66" ht="20.25" customHeight="1" thickBot="1" x14ac:dyDescent="0.4">
      <c r="A178" s="528"/>
      <c r="B178" s="982" t="s">
        <v>152</v>
      </c>
      <c r="C178" s="983"/>
      <c r="D178" s="983"/>
      <c r="E178" s="983"/>
      <c r="F178" s="983"/>
      <c r="G178" s="983"/>
      <c r="H178" s="983"/>
      <c r="I178" s="983"/>
      <c r="J178" s="983"/>
      <c r="K178" s="983"/>
      <c r="L178" s="983"/>
      <c r="M178" s="983"/>
      <c r="N178" s="984"/>
    </row>
    <row r="179" spans="1:66" ht="24.75" customHeight="1" thickBot="1" x14ac:dyDescent="0.25">
      <c r="A179" s="528"/>
      <c r="B179" s="599"/>
      <c r="C179" s="599"/>
      <c r="D179" s="599"/>
      <c r="E179" s="599"/>
      <c r="F179" s="599"/>
      <c r="G179" s="599"/>
      <c r="H179" s="599"/>
      <c r="I179" s="599"/>
      <c r="J179" s="599"/>
      <c r="K179" s="599"/>
      <c r="L179" s="599"/>
      <c r="M179" s="599"/>
      <c r="N179" s="599"/>
      <c r="Q179" s="737" t="str">
        <f>ADDRESS(ROW(),COLUMN(),4)</f>
        <v>Q179</v>
      </c>
      <c r="AH179" s="737" t="str">
        <f>ADDRESS(ROW(),COLUMN(),4)</f>
        <v>AH179</v>
      </c>
      <c r="AY179" s="737" t="str">
        <f>ADDRESS(ROW(),COLUMN(),4)</f>
        <v>AY179</v>
      </c>
    </row>
    <row r="180" spans="1:66" ht="23.25" x14ac:dyDescent="0.3">
      <c r="A180" s="534" t="s">
        <v>112</v>
      </c>
      <c r="B180" s="985" t="s">
        <v>154</v>
      </c>
      <c r="C180" s="985"/>
      <c r="D180" s="985"/>
      <c r="E180" s="338" t="s">
        <v>366</v>
      </c>
      <c r="F180" s="339"/>
      <c r="G180" s="535"/>
      <c r="H180" s="535"/>
      <c r="I180" s="535"/>
      <c r="J180" s="535"/>
      <c r="K180" s="535"/>
      <c r="L180" s="535"/>
      <c r="M180" s="340" t="s">
        <v>30</v>
      </c>
      <c r="N180" s="536"/>
      <c r="Q180" s="537" t="s">
        <v>112</v>
      </c>
      <c r="R180" s="251" t="s">
        <v>364</v>
      </c>
      <c r="S180" s="538"/>
      <c r="T180" s="539"/>
      <c r="U180" s="539"/>
      <c r="V180" s="539"/>
      <c r="W180" s="121"/>
      <c r="X180" s="539"/>
      <c r="Y180" s="539"/>
      <c r="Z180" s="539"/>
      <c r="AA180" s="539"/>
      <c r="AB180" s="539"/>
      <c r="AC180" s="539"/>
      <c r="AD180" s="539"/>
      <c r="AE180" s="539"/>
      <c r="AF180" s="623" t="s">
        <v>112</v>
      </c>
      <c r="AG180" s="541"/>
      <c r="AH180" s="537" t="s">
        <v>112</v>
      </c>
      <c r="AI180" s="251" t="s">
        <v>364</v>
      </c>
      <c r="AJ180" s="538"/>
      <c r="AK180" s="539"/>
      <c r="AL180" s="539"/>
      <c r="AM180" s="539"/>
      <c r="AN180" s="121"/>
      <c r="AO180" s="539"/>
      <c r="AP180" s="539"/>
      <c r="AQ180" s="539"/>
      <c r="AR180" s="539"/>
      <c r="AS180" s="539"/>
      <c r="AT180" s="539"/>
      <c r="AU180" s="539"/>
      <c r="AV180" s="540"/>
      <c r="AW180" s="537" t="s">
        <v>112</v>
      </c>
      <c r="AY180" s="537" t="s">
        <v>112</v>
      </c>
      <c r="AZ180" s="251" t="s">
        <v>364</v>
      </c>
      <c r="BA180" s="538"/>
      <c r="BB180" s="539"/>
      <c r="BC180" s="539"/>
      <c r="BD180" s="539"/>
      <c r="BE180" s="121"/>
      <c r="BF180" s="539"/>
      <c r="BG180" s="539"/>
      <c r="BH180" s="539"/>
      <c r="BI180" s="539"/>
      <c r="BJ180" s="539"/>
      <c r="BK180" s="539"/>
      <c r="BL180" s="539"/>
      <c r="BM180" s="540"/>
      <c r="BN180" s="537" t="s">
        <v>112</v>
      </c>
    </row>
    <row r="181" spans="1:66" ht="24" customHeight="1" x14ac:dyDescent="0.25">
      <c r="A181" s="986" t="s">
        <v>375</v>
      </c>
      <c r="B181" s="34" t="s">
        <v>65</v>
      </c>
      <c r="C181" s="19"/>
      <c r="D181" s="5"/>
      <c r="E181" s="5"/>
      <c r="F181" s="5"/>
      <c r="G181" s="5"/>
      <c r="H181" s="5"/>
      <c r="I181" s="5"/>
      <c r="J181" s="5"/>
      <c r="K181" s="43"/>
      <c r="L181" s="73" t="s">
        <v>51</v>
      </c>
      <c r="M181" s="606">
        <v>60</v>
      </c>
      <c r="N181" s="607" t="s">
        <v>54</v>
      </c>
      <c r="Q181" s="988" t="s">
        <v>375</v>
      </c>
      <c r="R181" s="63" t="s">
        <v>117</v>
      </c>
      <c r="S181" s="542"/>
      <c r="T181" s="462"/>
      <c r="U181" s="462"/>
      <c r="V181" s="462"/>
      <c r="W181" s="463"/>
      <c r="X181" s="463"/>
      <c r="Y181" s="463"/>
      <c r="Z181" s="463"/>
      <c r="AA181" s="463"/>
      <c r="AB181" s="463"/>
      <c r="AC181" s="463"/>
      <c r="AD181" s="463"/>
      <c r="AE181" s="463"/>
      <c r="AF181" s="993" t="s">
        <v>375</v>
      </c>
      <c r="AG181" s="541"/>
      <c r="AH181" s="988" t="s">
        <v>375</v>
      </c>
      <c r="AI181" s="109" t="s">
        <v>92</v>
      </c>
      <c r="AJ181" s="542"/>
      <c r="AK181" s="462"/>
      <c r="AL181" s="462"/>
      <c r="AM181" s="462"/>
      <c r="AN181" s="463"/>
      <c r="AO181" s="463"/>
      <c r="AP181" s="463"/>
      <c r="AQ181" s="463"/>
      <c r="AR181" s="463"/>
      <c r="AS181" s="463"/>
      <c r="AT181" s="463"/>
      <c r="AU181" s="463"/>
      <c r="AV181" s="463"/>
      <c r="AW181" s="993" t="s">
        <v>375</v>
      </c>
      <c r="AY181" s="988" t="s">
        <v>375</v>
      </c>
      <c r="AZ181" s="543"/>
      <c r="BA181" s="30" t="s">
        <v>68</v>
      </c>
      <c r="BB181" s="30"/>
      <c r="BC181" s="711"/>
      <c r="BD181" s="22"/>
      <c r="BE181" s="711"/>
      <c r="BF181" s="711"/>
      <c r="BG181" s="13"/>
      <c r="BH181" s="528"/>
      <c r="BI181" s="528"/>
      <c r="BJ181" s="711"/>
      <c r="BK181" s="544"/>
      <c r="BL181" s="544"/>
      <c r="BM181" s="122" t="str">
        <f>B181</f>
        <v>ROTI DE PORC….CUISSON BASSE TEMPÉRATURE</v>
      </c>
      <c r="BN181" s="993" t="s">
        <v>375</v>
      </c>
    </row>
    <row r="182" spans="1:66" ht="15.95" customHeight="1" thickBot="1" x14ac:dyDescent="0.3">
      <c r="A182" s="986"/>
      <c r="B182" s="614" t="s">
        <v>31</v>
      </c>
      <c r="C182" s="71"/>
      <c r="D182" s="70"/>
      <c r="E182" s="43"/>
      <c r="F182" s="912" t="s">
        <v>5</v>
      </c>
      <c r="G182" s="912"/>
      <c r="H182" s="255"/>
      <c r="I182" s="43"/>
      <c r="J182" s="43"/>
      <c r="K182" s="255"/>
      <c r="L182" s="43"/>
      <c r="M182" s="77"/>
      <c r="N182" s="545"/>
      <c r="Q182" s="988"/>
      <c r="R182" s="546"/>
      <c r="S182" s="528"/>
      <c r="T182" s="528"/>
      <c r="U182" s="528"/>
      <c r="V182" s="463"/>
      <c r="W182" s="463"/>
      <c r="X182" s="463"/>
      <c r="Y182" s="463"/>
      <c r="Z182" s="463"/>
      <c r="AA182" s="463"/>
      <c r="AB182" s="463"/>
      <c r="AC182" s="463"/>
      <c r="AD182" s="463"/>
      <c r="AE182" s="463"/>
      <c r="AF182" s="993"/>
      <c r="AG182" s="541"/>
      <c r="AH182" s="988"/>
      <c r="AI182" s="547"/>
      <c r="AJ182" s="87"/>
      <c r="AK182" s="87"/>
      <c r="AL182" s="87"/>
      <c r="AM182" s="463"/>
      <c r="AN182" s="463"/>
      <c r="AO182" s="463"/>
      <c r="AP182" s="463"/>
      <c r="AQ182" s="463"/>
      <c r="AR182" s="463"/>
      <c r="AS182" s="463"/>
      <c r="AT182" s="463"/>
      <c r="AU182" s="463"/>
      <c r="AV182" s="463"/>
      <c r="AW182" s="993"/>
      <c r="AY182" s="988"/>
      <c r="AZ182" s="543"/>
      <c r="BA182" s="30"/>
      <c r="BB182" s="30"/>
      <c r="BC182" s="711"/>
      <c r="BD182" s="22"/>
      <c r="BE182" s="711"/>
      <c r="BF182" s="711"/>
      <c r="BG182" s="13"/>
      <c r="BH182" s="528"/>
      <c r="BI182" s="528"/>
      <c r="BJ182" s="711"/>
      <c r="BK182" s="544"/>
      <c r="BL182" s="544"/>
      <c r="BM182" s="122"/>
      <c r="BN182" s="993"/>
    </row>
    <row r="183" spans="1:66" ht="15.95" customHeight="1" thickBot="1" x14ac:dyDescent="0.25">
      <c r="A183" s="986"/>
      <c r="B183" s="256">
        <f>SUM(B187:B190)</f>
        <v>60</v>
      </c>
      <c r="C183" s="913" t="s">
        <v>0</v>
      </c>
      <c r="D183" s="45" t="s">
        <v>4</v>
      </c>
      <c r="E183" s="45"/>
      <c r="F183" s="257">
        <f>G183-I183</f>
        <v>54.8185</v>
      </c>
      <c r="G183" s="257">
        <f>SUM(G186,G191,G198,G210)</f>
        <v>66.945999999999998</v>
      </c>
      <c r="H183" s="548"/>
      <c r="I183" s="258">
        <f>SUM(I186,I198,I210)</f>
        <v>12.127500000000001</v>
      </c>
      <c r="J183" s="77"/>
      <c r="K183" s="77" t="s">
        <v>50</v>
      </c>
      <c r="L183" s="77"/>
      <c r="M183" s="77"/>
      <c r="N183" s="545"/>
      <c r="Q183" s="988"/>
      <c r="R183" s="64" t="s">
        <v>114</v>
      </c>
      <c r="S183" s="532" t="s">
        <v>113</v>
      </c>
      <c r="T183" s="532"/>
      <c r="U183" s="533"/>
      <c r="V183" s="471"/>
      <c r="W183" s="471"/>
      <c r="X183" s="471"/>
      <c r="Y183" s="471"/>
      <c r="Z183" s="471"/>
      <c r="AA183" s="471"/>
      <c r="AB183" s="471"/>
      <c r="AC183" s="471"/>
      <c r="AD183" s="471"/>
      <c r="AE183" s="471"/>
      <c r="AF183" s="993"/>
      <c r="AG183" s="541"/>
      <c r="AH183" s="988"/>
      <c r="AI183" s="110" t="s">
        <v>114</v>
      </c>
      <c r="AJ183" s="532" t="s">
        <v>113</v>
      </c>
      <c r="AK183" s="532"/>
      <c r="AL183" s="533"/>
      <c r="AM183" s="471"/>
      <c r="AN183" s="471"/>
      <c r="AO183" s="471"/>
      <c r="AP183" s="471"/>
      <c r="AQ183" s="471"/>
      <c r="AR183" s="471"/>
      <c r="AS183" s="471"/>
      <c r="AT183" s="471"/>
      <c r="AU183" s="471"/>
      <c r="AV183" s="471"/>
      <c r="AW183" s="993"/>
      <c r="AY183" s="988"/>
      <c r="AZ183" s="549"/>
      <c r="BA183" s="27"/>
      <c r="BB183" s="711"/>
      <c r="BC183" s="711"/>
      <c r="BD183" s="22"/>
      <c r="BE183" s="711"/>
      <c r="BF183" s="711"/>
      <c r="BG183" s="13"/>
      <c r="BH183" s="528"/>
      <c r="BI183" s="528"/>
      <c r="BJ183" s="711"/>
      <c r="BK183" s="544"/>
      <c r="BL183" s="544"/>
      <c r="BM183" s="550"/>
      <c r="BN183" s="993"/>
    </row>
    <row r="184" spans="1:66" ht="15.95" customHeight="1" x14ac:dyDescent="0.2">
      <c r="A184" s="986"/>
      <c r="B184" s="74"/>
      <c r="C184" s="914"/>
      <c r="D184" s="75"/>
      <c r="E184" s="75"/>
      <c r="F184" s="474" t="s">
        <v>220</v>
      </c>
      <c r="G184" s="474" t="s">
        <v>53</v>
      </c>
      <c r="H184" s="76"/>
      <c r="I184" s="474" t="s">
        <v>221</v>
      </c>
      <c r="J184" s="75"/>
      <c r="K184" s="75"/>
      <c r="L184" s="989" t="s">
        <v>196</v>
      </c>
      <c r="M184" s="990"/>
      <c r="N184" s="531">
        <f>B183</f>
        <v>60</v>
      </c>
      <c r="Q184" s="988"/>
      <c r="R184" s="551"/>
      <c r="S184" s="528"/>
      <c r="T184" s="528"/>
      <c r="U184" s="463"/>
      <c r="V184" s="463"/>
      <c r="W184" s="463"/>
      <c r="X184" s="463"/>
      <c r="Y184" s="463"/>
      <c r="Z184" s="463"/>
      <c r="AA184" s="463"/>
      <c r="AB184" s="463"/>
      <c r="AC184" s="463"/>
      <c r="AD184" s="463"/>
      <c r="AE184" s="463"/>
      <c r="AF184" s="993"/>
      <c r="AG184" s="541"/>
      <c r="AH184" s="988"/>
      <c r="AI184" s="552"/>
      <c r="AJ184" s="87"/>
      <c r="AK184" s="87"/>
      <c r="AL184" s="87"/>
      <c r="AM184" s="463"/>
      <c r="AN184" s="463"/>
      <c r="AO184" s="463"/>
      <c r="AP184" s="463"/>
      <c r="AQ184" s="463"/>
      <c r="AR184" s="463"/>
      <c r="AS184" s="463"/>
      <c r="AT184" s="463"/>
      <c r="AU184" s="463"/>
      <c r="AV184" s="463"/>
      <c r="AW184" s="993"/>
      <c r="AY184" s="988"/>
      <c r="AZ184" s="553"/>
      <c r="BA184" s="31" t="s">
        <v>63</v>
      </c>
      <c r="BB184" s="24"/>
      <c r="BC184" s="711"/>
      <c r="BD184" s="22"/>
      <c r="BE184" s="711"/>
      <c r="BF184" s="711"/>
      <c r="BG184" s="13"/>
      <c r="BH184" s="528"/>
      <c r="BI184" s="528"/>
      <c r="BJ184" s="711"/>
      <c r="BK184" s="554"/>
      <c r="BL184" s="544"/>
      <c r="BM184" s="550"/>
      <c r="BN184" s="993"/>
    </row>
    <row r="185" spans="1:66" ht="15.95" customHeight="1" thickBot="1" x14ac:dyDescent="0.3">
      <c r="A185" s="986"/>
      <c r="B185" s="70" t="s">
        <v>23</v>
      </c>
      <c r="C185" s="71" t="s">
        <v>25</v>
      </c>
      <c r="D185" s="70" t="s">
        <v>21</v>
      </c>
      <c r="E185" s="43"/>
      <c r="F185" s="77"/>
      <c r="G185" s="555"/>
      <c r="H185" s="555"/>
      <c r="I185" s="556"/>
      <c r="J185" s="555"/>
      <c r="K185" s="255" t="s">
        <v>27</v>
      </c>
      <c r="L185" s="43"/>
      <c r="M185" s="557"/>
      <c r="N185" s="558"/>
      <c r="Q185" s="988"/>
      <c r="R185" s="58" t="s">
        <v>21</v>
      </c>
      <c r="S185" s="66" t="s">
        <v>357</v>
      </c>
      <c r="T185" s="54"/>
      <c r="U185" s="528"/>
      <c r="V185" s="463"/>
      <c r="W185" s="463"/>
      <c r="X185" s="463"/>
      <c r="Y185" s="463"/>
      <c r="Z185" s="463"/>
      <c r="AA185" s="463"/>
      <c r="AB185" s="463"/>
      <c r="AC185" s="463"/>
      <c r="AD185" s="463"/>
      <c r="AE185" s="463"/>
      <c r="AF185" s="993"/>
      <c r="AG185" s="541"/>
      <c r="AH185" s="988"/>
      <c r="AI185" s="111" t="s">
        <v>23</v>
      </c>
      <c r="AJ185" s="66" t="s">
        <v>119</v>
      </c>
      <c r="AK185" s="87"/>
      <c r="AL185" s="87"/>
      <c r="AM185" s="463"/>
      <c r="AN185" s="463"/>
      <c r="AO185" s="463"/>
      <c r="AP185" s="463"/>
      <c r="AQ185" s="463"/>
      <c r="AR185" s="463"/>
      <c r="AS185" s="463"/>
      <c r="AT185" s="463"/>
      <c r="AU185" s="463"/>
      <c r="AV185" s="463"/>
      <c r="AW185" s="993"/>
      <c r="AY185" s="988"/>
      <c r="AZ185" s="559"/>
      <c r="BA185" s="15" t="s">
        <v>20</v>
      </c>
      <c r="BB185" s="711" t="s">
        <v>69</v>
      </c>
      <c r="BC185" s="711"/>
      <c r="BD185" s="22"/>
      <c r="BE185" s="711"/>
      <c r="BF185" s="711"/>
      <c r="BG185" s="13"/>
      <c r="BH185" s="528"/>
      <c r="BI185" s="528"/>
      <c r="BJ185" s="711"/>
      <c r="BK185" s="559"/>
      <c r="BL185" s="553"/>
      <c r="BM185" s="550"/>
      <c r="BN185" s="993"/>
    </row>
    <row r="186" spans="1:66" ht="15.95" customHeight="1" thickBot="1" x14ac:dyDescent="0.25">
      <c r="A186" s="986"/>
      <c r="B186" s="72"/>
      <c r="C186" s="78"/>
      <c r="D186" s="123" t="s">
        <v>66</v>
      </c>
      <c r="E186" s="79"/>
      <c r="F186" s="259" t="str">
        <f>IF(C186&lt;=0,"",G186-(G186*C186%))</f>
        <v/>
      </c>
      <c r="G186" s="124">
        <f>SUM(G187:G190)</f>
        <v>60</v>
      </c>
      <c r="H186" s="123" t="s">
        <v>2</v>
      </c>
      <c r="I186" s="260">
        <f>SUM(I187:I190)</f>
        <v>12</v>
      </c>
      <c r="J186" s="123"/>
      <c r="K186" s="285" t="s">
        <v>205</v>
      </c>
      <c r="L186" s="284"/>
      <c r="M186" s="284"/>
      <c r="N186" s="341"/>
      <c r="Q186" s="988"/>
      <c r="R186" s="58"/>
      <c r="S186" s="66"/>
      <c r="T186" s="54"/>
      <c r="U186" s="528"/>
      <c r="V186" s="463"/>
      <c r="W186" s="463"/>
      <c r="X186" s="463"/>
      <c r="Y186" s="463"/>
      <c r="Z186" s="463"/>
      <c r="AA186" s="463"/>
      <c r="AB186" s="463"/>
      <c r="AC186" s="463"/>
      <c r="AD186" s="463"/>
      <c r="AE186" s="463"/>
      <c r="AF186" s="993"/>
      <c r="AG186" s="541"/>
      <c r="AH186" s="988"/>
      <c r="AI186" s="552"/>
      <c r="AJ186" s="87"/>
      <c r="AK186" s="87"/>
      <c r="AL186" s="87"/>
      <c r="AM186" s="463"/>
      <c r="AN186" s="463"/>
      <c r="AO186" s="463"/>
      <c r="AP186" s="463"/>
      <c r="AQ186" s="463"/>
      <c r="AR186" s="463"/>
      <c r="AS186" s="463"/>
      <c r="AT186" s="463"/>
      <c r="AU186" s="463"/>
      <c r="AV186" s="463"/>
      <c r="AW186" s="993"/>
      <c r="AY186" s="988"/>
      <c r="AZ186" s="559"/>
      <c r="BA186" s="15" t="s">
        <v>22</v>
      </c>
      <c r="BB186" s="711" t="s">
        <v>70</v>
      </c>
      <c r="BC186" s="711"/>
      <c r="BD186" s="22"/>
      <c r="BE186" s="711"/>
      <c r="BF186" s="711"/>
      <c r="BG186" s="13"/>
      <c r="BH186" s="528"/>
      <c r="BI186" s="528"/>
      <c r="BJ186" s="711"/>
      <c r="BK186" s="560"/>
      <c r="BL186" s="561"/>
      <c r="BM186" s="550"/>
      <c r="BN186" s="993"/>
    </row>
    <row r="187" spans="1:66" ht="15.95" customHeight="1" x14ac:dyDescent="0.25">
      <c r="A187" s="986"/>
      <c r="B187" s="270">
        <v>15</v>
      </c>
      <c r="C187" s="271">
        <v>20</v>
      </c>
      <c r="D187" s="272" t="s">
        <v>55</v>
      </c>
      <c r="E187" s="273"/>
      <c r="F187" s="83">
        <f>IF(C187&lt;=0,"",G187-(G187*C187%))</f>
        <v>12</v>
      </c>
      <c r="G187" s="261">
        <f>IF(B187="","",(B187/B183)*M181)</f>
        <v>15</v>
      </c>
      <c r="H187" s="234" t="s">
        <v>2</v>
      </c>
      <c r="I187" s="262">
        <f t="shared" ref="I187:I190" si="15">IF(ISBLANK(C187),"",G187-F187)</f>
        <v>3</v>
      </c>
      <c r="J187" s="609" t="s">
        <v>20</v>
      </c>
      <c r="K187" s="711" t="s">
        <v>215</v>
      </c>
      <c r="L187" s="5"/>
      <c r="M187" s="5"/>
      <c r="N187" s="333"/>
      <c r="Q187" s="988"/>
      <c r="R187" s="58" t="s">
        <v>23</v>
      </c>
      <c r="S187" s="66" t="s">
        <v>358</v>
      </c>
      <c r="T187" s="54"/>
      <c r="U187" s="528"/>
      <c r="V187" s="463"/>
      <c r="W187" s="463"/>
      <c r="X187" s="463"/>
      <c r="Y187" s="463"/>
      <c r="Z187" s="463"/>
      <c r="AA187" s="463"/>
      <c r="AB187" s="463"/>
      <c r="AC187" s="463"/>
      <c r="AD187" s="463"/>
      <c r="AE187" s="463"/>
      <c r="AF187" s="993"/>
      <c r="AG187" s="541"/>
      <c r="AH187" s="988"/>
      <c r="AI187" s="483"/>
      <c r="AJ187" s="562" t="s">
        <v>94</v>
      </c>
      <c r="AK187" s="563"/>
      <c r="AL187" s="563"/>
      <c r="AM187" s="564"/>
      <c r="AN187" s="87"/>
      <c r="AO187" s="463"/>
      <c r="AP187" s="562" t="s">
        <v>93</v>
      </c>
      <c r="AQ187" s="463"/>
      <c r="AR187" s="463"/>
      <c r="AS187" s="463"/>
      <c r="AT187" s="463"/>
      <c r="AU187" s="463"/>
      <c r="AV187" s="463"/>
      <c r="AW187" s="993"/>
      <c r="AY187" s="988"/>
      <c r="AZ187" s="559"/>
      <c r="BA187" s="15" t="s">
        <v>24</v>
      </c>
      <c r="BB187" s="711" t="s">
        <v>28</v>
      </c>
      <c r="BC187" s="711"/>
      <c r="BD187" s="22"/>
      <c r="BE187" s="711"/>
      <c r="BF187" s="711"/>
      <c r="BG187" s="13"/>
      <c r="BH187" s="528"/>
      <c r="BI187" s="528"/>
      <c r="BJ187" s="711"/>
      <c r="BK187" s="565"/>
      <c r="BL187" s="543"/>
      <c r="BM187" s="550"/>
      <c r="BN187" s="993"/>
    </row>
    <row r="188" spans="1:66" ht="15.95" customHeight="1" x14ac:dyDescent="0.2">
      <c r="A188" s="986"/>
      <c r="B188" s="274">
        <v>15</v>
      </c>
      <c r="C188" s="35">
        <v>20</v>
      </c>
      <c r="D188" s="711" t="s">
        <v>216</v>
      </c>
      <c r="E188" s="275"/>
      <c r="F188" s="83">
        <f t="shared" ref="F188:F190" si="16">IF(C188&lt;=0,"",G188-(G188*C188%))</f>
        <v>12</v>
      </c>
      <c r="G188" s="261">
        <f>IF(B188="","",(B188/B183)*M181)</f>
        <v>15</v>
      </c>
      <c r="H188" s="234" t="s">
        <v>2</v>
      </c>
      <c r="I188" s="262">
        <f t="shared" si="15"/>
        <v>3</v>
      </c>
      <c r="J188" s="610" t="s">
        <v>22</v>
      </c>
      <c r="K188" s="711" t="s">
        <v>371</v>
      </c>
      <c r="L188" s="5"/>
      <c r="M188" s="5"/>
      <c r="N188" s="333"/>
      <c r="Q188" s="988"/>
      <c r="R188" s="58"/>
      <c r="S188" s="528"/>
      <c r="T188" s="86" t="s">
        <v>94</v>
      </c>
      <c r="U188" s="528"/>
      <c r="V188" s="463"/>
      <c r="W188" s="463"/>
      <c r="X188" s="463"/>
      <c r="Y188" s="463"/>
      <c r="Z188" s="463"/>
      <c r="AA188" s="463"/>
      <c r="AB188" s="463"/>
      <c r="AC188" s="463"/>
      <c r="AD188" s="463"/>
      <c r="AE188" s="463"/>
      <c r="AF188" s="993"/>
      <c r="AG188" s="541"/>
      <c r="AH188" s="988"/>
      <c r="AI188" s="483"/>
      <c r="AJ188" s="566" t="s">
        <v>347</v>
      </c>
      <c r="AK188" s="566"/>
      <c r="AL188" s="566"/>
      <c r="AM188" s="566"/>
      <c r="AN188" s="87"/>
      <c r="AO188" s="463"/>
      <c r="AP188" s="463"/>
      <c r="AQ188" s="463"/>
      <c r="AR188" s="463"/>
      <c r="AS188" s="463"/>
      <c r="AT188" s="463"/>
      <c r="AU188" s="463"/>
      <c r="AV188" s="463"/>
      <c r="AW188" s="993"/>
      <c r="AY188" s="988"/>
      <c r="AZ188" s="559"/>
      <c r="BA188" s="15" t="s">
        <v>26</v>
      </c>
      <c r="BB188" s="711" t="s">
        <v>71</v>
      </c>
      <c r="BC188" s="711"/>
      <c r="BD188" s="22"/>
      <c r="BE188" s="711"/>
      <c r="BF188" s="711"/>
      <c r="BG188" s="13"/>
      <c r="BH188" s="528"/>
      <c r="BI188" s="528"/>
      <c r="BJ188" s="711"/>
      <c r="BK188" s="544"/>
      <c r="BL188" s="544"/>
      <c r="BM188" s="550"/>
      <c r="BN188" s="993"/>
    </row>
    <row r="189" spans="1:66" ht="15.95" customHeight="1" x14ac:dyDescent="0.2">
      <c r="A189" s="986"/>
      <c r="B189" s="274">
        <v>15</v>
      </c>
      <c r="C189" s="35">
        <v>20</v>
      </c>
      <c r="D189" s="711" t="s">
        <v>217</v>
      </c>
      <c r="E189" s="275"/>
      <c r="F189" s="83">
        <f t="shared" si="16"/>
        <v>12</v>
      </c>
      <c r="G189" s="261">
        <f>IF(B189="","",(B189/B183)*M181)</f>
        <v>15</v>
      </c>
      <c r="H189" s="234" t="s">
        <v>2</v>
      </c>
      <c r="I189" s="262">
        <f t="shared" si="15"/>
        <v>3</v>
      </c>
      <c r="J189" s="610" t="s">
        <v>24</v>
      </c>
      <c r="K189" s="711" t="s">
        <v>222</v>
      </c>
      <c r="L189" s="5"/>
      <c r="M189" s="5"/>
      <c r="N189" s="333"/>
      <c r="Q189" s="988"/>
      <c r="R189" s="58"/>
      <c r="S189" s="528"/>
      <c r="T189" s="54" t="s">
        <v>356</v>
      </c>
      <c r="U189" s="528"/>
      <c r="V189" s="463"/>
      <c r="W189" s="463"/>
      <c r="X189" s="463"/>
      <c r="Y189" s="463"/>
      <c r="Z189" s="463"/>
      <c r="AA189" s="463"/>
      <c r="AB189" s="463"/>
      <c r="AC189" s="619"/>
      <c r="AD189" s="619"/>
      <c r="AE189" s="621"/>
      <c r="AF189" s="993"/>
      <c r="AG189" s="541"/>
      <c r="AH189" s="988"/>
      <c r="AI189" s="483"/>
      <c r="AJ189" s="566"/>
      <c r="AK189" s="566" t="s">
        <v>95</v>
      </c>
      <c r="AL189" s="566"/>
      <c r="AM189" s="566"/>
      <c r="AN189" s="87"/>
      <c r="AO189" s="463"/>
      <c r="AP189" s="463"/>
      <c r="AQ189" s="463"/>
      <c r="AR189" s="463"/>
      <c r="AS189" s="463"/>
      <c r="AT189" s="463"/>
      <c r="AU189" s="463"/>
      <c r="AV189" s="463"/>
      <c r="AW189" s="993"/>
      <c r="AY189" s="988"/>
      <c r="AZ189" s="553"/>
      <c r="BA189" s="15" t="s">
        <v>29</v>
      </c>
      <c r="BB189" s="711" t="s">
        <v>72</v>
      </c>
      <c r="BC189" s="711"/>
      <c r="BD189" s="22"/>
      <c r="BE189" s="711"/>
      <c r="BF189" s="711"/>
      <c r="BG189" s="13"/>
      <c r="BH189" s="528"/>
      <c r="BI189" s="528"/>
      <c r="BJ189" s="711"/>
      <c r="BK189" s="544"/>
      <c r="BL189" s="544"/>
      <c r="BM189" s="550"/>
      <c r="BN189" s="993"/>
    </row>
    <row r="190" spans="1:66" ht="15.95" customHeight="1" thickBot="1" x14ac:dyDescent="0.25">
      <c r="A190" s="986"/>
      <c r="B190" s="276">
        <v>15</v>
      </c>
      <c r="C190" s="277">
        <v>20</v>
      </c>
      <c r="D190" s="278" t="s">
        <v>218</v>
      </c>
      <c r="E190" s="279"/>
      <c r="F190" s="83">
        <f t="shared" si="16"/>
        <v>12</v>
      </c>
      <c r="G190" s="261">
        <f>IF(B190="","",(B190/B183)*M181)</f>
        <v>15</v>
      </c>
      <c r="H190" s="234" t="s">
        <v>2</v>
      </c>
      <c r="I190" s="262">
        <f t="shared" si="15"/>
        <v>3</v>
      </c>
      <c r="J190" s="611" t="s">
        <v>26</v>
      </c>
      <c r="K190" s="119" t="s">
        <v>223</v>
      </c>
      <c r="L190" s="46"/>
      <c r="M190" s="46"/>
      <c r="N190" s="342"/>
      <c r="Q190" s="988"/>
      <c r="R190" s="58"/>
      <c r="S190" s="528"/>
      <c r="T190" s="54" t="s">
        <v>359</v>
      </c>
      <c r="U190" s="528"/>
      <c r="V190" s="463"/>
      <c r="W190" s="463"/>
      <c r="X190" s="463"/>
      <c r="Y190" s="463"/>
      <c r="Z190" s="463"/>
      <c r="AA190" s="463"/>
      <c r="AB190" s="463"/>
      <c r="AC190" s="619"/>
      <c r="AD190" s="619"/>
      <c r="AE190" s="621"/>
      <c r="AF190" s="993"/>
      <c r="AG190" s="541"/>
      <c r="AH190" s="988"/>
      <c r="AI190" s="483"/>
      <c r="AJ190" s="566"/>
      <c r="AK190" s="566" t="s">
        <v>96</v>
      </c>
      <c r="AL190" s="566"/>
      <c r="AM190" s="566"/>
      <c r="AN190" s="87"/>
      <c r="AO190" s="463"/>
      <c r="AP190" s="463"/>
      <c r="AQ190" s="463"/>
      <c r="AR190" s="463"/>
      <c r="AS190" s="463"/>
      <c r="AT190" s="98"/>
      <c r="AU190" s="98"/>
      <c r="AV190" s="98"/>
      <c r="AW190" s="993"/>
      <c r="AY190" s="988"/>
      <c r="AZ190" s="553"/>
      <c r="BA190" s="15" t="s">
        <v>31</v>
      </c>
      <c r="BB190" s="711" t="s">
        <v>73</v>
      </c>
      <c r="BC190" s="711"/>
      <c r="BD190" s="22"/>
      <c r="BE190" s="711"/>
      <c r="BF190" s="711"/>
      <c r="BG190" s="13"/>
      <c r="BH190" s="528"/>
      <c r="BI190" s="528"/>
      <c r="BJ190" s="711"/>
      <c r="BK190" s="544"/>
      <c r="BL190" s="544"/>
      <c r="BM190" s="550"/>
      <c r="BN190" s="993"/>
    </row>
    <row r="191" spans="1:66" ht="15.95" customHeight="1" thickBot="1" x14ac:dyDescent="0.25">
      <c r="A191" s="986"/>
      <c r="B191" s="72"/>
      <c r="C191" s="72"/>
      <c r="D191" s="123"/>
      <c r="E191" s="604" t="s">
        <v>372</v>
      </c>
      <c r="F191" s="263" t="str">
        <f>IF(C191&lt;=0,"",G191-(G191*C191%))</f>
        <v/>
      </c>
      <c r="G191" s="264">
        <f>SUM(G192:G196)</f>
        <v>0.2</v>
      </c>
      <c r="H191" s="265" t="s">
        <v>2</v>
      </c>
      <c r="I191" s="266">
        <f>SUM(I192:I196)</f>
        <v>0</v>
      </c>
      <c r="J191" s="612"/>
      <c r="K191" s="117"/>
      <c r="L191" s="5"/>
      <c r="M191" s="5"/>
      <c r="N191" s="333"/>
      <c r="Q191" s="988"/>
      <c r="R191" s="567"/>
      <c r="S191" s="528"/>
      <c r="U191" s="528"/>
      <c r="V191" s="463"/>
      <c r="W191" s="463"/>
      <c r="X191" s="463"/>
      <c r="Y191" s="463"/>
      <c r="Z191" s="463"/>
      <c r="AA191" s="463"/>
      <c r="AB191" s="463"/>
      <c r="AC191" s="463"/>
      <c r="AD191" s="463"/>
      <c r="AE191" s="463"/>
      <c r="AF191" s="993"/>
      <c r="AG191" s="541"/>
      <c r="AH191" s="988"/>
      <c r="AI191" s="483"/>
      <c r="AJ191" s="566"/>
      <c r="AK191" s="566" t="s">
        <v>97</v>
      </c>
      <c r="AL191" s="566"/>
      <c r="AM191" s="566"/>
      <c r="AN191" s="87"/>
      <c r="AO191" s="463"/>
      <c r="AP191" s="463"/>
      <c r="AQ191" s="463"/>
      <c r="AR191" s="463"/>
      <c r="AS191" s="463"/>
      <c r="AT191" s="98"/>
      <c r="AU191" s="98"/>
      <c r="AV191" s="98"/>
      <c r="AW191" s="993"/>
      <c r="AY191" s="988"/>
      <c r="AZ191" s="553"/>
      <c r="BA191" s="15" t="s">
        <v>32</v>
      </c>
      <c r="BB191" s="711" t="s">
        <v>74</v>
      </c>
      <c r="BC191" s="711"/>
      <c r="BD191" s="22"/>
      <c r="BE191" s="711"/>
      <c r="BF191" s="711"/>
      <c r="BG191" s="13"/>
      <c r="BH191" s="528"/>
      <c r="BI191" s="528"/>
      <c r="BJ191" s="711"/>
      <c r="BK191" s="544"/>
      <c r="BL191" s="544"/>
      <c r="BM191" s="550"/>
      <c r="BN191" s="993"/>
    </row>
    <row r="192" spans="1:66" ht="15.95" customHeight="1" x14ac:dyDescent="0.25">
      <c r="A192" s="986"/>
      <c r="B192" s="270">
        <v>0.04</v>
      </c>
      <c r="C192" s="271"/>
      <c r="D192" s="272" t="s">
        <v>56</v>
      </c>
      <c r="E192" s="280"/>
      <c r="F192" s="83" t="str">
        <f>IF(C192&lt;=0,"",G192-(G192*C192%))</f>
        <v/>
      </c>
      <c r="G192" s="261">
        <f>IF(B192="","",(B192/B183)*M181)</f>
        <v>0.04</v>
      </c>
      <c r="H192" s="234" t="s">
        <v>2</v>
      </c>
      <c r="I192" s="262" t="str">
        <f t="shared" ref="I192:I196" si="17">IF(ISBLANK(C192),"",G192-F192)</f>
        <v/>
      </c>
      <c r="J192" s="610" t="s">
        <v>20</v>
      </c>
      <c r="K192" s="5"/>
      <c r="L192" s="5"/>
      <c r="M192" s="5"/>
      <c r="N192" s="333"/>
      <c r="Q192" s="988"/>
      <c r="R192" s="62" t="s">
        <v>25</v>
      </c>
      <c r="S192" s="66" t="s">
        <v>360</v>
      </c>
      <c r="T192" s="54"/>
      <c r="U192" s="528"/>
      <c r="V192" s="463"/>
      <c r="W192" s="463"/>
      <c r="X192" s="463"/>
      <c r="Y192" s="463"/>
      <c r="Z192" s="463"/>
      <c r="AA192" s="463"/>
      <c r="AB192" s="463"/>
      <c r="AC192" s="463"/>
      <c r="AD192" s="463"/>
      <c r="AE192" s="463"/>
      <c r="AF192" s="993"/>
      <c r="AG192" s="541"/>
      <c r="AH192" s="988"/>
      <c r="AI192" s="483"/>
      <c r="AJ192" s="566"/>
      <c r="AK192" s="566" t="s">
        <v>98</v>
      </c>
      <c r="AL192" s="566"/>
      <c r="AM192" s="566"/>
      <c r="AN192" s="87"/>
      <c r="AO192" s="463"/>
      <c r="AP192" s="463"/>
      <c r="AQ192" s="463"/>
      <c r="AR192" s="463"/>
      <c r="AS192" s="463"/>
      <c r="AT192" s="463"/>
      <c r="AU192" s="463"/>
      <c r="AV192" s="463"/>
      <c r="AW192" s="993"/>
      <c r="AY192" s="988"/>
      <c r="AZ192" s="568"/>
      <c r="BA192" s="27"/>
      <c r="BB192" s="711"/>
      <c r="BC192" s="711"/>
      <c r="BD192" s="22"/>
      <c r="BE192" s="711"/>
      <c r="BF192" s="711"/>
      <c r="BG192" s="13"/>
      <c r="BH192" s="528"/>
      <c r="BI192" s="528"/>
      <c r="BJ192" s="711"/>
      <c r="BK192" s="544"/>
      <c r="BL192" s="544"/>
      <c r="BM192" s="550"/>
      <c r="BN192" s="993"/>
    </row>
    <row r="193" spans="1:66" ht="15.95" customHeight="1" x14ac:dyDescent="0.25">
      <c r="A193" s="986"/>
      <c r="B193" s="274">
        <v>0.04</v>
      </c>
      <c r="C193" s="35"/>
      <c r="D193" s="711" t="s">
        <v>57</v>
      </c>
      <c r="E193" s="281"/>
      <c r="F193" s="83" t="str">
        <f t="shared" ref="F193:F196" si="18">IF(C193&lt;=0,"",G193-(G193*C193%))</f>
        <v/>
      </c>
      <c r="G193" s="261">
        <f>IF(B193="","",(B193/B183)*M181)</f>
        <v>0.04</v>
      </c>
      <c r="H193" s="234" t="s">
        <v>2</v>
      </c>
      <c r="I193" s="262" t="str">
        <f t="shared" si="17"/>
        <v/>
      </c>
      <c r="J193" s="610" t="s">
        <v>22</v>
      </c>
      <c r="K193" s="242"/>
      <c r="L193" s="5"/>
      <c r="M193" s="5"/>
      <c r="N193" s="333"/>
      <c r="Q193" s="988"/>
      <c r="R193" s="62"/>
      <c r="S193" s="35">
        <v>20</v>
      </c>
      <c r="T193" s="54"/>
      <c r="U193" s="528"/>
      <c r="V193" s="463"/>
      <c r="W193" s="463"/>
      <c r="X193" s="463"/>
      <c r="Y193" s="463"/>
      <c r="Z193" s="463"/>
      <c r="AA193" s="463"/>
      <c r="AB193" s="463"/>
      <c r="AC193" s="463"/>
      <c r="AD193" s="463"/>
      <c r="AE193" s="463"/>
      <c r="AF193" s="993"/>
      <c r="AG193" s="541"/>
      <c r="AH193" s="988"/>
      <c r="AI193" s="483"/>
      <c r="AJ193" s="566"/>
      <c r="AK193" s="569" t="s">
        <v>99</v>
      </c>
      <c r="AL193" s="566"/>
      <c r="AM193" s="566"/>
      <c r="AN193" s="87"/>
      <c r="AO193" s="463"/>
      <c r="AP193" s="463"/>
      <c r="AQ193" s="463"/>
      <c r="AR193" s="463"/>
      <c r="AS193" s="915" t="s">
        <v>201</v>
      </c>
      <c r="AT193" s="916"/>
      <c r="AU193" s="916"/>
      <c r="AV193" s="624" t="s">
        <v>198</v>
      </c>
      <c r="AW193" s="993"/>
      <c r="AY193" s="988"/>
      <c r="AZ193" s="568"/>
      <c r="BA193" s="23" t="s">
        <v>58</v>
      </c>
      <c r="BB193" s="711"/>
      <c r="BC193" s="711"/>
      <c r="BD193" s="22"/>
      <c r="BE193" s="711"/>
      <c r="BF193" s="711"/>
      <c r="BG193" s="13"/>
      <c r="BH193" s="528"/>
      <c r="BI193" s="528"/>
      <c r="BJ193" s="711"/>
      <c r="BK193" s="544"/>
      <c r="BL193" s="544"/>
      <c r="BM193" s="550"/>
      <c r="BN193" s="993"/>
    </row>
    <row r="194" spans="1:66" ht="15.95" customHeight="1" x14ac:dyDescent="0.2">
      <c r="A194" s="986"/>
      <c r="B194" s="274">
        <v>0.04</v>
      </c>
      <c r="C194" s="35"/>
      <c r="D194" s="711"/>
      <c r="E194" s="281"/>
      <c r="F194" s="83" t="str">
        <f t="shared" si="18"/>
        <v/>
      </c>
      <c r="G194" s="261">
        <f>IF(B194="","",(B194/B183)*M181)</f>
        <v>0.04</v>
      </c>
      <c r="H194" s="234" t="s">
        <v>2</v>
      </c>
      <c r="I194" s="262" t="str">
        <f t="shared" si="17"/>
        <v/>
      </c>
      <c r="J194" s="610" t="s">
        <v>24</v>
      </c>
      <c r="K194" s="242"/>
      <c r="L194" s="5"/>
      <c r="M194" s="5"/>
      <c r="N194" s="333"/>
      <c r="Q194" s="988"/>
      <c r="R194" s="567"/>
      <c r="S194" s="528"/>
      <c r="T194" s="54"/>
      <c r="U194" s="528"/>
      <c r="V194" s="463"/>
      <c r="W194" s="463"/>
      <c r="X194" s="463"/>
      <c r="Y194" s="463"/>
      <c r="Z194" s="463"/>
      <c r="AA194" s="463"/>
      <c r="AB194" s="463"/>
      <c r="AC194" s="463"/>
      <c r="AD194" s="463"/>
      <c r="AE194" s="463"/>
      <c r="AF194" s="993"/>
      <c r="AG194" s="541"/>
      <c r="AH194" s="988"/>
      <c r="AI194" s="483"/>
      <c r="AJ194" s="566"/>
      <c r="AK194" s="566" t="s">
        <v>100</v>
      </c>
      <c r="AL194" s="566"/>
      <c r="AM194" s="566"/>
      <c r="AN194" s="87"/>
      <c r="AO194" s="463"/>
      <c r="AP194" s="463"/>
      <c r="AQ194" s="463"/>
      <c r="AR194" s="463"/>
      <c r="AS194" s="100"/>
      <c r="AT194" s="101">
        <v>2</v>
      </c>
      <c r="AU194" s="99" t="s">
        <v>1</v>
      </c>
      <c r="AV194" s="625">
        <f>AT194</f>
        <v>2</v>
      </c>
      <c r="AW194" s="993"/>
      <c r="AY194" s="988"/>
      <c r="AZ194" s="559"/>
      <c r="BA194" s="16" t="s">
        <v>20</v>
      </c>
      <c r="BB194" s="711" t="s">
        <v>75</v>
      </c>
      <c r="BC194" s="711"/>
      <c r="BD194" s="22"/>
      <c r="BE194" s="711"/>
      <c r="BF194" s="711"/>
      <c r="BG194" s="13"/>
      <c r="BH194" s="528"/>
      <c r="BI194" s="528"/>
      <c r="BJ194" s="711"/>
      <c r="BK194" s="544"/>
      <c r="BL194" s="544"/>
      <c r="BM194" s="550"/>
      <c r="BN194" s="993"/>
    </row>
    <row r="195" spans="1:66" ht="15.95" customHeight="1" x14ac:dyDescent="0.25">
      <c r="A195" s="986"/>
      <c r="B195" s="274">
        <v>0.04</v>
      </c>
      <c r="C195" s="35"/>
      <c r="D195" s="711"/>
      <c r="E195" s="281"/>
      <c r="F195" s="83" t="str">
        <f t="shared" si="18"/>
        <v/>
      </c>
      <c r="G195" s="261">
        <f>IF(B195="","",(B195/B183)*M181)</f>
        <v>0.04</v>
      </c>
      <c r="H195" s="234" t="s">
        <v>2</v>
      </c>
      <c r="I195" s="262" t="str">
        <f t="shared" si="17"/>
        <v/>
      </c>
      <c r="J195" s="610" t="s">
        <v>26</v>
      </c>
      <c r="K195" s="242"/>
      <c r="L195" s="5"/>
      <c r="M195" s="5"/>
      <c r="N195" s="333"/>
      <c r="Q195" s="988"/>
      <c r="R195" s="252" t="s">
        <v>27</v>
      </c>
      <c r="S195" s="66" t="s">
        <v>361</v>
      </c>
      <c r="T195" s="54"/>
      <c r="U195" s="528"/>
      <c r="V195" s="463"/>
      <c r="W195" s="463"/>
      <c r="X195" s="463"/>
      <c r="Y195" s="463"/>
      <c r="Z195" s="463"/>
      <c r="AA195" s="463"/>
      <c r="AB195" s="463"/>
      <c r="AC195" s="463"/>
      <c r="AD195" s="463"/>
      <c r="AE195" s="463"/>
      <c r="AF195" s="993"/>
      <c r="AG195" s="541"/>
      <c r="AH195" s="988"/>
      <c r="AI195" s="483"/>
      <c r="AJ195" s="566"/>
      <c r="AK195" s="566" t="s">
        <v>101</v>
      </c>
      <c r="AL195" s="566"/>
      <c r="AM195" s="566"/>
      <c r="AN195" s="87"/>
      <c r="AO195" s="463"/>
      <c r="AP195" s="463"/>
      <c r="AQ195" s="463"/>
      <c r="AR195" s="87"/>
      <c r="AS195" s="100"/>
      <c r="AT195" s="570">
        <f>AT194*10</f>
        <v>20</v>
      </c>
      <c r="AU195" s="571" t="s">
        <v>103</v>
      </c>
      <c r="AV195" s="626">
        <f>AT194/10</f>
        <v>0.2</v>
      </c>
      <c r="AW195" s="993"/>
      <c r="AY195" s="988"/>
      <c r="AZ195" s="559"/>
      <c r="BA195" s="16" t="s">
        <v>22</v>
      </c>
      <c r="BB195" s="711" t="s">
        <v>76</v>
      </c>
      <c r="BC195" s="711"/>
      <c r="BD195" s="22"/>
      <c r="BE195" s="711"/>
      <c r="BF195" s="711"/>
      <c r="BG195" s="13"/>
      <c r="BH195" s="528"/>
      <c r="BI195" s="528"/>
      <c r="BJ195" s="711"/>
      <c r="BK195" s="544"/>
      <c r="BL195" s="544"/>
      <c r="BM195" s="550"/>
      <c r="BN195" s="993"/>
    </row>
    <row r="196" spans="1:66" ht="15.95" customHeight="1" thickBot="1" x14ac:dyDescent="0.25">
      <c r="A196" s="986"/>
      <c r="B196" s="276">
        <v>0.04</v>
      </c>
      <c r="C196" s="277"/>
      <c r="D196" s="278"/>
      <c r="E196" s="282"/>
      <c r="F196" s="83" t="str">
        <f t="shared" si="18"/>
        <v/>
      </c>
      <c r="G196" s="261">
        <f>IF(B196="","",(B196/B183)*M181)</f>
        <v>0.04</v>
      </c>
      <c r="H196" s="234" t="s">
        <v>2</v>
      </c>
      <c r="I196" s="262" t="str">
        <f t="shared" si="17"/>
        <v/>
      </c>
      <c r="J196" s="610" t="s">
        <v>29</v>
      </c>
      <c r="K196" s="242"/>
      <c r="L196" s="5"/>
      <c r="M196" s="5"/>
      <c r="N196" s="333"/>
      <c r="Q196" s="988"/>
      <c r="R196" s="567"/>
      <c r="S196" s="528"/>
      <c r="T196" s="528"/>
      <c r="U196" s="528"/>
      <c r="V196" s="572"/>
      <c r="W196" s="572"/>
      <c r="X196" s="463"/>
      <c r="Y196" s="463"/>
      <c r="Z196" s="463"/>
      <c r="AA196" s="463"/>
      <c r="AB196" s="463"/>
      <c r="AC196" s="463"/>
      <c r="AD196" s="463"/>
      <c r="AE196" s="463"/>
      <c r="AF196" s="993"/>
      <c r="AG196" s="541"/>
      <c r="AH196" s="988"/>
      <c r="AI196" s="483"/>
      <c r="AJ196" s="566"/>
      <c r="AK196" s="569" t="s">
        <v>102</v>
      </c>
      <c r="AL196" s="566"/>
      <c r="AM196" s="566"/>
      <c r="AN196" s="87"/>
      <c r="AO196" s="87"/>
      <c r="AP196" s="87"/>
      <c r="AQ196" s="87"/>
      <c r="AR196" s="87"/>
      <c r="AS196" s="573"/>
      <c r="AT196" s="570">
        <f>AT195*10</f>
        <v>200</v>
      </c>
      <c r="AU196" s="571" t="s">
        <v>104</v>
      </c>
      <c r="AV196" s="626">
        <f>AV195/10</f>
        <v>0.02</v>
      </c>
      <c r="AW196" s="993"/>
      <c r="AY196" s="988"/>
      <c r="AZ196" s="559"/>
      <c r="BA196" s="16" t="s">
        <v>24</v>
      </c>
      <c r="BB196" s="711" t="s">
        <v>77</v>
      </c>
      <c r="BC196" s="711"/>
      <c r="BD196" s="22"/>
      <c r="BE196" s="711"/>
      <c r="BF196" s="711"/>
      <c r="BG196" s="13"/>
      <c r="BH196" s="528"/>
      <c r="BI196" s="528"/>
      <c r="BJ196" s="711"/>
      <c r="BK196" s="544"/>
      <c r="BL196" s="544"/>
      <c r="BM196" s="550"/>
      <c r="BN196" s="993"/>
    </row>
    <row r="197" spans="1:66" ht="15.95" customHeight="1" x14ac:dyDescent="0.25">
      <c r="A197" s="986"/>
      <c r="B197" s="72"/>
      <c r="C197" s="85"/>
      <c r="D197" s="84"/>
      <c r="E197" s="84"/>
      <c r="F197" s="334"/>
      <c r="G197" s="120"/>
      <c r="H197" s="343"/>
      <c r="I197" s="335"/>
      <c r="J197" s="613"/>
      <c r="K197" s="244"/>
      <c r="L197" s="286"/>
      <c r="M197" s="286"/>
      <c r="N197" s="337"/>
      <c r="Q197" s="988"/>
      <c r="R197" s="253" t="s">
        <v>30</v>
      </c>
      <c r="S197" s="66" t="s">
        <v>362</v>
      </c>
      <c r="T197" s="54"/>
      <c r="U197" s="528"/>
      <c r="V197" s="463"/>
      <c r="W197" s="463"/>
      <c r="X197" s="463"/>
      <c r="Y197" s="463"/>
      <c r="Z197" s="463"/>
      <c r="AA197" s="21" t="s">
        <v>51</v>
      </c>
      <c r="AB197" s="65">
        <f>M181</f>
        <v>60</v>
      </c>
      <c r="AC197" s="59" t="str">
        <f>N181</f>
        <v>Kg brut</v>
      </c>
      <c r="AD197" s="87"/>
      <c r="AE197" s="463"/>
      <c r="AF197" s="993"/>
      <c r="AG197" s="541"/>
      <c r="AH197" s="988"/>
      <c r="AI197" s="552"/>
      <c r="AJ197" s="521"/>
      <c r="AK197" s="563"/>
      <c r="AL197" s="563"/>
      <c r="AM197" s="564"/>
      <c r="AN197" s="521"/>
      <c r="AO197" s="917" t="s">
        <v>199</v>
      </c>
      <c r="AP197" s="918"/>
      <c r="AQ197" s="918"/>
      <c r="AR197" s="918"/>
      <c r="AS197" s="574"/>
      <c r="AT197" s="575">
        <f>AT196*10</f>
        <v>2000</v>
      </c>
      <c r="AU197" s="576" t="s">
        <v>105</v>
      </c>
      <c r="AV197" s="627">
        <f>AV196/10</f>
        <v>2E-3</v>
      </c>
      <c r="AW197" s="993"/>
      <c r="AY197" s="988"/>
      <c r="AZ197" s="559"/>
      <c r="BA197" s="16" t="s">
        <v>26</v>
      </c>
      <c r="BB197" s="711" t="s">
        <v>78</v>
      </c>
      <c r="BC197" s="711"/>
      <c r="BD197" s="22"/>
      <c r="BE197" s="711"/>
      <c r="BF197" s="711"/>
      <c r="BG197" s="13"/>
      <c r="BH197" s="528"/>
      <c r="BI197" s="528"/>
      <c r="BJ197" s="528"/>
      <c r="BK197" s="544"/>
      <c r="BL197" s="544"/>
      <c r="BM197" s="550"/>
      <c r="BN197" s="993"/>
    </row>
    <row r="198" spans="1:66" ht="15.95" customHeight="1" thickBot="1" x14ac:dyDescent="0.3">
      <c r="A198" s="986"/>
      <c r="B198" s="72"/>
      <c r="C198" s="85"/>
      <c r="D198" s="123" t="s">
        <v>67</v>
      </c>
      <c r="E198" s="79"/>
      <c r="F198" s="80" t="str">
        <f>IF(C198&lt;=0,"",G198-(G198*C198%))</f>
        <v/>
      </c>
      <c r="G198" s="124">
        <f>SUM(G199:G208)</f>
        <v>3.3749999999999996</v>
      </c>
      <c r="H198" s="123" t="s">
        <v>2</v>
      </c>
      <c r="I198" s="260">
        <f>SUM(I199:I208)</f>
        <v>2.2499999999999992E-2</v>
      </c>
      <c r="J198" s="612"/>
      <c r="K198" s="117"/>
      <c r="L198" s="5"/>
      <c r="M198" s="5"/>
      <c r="N198" s="333"/>
      <c r="Q198" s="988"/>
      <c r="R198" s="551"/>
      <c r="U198" s="528"/>
      <c r="V198" s="572"/>
      <c r="W198" s="572"/>
      <c r="X198" s="463"/>
      <c r="Y198" s="463"/>
      <c r="Z198" s="463"/>
      <c r="AE198" s="463"/>
      <c r="AF198" s="993"/>
      <c r="AG198" s="541"/>
      <c r="AH198" s="988"/>
      <c r="AI198" s="908" t="s">
        <v>202</v>
      </c>
      <c r="AJ198" s="909"/>
      <c r="AK198" s="919" t="s">
        <v>174</v>
      </c>
      <c r="AL198" s="920"/>
      <c r="AM198" s="920"/>
      <c r="AN198" s="921"/>
      <c r="AO198" s="922" t="s">
        <v>200</v>
      </c>
      <c r="AP198" s="923"/>
      <c r="AQ198" s="923"/>
      <c r="AR198" s="924"/>
      <c r="AS198" s="925" t="s">
        <v>178</v>
      </c>
      <c r="AT198" s="926"/>
      <c r="AU198" s="926"/>
      <c r="AV198" s="926"/>
      <c r="AW198" s="993"/>
      <c r="AY198" s="988"/>
      <c r="AZ198" s="559"/>
      <c r="BA198" s="29"/>
      <c r="BB198" s="711"/>
      <c r="BC198" s="711"/>
      <c r="BD198" s="22"/>
      <c r="BE198" s="711"/>
      <c r="BF198" s="711"/>
      <c r="BG198" s="13"/>
      <c r="BH198" s="528"/>
      <c r="BI198" s="528"/>
      <c r="BJ198" s="528"/>
      <c r="BK198" s="544"/>
      <c r="BL198" s="544"/>
      <c r="BM198" s="550"/>
      <c r="BN198" s="993"/>
    </row>
    <row r="199" spans="1:66" ht="15.95" customHeight="1" thickBot="1" x14ac:dyDescent="0.35">
      <c r="A199" s="986"/>
      <c r="B199" s="270">
        <v>0.05</v>
      </c>
      <c r="C199" s="271"/>
      <c r="D199" s="283" t="s">
        <v>59</v>
      </c>
      <c r="E199" s="280"/>
      <c r="F199" s="83" t="str">
        <f>IF(C199&lt;=0,"",G199-(G199*C199%))</f>
        <v/>
      </c>
      <c r="G199" s="261">
        <f>IF(B199="","",(B199/B183)*M181)</f>
        <v>0.05</v>
      </c>
      <c r="H199" s="234" t="s">
        <v>2</v>
      </c>
      <c r="I199" s="262" t="str">
        <f t="shared" ref="I199:I209" si="19">IF(ISBLANK(C199),"",G199-F199)</f>
        <v/>
      </c>
      <c r="J199" s="610" t="s">
        <v>20</v>
      </c>
      <c r="K199" s="711" t="s">
        <v>203</v>
      </c>
      <c r="L199" s="711"/>
      <c r="M199" s="711"/>
      <c r="N199" s="336"/>
      <c r="Q199" s="988"/>
      <c r="R199" s="615" t="s">
        <v>31</v>
      </c>
      <c r="S199" s="250" t="s">
        <v>365</v>
      </c>
      <c r="T199" s="464"/>
      <c r="U199" s="528"/>
      <c r="V199" s="87"/>
      <c r="W199" s="87"/>
      <c r="X199" s="87"/>
      <c r="Y199" s="87"/>
      <c r="Z199" s="87"/>
      <c r="AA199" s="87"/>
      <c r="AB199" s="87"/>
      <c r="AC199" s="87"/>
      <c r="AD199" s="87"/>
      <c r="AE199" s="87"/>
      <c r="AF199" s="993"/>
      <c r="AG199" s="541"/>
      <c r="AH199" s="988"/>
      <c r="AI199" s="906" t="s">
        <v>157</v>
      </c>
      <c r="AJ199" s="907"/>
      <c r="AK199" s="93" t="s">
        <v>175</v>
      </c>
      <c r="AL199" s="89" t="s">
        <v>176</v>
      </c>
      <c r="AM199" s="89" t="s">
        <v>177</v>
      </c>
      <c r="AN199" s="94" t="s">
        <v>178</v>
      </c>
      <c r="AO199" s="104" t="s">
        <v>197</v>
      </c>
      <c r="AP199" s="105" t="s">
        <v>120</v>
      </c>
      <c r="AQ199" s="106" t="s">
        <v>115</v>
      </c>
      <c r="AR199" s="107" t="s">
        <v>119</v>
      </c>
      <c r="AS199" s="552"/>
      <c r="AT199" s="88" t="s">
        <v>158</v>
      </c>
      <c r="AU199" s="87"/>
      <c r="AV199" s="87" t="s">
        <v>162</v>
      </c>
      <c r="AW199" s="993"/>
      <c r="AY199" s="988"/>
      <c r="AZ199" s="553"/>
      <c r="BA199" s="32" t="s">
        <v>64</v>
      </c>
      <c r="BB199" s="711"/>
      <c r="BC199" s="711"/>
      <c r="BD199" s="22"/>
      <c r="BE199" s="711"/>
      <c r="BF199" s="711"/>
      <c r="BG199" s="13"/>
      <c r="BH199" s="528"/>
      <c r="BI199" s="528"/>
      <c r="BJ199" s="528"/>
      <c r="BK199" s="553"/>
      <c r="BL199" s="553"/>
      <c r="BM199" s="578"/>
      <c r="BN199" s="993"/>
    </row>
    <row r="200" spans="1:66" ht="15.95" customHeight="1" thickBot="1" x14ac:dyDescent="0.25">
      <c r="A200" s="986"/>
      <c r="B200" s="274">
        <v>0.15</v>
      </c>
      <c r="C200" s="35">
        <v>10</v>
      </c>
      <c r="D200" s="711" t="s">
        <v>60</v>
      </c>
      <c r="E200" s="275"/>
      <c r="F200" s="83">
        <f t="shared" ref="F200:F208" si="20">IF(C200&lt;=0,"",G200-(G200*C200%))</f>
        <v>0.13500000000000001</v>
      </c>
      <c r="G200" s="261">
        <f>IF(B200="","",(B200/B183)*M181)</f>
        <v>0.15</v>
      </c>
      <c r="H200" s="234" t="s">
        <v>2</v>
      </c>
      <c r="I200" s="262">
        <f t="shared" si="19"/>
        <v>1.4999999999999986E-2</v>
      </c>
      <c r="J200" s="610" t="s">
        <v>22</v>
      </c>
      <c r="K200" s="711"/>
      <c r="L200" s="711"/>
      <c r="M200" s="711"/>
      <c r="N200" s="336"/>
      <c r="Q200" s="988"/>
      <c r="R200" s="254">
        <v>1.0999999999999999</v>
      </c>
      <c r="S200" s="236" t="s">
        <v>363</v>
      </c>
      <c r="T200" s="237"/>
      <c r="U200" s="528"/>
      <c r="V200" s="87"/>
      <c r="W200" s="87"/>
      <c r="X200" s="87"/>
      <c r="Y200" s="87"/>
      <c r="Z200" s="87"/>
      <c r="AA200" s="87"/>
      <c r="AB200" s="87"/>
      <c r="AC200" s="87"/>
      <c r="AD200" s="87"/>
      <c r="AE200" s="87"/>
      <c r="AF200" s="993"/>
      <c r="AG200" s="541"/>
      <c r="AH200" s="988"/>
      <c r="AI200" s="906" t="s">
        <v>156</v>
      </c>
      <c r="AJ200" s="907"/>
      <c r="AK200" s="90" t="s">
        <v>179</v>
      </c>
      <c r="AL200" s="91" t="s">
        <v>180</v>
      </c>
      <c r="AM200" s="91" t="s">
        <v>181</v>
      </c>
      <c r="AN200" s="92" t="s">
        <v>182</v>
      </c>
      <c r="AO200" s="95" t="s">
        <v>169</v>
      </c>
      <c r="AP200" s="102">
        <v>10</v>
      </c>
      <c r="AQ200" s="103">
        <v>0.05</v>
      </c>
      <c r="AR200" s="96">
        <f>AQ200*AP200</f>
        <v>0.5</v>
      </c>
      <c r="AS200" s="552"/>
      <c r="AT200" s="88" t="s">
        <v>159</v>
      </c>
      <c r="AU200" s="87"/>
      <c r="AV200" s="87" t="s">
        <v>163</v>
      </c>
      <c r="AW200" s="993"/>
      <c r="AY200" s="988"/>
      <c r="AZ200" s="543"/>
      <c r="BA200" s="29" t="s">
        <v>20</v>
      </c>
      <c r="BB200" s="711" t="s">
        <v>79</v>
      </c>
      <c r="BC200" s="711"/>
      <c r="BD200" s="22"/>
      <c r="BE200" s="711"/>
      <c r="BF200" s="711"/>
      <c r="BG200" s="13"/>
      <c r="BH200" s="528"/>
      <c r="BI200" s="528"/>
      <c r="BJ200" s="528"/>
      <c r="BK200" s="553"/>
      <c r="BL200" s="553"/>
      <c r="BM200" s="578"/>
      <c r="BN200" s="993"/>
    </row>
    <row r="201" spans="1:66" ht="15.95" customHeight="1" x14ac:dyDescent="0.2">
      <c r="A201" s="986"/>
      <c r="B201" s="274">
        <v>0.15</v>
      </c>
      <c r="C201" s="35">
        <v>5</v>
      </c>
      <c r="D201" s="711" t="s">
        <v>61</v>
      </c>
      <c r="E201" s="275"/>
      <c r="F201" s="83">
        <f t="shared" si="20"/>
        <v>0.14249999999999999</v>
      </c>
      <c r="G201" s="261">
        <f>IF(B201="","",(B201/B183)*M181)</f>
        <v>0.15</v>
      </c>
      <c r="H201" s="234" t="s">
        <v>2</v>
      </c>
      <c r="I201" s="262">
        <f t="shared" si="19"/>
        <v>7.5000000000000067E-3</v>
      </c>
      <c r="J201" s="610" t="s">
        <v>24</v>
      </c>
      <c r="K201" s="711"/>
      <c r="L201" s="711"/>
      <c r="M201" s="711"/>
      <c r="N201" s="336"/>
      <c r="Q201" s="988"/>
      <c r="R201" s="58"/>
      <c r="S201" s="67"/>
      <c r="T201" s="54"/>
      <c r="U201" s="528"/>
      <c r="V201" s="87"/>
      <c r="W201" s="87"/>
      <c r="X201" s="87"/>
      <c r="Y201" s="87"/>
      <c r="Z201" s="87"/>
      <c r="AA201" s="87"/>
      <c r="AB201" s="87"/>
      <c r="AC201" s="87"/>
      <c r="AD201" s="87"/>
      <c r="AE201" s="87"/>
      <c r="AF201" s="993"/>
      <c r="AG201" s="541"/>
      <c r="AH201" s="988"/>
      <c r="AI201" s="906" t="s">
        <v>195</v>
      </c>
      <c r="AJ201" s="907"/>
      <c r="AK201" s="90" t="s">
        <v>183</v>
      </c>
      <c r="AL201" s="91" t="s">
        <v>184</v>
      </c>
      <c r="AM201" s="91" t="s">
        <v>185</v>
      </c>
      <c r="AN201" s="92" t="s">
        <v>186</v>
      </c>
      <c r="AO201" s="95" t="s">
        <v>170</v>
      </c>
      <c r="AP201" s="102">
        <v>10</v>
      </c>
      <c r="AQ201" s="103">
        <v>0.02</v>
      </c>
      <c r="AR201" s="96">
        <f t="shared" ref="AR201:AR204" si="21">AQ201*AP201</f>
        <v>0.2</v>
      </c>
      <c r="AS201" s="552"/>
      <c r="AT201" s="88" t="s">
        <v>160</v>
      </c>
      <c r="AU201" s="87"/>
      <c r="AV201" s="87" t="s">
        <v>164</v>
      </c>
      <c r="AW201" s="993"/>
      <c r="AY201" s="988"/>
      <c r="AZ201" s="553"/>
      <c r="BA201" s="29" t="s">
        <v>22</v>
      </c>
      <c r="BB201" s="711" t="s">
        <v>80</v>
      </c>
      <c r="BC201" s="711"/>
      <c r="BD201" s="22"/>
      <c r="BE201" s="711"/>
      <c r="BF201" s="711"/>
      <c r="BG201" s="13"/>
      <c r="BH201" s="528"/>
      <c r="BI201" s="528"/>
      <c r="BJ201" s="528"/>
      <c r="BK201" s="553"/>
      <c r="BL201" s="553"/>
      <c r="BM201" s="578"/>
      <c r="BN201" s="993"/>
    </row>
    <row r="202" spans="1:66" ht="15.95" customHeight="1" x14ac:dyDescent="0.2">
      <c r="A202" s="986"/>
      <c r="B202" s="274">
        <v>3</v>
      </c>
      <c r="C202" s="35"/>
      <c r="D202" s="711" t="s">
        <v>62</v>
      </c>
      <c r="E202" s="275"/>
      <c r="F202" s="83" t="str">
        <f t="shared" si="20"/>
        <v/>
      </c>
      <c r="G202" s="261">
        <f>IF(B202="","",(B202/B183)*M181)</f>
        <v>3</v>
      </c>
      <c r="H202" s="234" t="s">
        <v>2</v>
      </c>
      <c r="I202" s="262" t="str">
        <f t="shared" si="19"/>
        <v/>
      </c>
      <c r="J202" s="610" t="s">
        <v>26</v>
      </c>
      <c r="K202" s="711" t="s">
        <v>204</v>
      </c>
      <c r="L202" s="711"/>
      <c r="M202" s="711"/>
      <c r="N202" s="336"/>
      <c r="Q202" s="988"/>
      <c r="R202" s="551"/>
      <c r="V202" s="87"/>
      <c r="W202" s="87"/>
      <c r="X202" s="87"/>
      <c r="Y202" s="87"/>
      <c r="Z202" s="87"/>
      <c r="AA202" s="87"/>
      <c r="AB202" s="87"/>
      <c r="AC202" s="87"/>
      <c r="AD202" s="87"/>
      <c r="AE202" s="87"/>
      <c r="AF202" s="993"/>
      <c r="AG202" s="541"/>
      <c r="AH202" s="988"/>
      <c r="AI202" s="906" t="s">
        <v>166</v>
      </c>
      <c r="AJ202" s="907"/>
      <c r="AK202" s="90" t="s">
        <v>187</v>
      </c>
      <c r="AL202" s="91" t="s">
        <v>188</v>
      </c>
      <c r="AM202" s="91" t="s">
        <v>189</v>
      </c>
      <c r="AN202" s="92" t="s">
        <v>190</v>
      </c>
      <c r="AO202" s="95" t="s">
        <v>171</v>
      </c>
      <c r="AP202" s="102">
        <v>10</v>
      </c>
      <c r="AQ202" s="103">
        <v>0.03</v>
      </c>
      <c r="AR202" s="96">
        <f t="shared" si="21"/>
        <v>0.3</v>
      </c>
      <c r="AS202" s="552"/>
      <c r="AT202" s="88" t="s">
        <v>161</v>
      </c>
      <c r="AU202" s="87"/>
      <c r="AV202" s="87" t="s">
        <v>165</v>
      </c>
      <c r="AW202" s="993"/>
      <c r="AY202" s="988"/>
      <c r="AZ202" s="553"/>
      <c r="BA202" s="29" t="s">
        <v>24</v>
      </c>
      <c r="BB202" s="711" t="s">
        <v>81</v>
      </c>
      <c r="BC202" s="711"/>
      <c r="BD202" s="22"/>
      <c r="BE202" s="711"/>
      <c r="BF202" s="711"/>
      <c r="BG202" s="13"/>
      <c r="BH202" s="528"/>
      <c r="BI202" s="528"/>
      <c r="BJ202" s="528"/>
      <c r="BK202" s="553"/>
      <c r="BL202" s="553"/>
      <c r="BM202" s="578"/>
      <c r="BN202" s="993"/>
    </row>
    <row r="203" spans="1:66" ht="15.95" customHeight="1" x14ac:dyDescent="0.2">
      <c r="A203" s="986"/>
      <c r="B203" s="274">
        <v>0.02</v>
      </c>
      <c r="C203" s="35"/>
      <c r="D203" s="711" t="s">
        <v>56</v>
      </c>
      <c r="E203" s="275"/>
      <c r="F203" s="83" t="str">
        <f t="shared" si="20"/>
        <v/>
      </c>
      <c r="G203" s="261">
        <f>IF(B203="","",(B203/B183)*M181)</f>
        <v>0.02</v>
      </c>
      <c r="H203" s="234" t="s">
        <v>2</v>
      </c>
      <c r="I203" s="262" t="str">
        <f t="shared" si="19"/>
        <v/>
      </c>
      <c r="J203" s="610" t="s">
        <v>29</v>
      </c>
      <c r="K203" s="711"/>
      <c r="L203" s="711"/>
      <c r="M203" s="711"/>
      <c r="N203" s="336"/>
      <c r="Q203" s="988"/>
      <c r="R203" s="567"/>
      <c r="S203" s="528"/>
      <c r="T203" s="528"/>
      <c r="U203" s="528"/>
      <c r="V203" s="87"/>
      <c r="W203" s="87"/>
      <c r="X203" s="87"/>
      <c r="Y203" s="87"/>
      <c r="Z203" s="87"/>
      <c r="AA203" s="87"/>
      <c r="AB203" s="87"/>
      <c r="AC203" s="87"/>
      <c r="AD203" s="87"/>
      <c r="AE203" s="87"/>
      <c r="AF203" s="993"/>
      <c r="AG203" s="541"/>
      <c r="AH203" s="988"/>
      <c r="AI203" s="906" t="s">
        <v>167</v>
      </c>
      <c r="AJ203" s="907"/>
      <c r="AK203" s="90" t="s">
        <v>191</v>
      </c>
      <c r="AL203" s="91" t="s">
        <v>192</v>
      </c>
      <c r="AM203" s="91" t="s">
        <v>193</v>
      </c>
      <c r="AN203" s="92" t="s">
        <v>194</v>
      </c>
      <c r="AO203" s="95" t="s">
        <v>173</v>
      </c>
      <c r="AP203" s="102">
        <v>12</v>
      </c>
      <c r="AQ203" s="103">
        <v>0.05</v>
      </c>
      <c r="AR203" s="96">
        <f t="shared" si="21"/>
        <v>0.60000000000000009</v>
      </c>
      <c r="AS203" s="552"/>
      <c r="AT203" s="87"/>
      <c r="AU203" s="87"/>
      <c r="AV203" s="87"/>
      <c r="AW203" s="993"/>
      <c r="AY203" s="988"/>
      <c r="AZ203" s="553"/>
      <c r="BA203" s="29" t="s">
        <v>26</v>
      </c>
      <c r="BB203" s="711" t="s">
        <v>82</v>
      </c>
      <c r="BC203" s="711"/>
      <c r="BD203" s="22"/>
      <c r="BE203" s="711"/>
      <c r="BF203" s="711"/>
      <c r="BG203" s="13"/>
      <c r="BH203" s="528"/>
      <c r="BI203" s="528"/>
      <c r="BJ203" s="528"/>
      <c r="BK203" s="553"/>
      <c r="BL203" s="553"/>
      <c r="BM203" s="578"/>
      <c r="BN203" s="993"/>
    </row>
    <row r="204" spans="1:66" ht="15.95" customHeight="1" x14ac:dyDescent="0.2">
      <c r="A204" s="986"/>
      <c r="B204" s="274">
        <v>1E-3</v>
      </c>
      <c r="C204" s="35"/>
      <c r="D204" s="711" t="s">
        <v>57</v>
      </c>
      <c r="E204" s="275"/>
      <c r="F204" s="83" t="str">
        <f t="shared" si="20"/>
        <v/>
      </c>
      <c r="G204" s="261">
        <f>IF(B204="","",(B204/B183)*M181)</f>
        <v>1E-3</v>
      </c>
      <c r="H204" s="234" t="s">
        <v>2</v>
      </c>
      <c r="I204" s="262" t="str">
        <f t="shared" si="19"/>
        <v/>
      </c>
      <c r="J204" s="610" t="s">
        <v>31</v>
      </c>
      <c r="K204" s="711"/>
      <c r="L204" s="711"/>
      <c r="M204" s="711"/>
      <c r="N204" s="336"/>
      <c r="Q204" s="988"/>
      <c r="R204" s="567"/>
      <c r="S204" s="87"/>
      <c r="T204" s="87"/>
      <c r="U204" s="87"/>
      <c r="V204" s="87"/>
      <c r="W204" s="87"/>
      <c r="X204" s="87"/>
      <c r="Y204" s="87"/>
      <c r="Z204" s="87"/>
      <c r="AA204" s="87"/>
      <c r="AB204" s="87"/>
      <c r="AC204" s="87"/>
      <c r="AD204" s="87"/>
      <c r="AE204" s="87"/>
      <c r="AF204" s="993"/>
      <c r="AG204" s="541"/>
      <c r="AH204" s="988"/>
      <c r="AI204" s="906" t="s">
        <v>168</v>
      </c>
      <c r="AJ204" s="907"/>
      <c r="AK204" s="552"/>
      <c r="AL204" s="87"/>
      <c r="AM204" s="87"/>
      <c r="AN204" s="97"/>
      <c r="AO204" s="95" t="s">
        <v>172</v>
      </c>
      <c r="AP204" s="102">
        <v>10</v>
      </c>
      <c r="AQ204" s="103">
        <v>8.0000000000000002E-3</v>
      </c>
      <c r="AR204" s="96">
        <f t="shared" si="21"/>
        <v>0.08</v>
      </c>
      <c r="AS204" s="552"/>
      <c r="AT204" s="87"/>
      <c r="AU204" s="87"/>
      <c r="AV204" s="87"/>
      <c r="AW204" s="993"/>
      <c r="AY204" s="988"/>
      <c r="AZ204" s="553"/>
      <c r="BA204" s="29" t="s">
        <v>29</v>
      </c>
      <c r="BB204" s="711" t="s">
        <v>34</v>
      </c>
      <c r="BC204" s="711"/>
      <c r="BD204" s="22"/>
      <c r="BE204" s="711"/>
      <c r="BF204" s="711"/>
      <c r="BG204" s="13"/>
      <c r="BH204" s="528"/>
      <c r="BI204" s="528"/>
      <c r="BJ204" s="528"/>
      <c r="BK204" s="553"/>
      <c r="BL204" s="553"/>
      <c r="BM204" s="578"/>
      <c r="BN204" s="993"/>
    </row>
    <row r="205" spans="1:66" ht="15.95" customHeight="1" x14ac:dyDescent="0.2">
      <c r="A205" s="986"/>
      <c r="B205" s="274">
        <v>1E-3</v>
      </c>
      <c r="C205" s="35"/>
      <c r="D205" s="711"/>
      <c r="E205" s="275"/>
      <c r="F205" s="83" t="str">
        <f t="shared" si="20"/>
        <v/>
      </c>
      <c r="G205" s="261">
        <f>IF(B205="","",(B205/B183)*M181)</f>
        <v>1E-3</v>
      </c>
      <c r="H205" s="234" t="s">
        <v>2</v>
      </c>
      <c r="I205" s="262" t="str">
        <f t="shared" si="19"/>
        <v/>
      </c>
      <c r="J205" s="610" t="s">
        <v>32</v>
      </c>
      <c r="K205" s="711"/>
      <c r="L205" s="711"/>
      <c r="M205" s="711"/>
      <c r="N205" s="336"/>
      <c r="Q205" s="988"/>
      <c r="R205" s="551"/>
      <c r="U205" s="87"/>
      <c r="V205" s="87"/>
      <c r="W205" s="87"/>
      <c r="X205" s="87"/>
      <c r="Y205" s="87"/>
      <c r="Z205" s="87"/>
      <c r="AA205" s="87"/>
      <c r="AB205" s="87"/>
      <c r="AC205" s="87"/>
      <c r="AD205" s="87"/>
      <c r="AE205" s="87"/>
      <c r="AF205" s="993"/>
      <c r="AG205" s="541"/>
      <c r="AH205" s="988"/>
      <c r="AI205" s="579"/>
      <c r="AJ205" s="580"/>
      <c r="AK205" s="579"/>
      <c r="AL205" s="581"/>
      <c r="AM205" s="581"/>
      <c r="AN205" s="580"/>
      <c r="AO205" s="579"/>
      <c r="AP205" s="581"/>
      <c r="AQ205" s="581"/>
      <c r="AR205" s="580"/>
      <c r="AS205" s="579"/>
      <c r="AT205" s="581"/>
      <c r="AU205" s="581"/>
      <c r="AV205" s="581"/>
      <c r="AW205" s="993"/>
      <c r="AY205" s="988"/>
      <c r="AZ205" s="87"/>
      <c r="BA205" s="87"/>
      <c r="BB205" s="87"/>
      <c r="BC205" s="87"/>
      <c r="BD205" s="87"/>
      <c r="BE205" s="87"/>
      <c r="BF205" s="87"/>
      <c r="BG205" s="87"/>
      <c r="BH205" s="87"/>
      <c r="BI205" s="87"/>
      <c r="BJ205" s="87"/>
      <c r="BK205" s="553"/>
      <c r="BL205" s="553"/>
      <c r="BM205" s="578"/>
      <c r="BN205" s="993"/>
    </row>
    <row r="206" spans="1:66" ht="15.95" customHeight="1" x14ac:dyDescent="0.2">
      <c r="A206" s="986"/>
      <c r="B206" s="274">
        <v>1E-3</v>
      </c>
      <c r="C206" s="35"/>
      <c r="D206" s="711"/>
      <c r="E206" s="275"/>
      <c r="F206" s="83" t="str">
        <f t="shared" si="20"/>
        <v/>
      </c>
      <c r="G206" s="261">
        <f>IF(B206="","",(B206/B183)*M181)</f>
        <v>1E-3</v>
      </c>
      <c r="H206" s="234" t="s">
        <v>2</v>
      </c>
      <c r="I206" s="262" t="str">
        <f t="shared" si="19"/>
        <v/>
      </c>
      <c r="J206" s="610" t="s">
        <v>33</v>
      </c>
      <c r="K206" s="711"/>
      <c r="L206" s="711"/>
      <c r="M206" s="711"/>
      <c r="N206" s="336"/>
      <c r="Q206" s="988"/>
      <c r="R206" s="551"/>
      <c r="V206" s="87"/>
      <c r="W206" s="87"/>
      <c r="X206" s="87"/>
      <c r="Y206" s="87"/>
      <c r="Z206" s="87"/>
      <c r="AA206" s="87"/>
      <c r="AB206" s="87"/>
      <c r="AC206" s="87"/>
      <c r="AD206" s="87"/>
      <c r="AE206" s="87"/>
      <c r="AF206" s="993"/>
      <c r="AG206" s="541"/>
      <c r="AH206" s="988"/>
      <c r="AI206" s="528"/>
      <c r="AJ206" s="528"/>
      <c r="AK206" s="528"/>
      <c r="AL206" s="528"/>
      <c r="AM206" s="528"/>
      <c r="AN206" s="528"/>
      <c r="AO206" s="528"/>
      <c r="AP206" s="528"/>
      <c r="AQ206" s="528"/>
      <c r="AR206" s="528"/>
      <c r="AS206" s="528"/>
      <c r="AT206" s="528"/>
      <c r="AU206" s="528"/>
      <c r="AV206" s="528"/>
      <c r="AW206" s="993"/>
      <c r="AY206" s="988"/>
      <c r="AZ206" s="87"/>
      <c r="BA206" s="87"/>
      <c r="BB206" s="87"/>
      <c r="BC206" s="87"/>
      <c r="BD206" s="87"/>
      <c r="BE206" s="87"/>
      <c r="BF206" s="87"/>
      <c r="BG206" s="87"/>
      <c r="BH206" s="87"/>
      <c r="BI206" s="87"/>
      <c r="BJ206" s="87"/>
      <c r="BK206" s="553"/>
      <c r="BL206" s="553"/>
      <c r="BM206" s="578"/>
      <c r="BN206" s="993"/>
    </row>
    <row r="207" spans="1:66" ht="15.95" customHeight="1" x14ac:dyDescent="0.2">
      <c r="A207" s="986"/>
      <c r="B207" s="274">
        <v>1E-3</v>
      </c>
      <c r="C207" s="35"/>
      <c r="D207" s="711"/>
      <c r="E207" s="275"/>
      <c r="F207" s="83" t="str">
        <f t="shared" si="20"/>
        <v/>
      </c>
      <c r="G207" s="261">
        <f>IF(B207="","",(B207/B183)*M181)</f>
        <v>1E-3</v>
      </c>
      <c r="H207" s="234" t="s">
        <v>2</v>
      </c>
      <c r="I207" s="262" t="str">
        <f t="shared" si="19"/>
        <v/>
      </c>
      <c r="J207" s="610" t="s">
        <v>35</v>
      </c>
      <c r="K207" s="711"/>
      <c r="L207" s="711"/>
      <c r="M207" s="711"/>
      <c r="N207" s="336"/>
      <c r="Q207" s="988"/>
      <c r="R207" s="567"/>
      <c r="S207" s="87"/>
      <c r="T207" s="87"/>
      <c r="U207" s="87"/>
      <c r="V207" s="87"/>
      <c r="W207" s="87"/>
      <c r="X207" s="87"/>
      <c r="Y207" s="87"/>
      <c r="Z207" s="87"/>
      <c r="AA207" s="87"/>
      <c r="AB207" s="87"/>
      <c r="AC207" s="87"/>
      <c r="AD207" s="87"/>
      <c r="AE207" s="87"/>
      <c r="AF207" s="993"/>
      <c r="AG207" s="541"/>
      <c r="AH207" s="988"/>
      <c r="AI207" s="528"/>
      <c r="AJ207" s="528"/>
      <c r="AK207" s="528"/>
      <c r="AL207" s="528"/>
      <c r="AM207" s="528"/>
      <c r="AN207" s="528"/>
      <c r="AO207" s="528"/>
      <c r="AP207" s="528"/>
      <c r="AQ207" s="528"/>
      <c r="AR207" s="528"/>
      <c r="AS207" s="528"/>
      <c r="AT207" s="528"/>
      <c r="AU207" s="528"/>
      <c r="AV207" s="528"/>
      <c r="AW207" s="993"/>
      <c r="AY207" s="988"/>
      <c r="AZ207" s="87"/>
      <c r="BA207" s="87"/>
      <c r="BB207" s="87"/>
      <c r="BC207" s="87"/>
      <c r="BD207" s="87"/>
      <c r="BE207" s="87"/>
      <c r="BF207" s="87"/>
      <c r="BG207" s="87"/>
      <c r="BH207" s="87"/>
      <c r="BI207" s="87"/>
      <c r="BJ207" s="87"/>
      <c r="BK207" s="553"/>
      <c r="BL207" s="553"/>
      <c r="BM207" s="578"/>
      <c r="BN207" s="993"/>
    </row>
    <row r="208" spans="1:66" ht="15.95" customHeight="1" thickBot="1" x14ac:dyDescent="0.25">
      <c r="A208" s="986"/>
      <c r="B208" s="276">
        <v>1E-3</v>
      </c>
      <c r="C208" s="277"/>
      <c r="D208" s="278"/>
      <c r="E208" s="279"/>
      <c r="F208" s="83" t="str">
        <f t="shared" si="20"/>
        <v/>
      </c>
      <c r="G208" s="261">
        <f>IF(B208="","",(B208/B183)*M181)</f>
        <v>1E-3</v>
      </c>
      <c r="H208" s="234" t="s">
        <v>2</v>
      </c>
      <c r="I208" s="262" t="str">
        <f t="shared" si="19"/>
        <v/>
      </c>
      <c r="J208" s="611" t="s">
        <v>36</v>
      </c>
      <c r="K208" s="711"/>
      <c r="L208" s="711"/>
      <c r="M208" s="711"/>
      <c r="N208" s="336"/>
      <c r="Q208" s="988"/>
      <c r="R208" s="567"/>
      <c r="S208" s="87"/>
      <c r="T208" s="87"/>
      <c r="U208" s="87"/>
      <c r="V208" s="87"/>
      <c r="W208" s="87"/>
      <c r="X208" s="87"/>
      <c r="Y208" s="87"/>
      <c r="Z208" s="87"/>
      <c r="AA208" s="87"/>
      <c r="AB208" s="87"/>
      <c r="AC208" s="87"/>
      <c r="AD208" s="87"/>
      <c r="AE208" s="87"/>
      <c r="AF208" s="993"/>
      <c r="AH208" s="988"/>
      <c r="AI208" s="528"/>
      <c r="AJ208" s="528"/>
      <c r="AK208" s="528"/>
      <c r="AL208" s="528"/>
      <c r="AM208" s="528"/>
      <c r="AN208" s="528"/>
      <c r="AO208" s="528"/>
      <c r="AP208" s="528"/>
      <c r="AQ208" s="528"/>
      <c r="AR208" s="528"/>
      <c r="AS208" s="528"/>
      <c r="AT208" s="528"/>
      <c r="AU208" s="528"/>
      <c r="AV208" s="528"/>
      <c r="AW208" s="993"/>
      <c r="AY208" s="988"/>
      <c r="AZ208" s="87"/>
      <c r="BA208" s="87"/>
      <c r="BB208" s="87"/>
      <c r="BC208" s="87"/>
      <c r="BD208" s="87"/>
      <c r="BE208" s="87"/>
      <c r="BF208" s="87"/>
      <c r="BG208" s="87"/>
      <c r="BH208" s="87"/>
      <c r="BI208" s="87"/>
      <c r="BJ208" s="87"/>
      <c r="BK208" s="553"/>
      <c r="BL208" s="553"/>
      <c r="BM208" s="578"/>
      <c r="BN208" s="993"/>
    </row>
    <row r="209" spans="1:66" ht="15.95" customHeight="1" x14ac:dyDescent="0.2">
      <c r="A209" s="986"/>
      <c r="B209" s="72"/>
      <c r="C209" s="45"/>
      <c r="D209" s="45"/>
      <c r="E209" s="45"/>
      <c r="F209" s="267"/>
      <c r="G209" s="120"/>
      <c r="H209" s="268"/>
      <c r="I209" s="269" t="str">
        <f t="shared" si="19"/>
        <v/>
      </c>
      <c r="J209" s="610"/>
      <c r="K209" s="244"/>
      <c r="L209" s="244"/>
      <c r="M209" s="244"/>
      <c r="N209" s="344"/>
      <c r="Q209" s="988"/>
      <c r="R209" s="567"/>
      <c r="S209" s="87"/>
      <c r="T209" s="87"/>
      <c r="U209" s="87"/>
      <c r="V209" s="87"/>
      <c r="W209" s="87"/>
      <c r="X209" s="87"/>
      <c r="Y209" s="87"/>
      <c r="Z209" s="87"/>
      <c r="AA209" s="87"/>
      <c r="AB209" s="87"/>
      <c r="AC209" s="87"/>
      <c r="AD209" s="87"/>
      <c r="AE209" s="87"/>
      <c r="AF209" s="993"/>
      <c r="AH209" s="988"/>
      <c r="AI209" s="528"/>
      <c r="AJ209" s="528"/>
      <c r="AK209" s="528"/>
      <c r="AL209" s="528"/>
      <c r="AM209" s="528"/>
      <c r="AN209" s="528"/>
      <c r="AO209" s="528"/>
      <c r="AP209" s="528"/>
      <c r="AQ209" s="528"/>
      <c r="AR209" s="528"/>
      <c r="AS209" s="528"/>
      <c r="AT209" s="528"/>
      <c r="AU209" s="528"/>
      <c r="AV209" s="528"/>
      <c r="AW209" s="993"/>
      <c r="AY209" s="988"/>
      <c r="AZ209" s="87"/>
      <c r="BA209" s="87"/>
      <c r="BB209" s="87"/>
      <c r="BC209" s="87"/>
      <c r="BD209" s="87"/>
      <c r="BE209" s="87"/>
      <c r="BF209" s="87"/>
      <c r="BG209" s="87"/>
      <c r="BH209" s="87"/>
      <c r="BI209" s="87"/>
      <c r="BJ209" s="87"/>
      <c r="BK209" s="553"/>
      <c r="BL209" s="553"/>
      <c r="BM209" s="578"/>
      <c r="BN209" s="993"/>
    </row>
    <row r="210" spans="1:66" ht="15.95" customHeight="1" thickBot="1" x14ac:dyDescent="0.25">
      <c r="A210" s="986"/>
      <c r="B210" s="72"/>
      <c r="C210" s="72"/>
      <c r="D210" s="123" t="s">
        <v>89</v>
      </c>
      <c r="E210" s="79"/>
      <c r="F210" s="80" t="str">
        <f>IF(C210&lt;=0,"",G210-(G210*C210%))</f>
        <v/>
      </c>
      <c r="G210" s="124">
        <f>SUM(G211:G216)</f>
        <v>3.371</v>
      </c>
      <c r="H210" s="123" t="s">
        <v>2</v>
      </c>
      <c r="I210" s="260">
        <f>SUM(I211:I216)</f>
        <v>0.105</v>
      </c>
      <c r="J210" s="612"/>
      <c r="K210" s="117" t="s">
        <v>370</v>
      </c>
      <c r="L210" s="5"/>
      <c r="M210" s="5"/>
      <c r="N210" s="336"/>
      <c r="Q210" s="988"/>
      <c r="R210" s="567"/>
      <c r="S210" s="87"/>
      <c r="T210" s="87"/>
      <c r="U210" s="87"/>
      <c r="Y210" s="87"/>
      <c r="Z210" s="87"/>
      <c r="AA210" s="87"/>
      <c r="AB210" s="87"/>
      <c r="AC210" s="87"/>
      <c r="AD210" s="87"/>
      <c r="AE210" s="87"/>
      <c r="AF210" s="993"/>
      <c r="AH210" s="988"/>
      <c r="AI210" s="528"/>
      <c r="AJ210" s="528"/>
      <c r="AK210" s="528"/>
      <c r="AL210" s="528"/>
      <c r="AM210" s="528"/>
      <c r="AN210" s="528"/>
      <c r="AO210" s="528"/>
      <c r="AP210" s="528"/>
      <c r="AQ210" s="528"/>
      <c r="AR210" s="528"/>
      <c r="AS210" s="528"/>
      <c r="AT210" s="528"/>
      <c r="AU210" s="528"/>
      <c r="AV210" s="528"/>
      <c r="AW210" s="993"/>
      <c r="AY210" s="988"/>
      <c r="AZ210" s="87"/>
      <c r="BA210" s="87"/>
      <c r="BB210" s="87"/>
      <c r="BC210" s="87"/>
      <c r="BD210" s="87"/>
      <c r="BE210" s="87"/>
      <c r="BF210" s="87"/>
      <c r="BG210" s="87"/>
      <c r="BH210" s="87"/>
      <c r="BI210" s="87"/>
      <c r="BJ210" s="87"/>
      <c r="BK210" s="553"/>
      <c r="BL210" s="553"/>
      <c r="BM210" s="578"/>
      <c r="BN210" s="993"/>
    </row>
    <row r="211" spans="1:66" ht="15.95" customHeight="1" x14ac:dyDescent="0.2">
      <c r="A211" s="986"/>
      <c r="B211" s="270">
        <v>0.05</v>
      </c>
      <c r="C211" s="271"/>
      <c r="D211" s="283" t="s">
        <v>59</v>
      </c>
      <c r="E211" s="280"/>
      <c r="F211" s="83" t="str">
        <f t="shared" ref="F211:F216" si="22">IF(C211&lt;=0,"",G211-(G211*C211%))</f>
        <v/>
      </c>
      <c r="G211" s="261">
        <f>IF(B211="","",(B211/B183)*M181)</f>
        <v>0.05</v>
      </c>
      <c r="H211" s="234" t="s">
        <v>2</v>
      </c>
      <c r="I211" s="262" t="str">
        <f t="shared" ref="I211:I216" si="23">IF(ISBLANK(C211),"",G211-F211)</f>
        <v/>
      </c>
      <c r="J211" s="610" t="s">
        <v>20</v>
      </c>
      <c r="K211" s="711" t="s">
        <v>367</v>
      </c>
      <c r="L211" s="711"/>
      <c r="M211" s="711"/>
      <c r="N211" s="336"/>
      <c r="Q211" s="988"/>
      <c r="R211" s="567"/>
      <c r="S211" s="87"/>
      <c r="T211" s="87"/>
      <c r="U211" s="87"/>
      <c r="Y211" s="87"/>
      <c r="Z211" s="87"/>
      <c r="AA211" s="87"/>
      <c r="AB211" s="87"/>
      <c r="AC211" s="87"/>
      <c r="AD211" s="87"/>
      <c r="AE211" s="87"/>
      <c r="AF211" s="993"/>
      <c r="AH211" s="988"/>
      <c r="AI211" s="528"/>
      <c r="AJ211" s="528"/>
      <c r="AK211" s="528"/>
      <c r="AL211" s="528"/>
      <c r="AM211" s="528"/>
      <c r="AN211" s="528"/>
      <c r="AO211" s="528"/>
      <c r="AP211" s="528"/>
      <c r="AQ211" s="528"/>
      <c r="AR211" s="528"/>
      <c r="AS211" s="528"/>
      <c r="AT211" s="528"/>
      <c r="AU211" s="528"/>
      <c r="AV211" s="528"/>
      <c r="AW211" s="993"/>
      <c r="AY211" s="988"/>
      <c r="AZ211" s="87"/>
      <c r="BA211" s="87"/>
      <c r="BB211" s="87"/>
      <c r="BC211" s="87"/>
      <c r="BD211" s="87"/>
      <c r="BE211" s="87"/>
      <c r="BF211" s="87"/>
      <c r="BG211" s="87"/>
      <c r="BH211" s="87"/>
      <c r="BI211" s="87"/>
      <c r="BJ211" s="87"/>
      <c r="BK211" s="553"/>
      <c r="BL211" s="553"/>
      <c r="BM211" s="578"/>
      <c r="BN211" s="993"/>
    </row>
    <row r="212" spans="1:66" ht="15.95" customHeight="1" x14ac:dyDescent="0.2">
      <c r="A212" s="986"/>
      <c r="B212" s="274">
        <v>0.15</v>
      </c>
      <c r="C212" s="35">
        <v>50</v>
      </c>
      <c r="D212" s="711" t="s">
        <v>60</v>
      </c>
      <c r="E212" s="275"/>
      <c r="F212" s="83">
        <f t="shared" si="22"/>
        <v>7.4999999999999997E-2</v>
      </c>
      <c r="G212" s="261">
        <f>IF(B212="","",(B212/B183)*M181)</f>
        <v>0.15</v>
      </c>
      <c r="H212" s="234" t="s">
        <v>2</v>
      </c>
      <c r="I212" s="262">
        <f t="shared" si="23"/>
        <v>7.4999999999999997E-2</v>
      </c>
      <c r="J212" s="610" t="s">
        <v>22</v>
      </c>
      <c r="K212" s="711"/>
      <c r="L212" s="711" t="s">
        <v>369</v>
      </c>
      <c r="M212" s="603">
        <f>G212</f>
        <v>0.15</v>
      </c>
      <c r="N212" s="336"/>
      <c r="Q212" s="988"/>
      <c r="R212" s="567"/>
      <c r="S212" s="87"/>
      <c r="T212" s="87"/>
      <c r="U212" s="87"/>
      <c r="V212" s="87"/>
      <c r="W212" s="87"/>
      <c r="X212" s="87"/>
      <c r="Y212" s="87"/>
      <c r="Z212" s="87"/>
      <c r="AA212" s="87"/>
      <c r="AB212" s="87"/>
      <c r="AC212" s="87"/>
      <c r="AD212" s="87"/>
      <c r="AE212" s="87"/>
      <c r="AF212" s="993"/>
      <c r="AH212" s="988"/>
      <c r="AI212" s="528"/>
      <c r="AJ212" s="528"/>
      <c r="AK212" s="528"/>
      <c r="AL212" s="528"/>
      <c r="AM212" s="528"/>
      <c r="AN212" s="528"/>
      <c r="AO212" s="528"/>
      <c r="AP212" s="528"/>
      <c r="AQ212" s="528"/>
      <c r="AR212" s="528"/>
      <c r="AS212" s="528"/>
      <c r="AT212" s="528"/>
      <c r="AU212" s="528"/>
      <c r="AV212" s="528"/>
      <c r="AW212" s="993"/>
      <c r="AY212" s="988"/>
      <c r="AZ212" s="87"/>
      <c r="BA212" s="87"/>
      <c r="BB212" s="87"/>
      <c r="BC212" s="87"/>
      <c r="BD212" s="87"/>
      <c r="BE212" s="87"/>
      <c r="BF212" s="87"/>
      <c r="BG212" s="87"/>
      <c r="BH212" s="87"/>
      <c r="BI212" s="87"/>
      <c r="BJ212" s="87"/>
      <c r="BK212" s="553"/>
      <c r="BL212" s="553"/>
      <c r="BM212" s="578"/>
      <c r="BN212" s="993"/>
    </row>
    <row r="213" spans="1:66" ht="15.95" customHeight="1" x14ac:dyDescent="0.2">
      <c r="A213" s="986"/>
      <c r="B213" s="274">
        <v>0.15</v>
      </c>
      <c r="C213" s="35">
        <v>20</v>
      </c>
      <c r="D213" s="711" t="s">
        <v>61</v>
      </c>
      <c r="E213" s="275"/>
      <c r="F213" s="83">
        <f t="shared" si="22"/>
        <v>0.12</v>
      </c>
      <c r="G213" s="261">
        <f>IF(B213="","",(B213/B183)*M181)</f>
        <v>0.15</v>
      </c>
      <c r="H213" s="234" t="s">
        <v>2</v>
      </c>
      <c r="I213" s="262">
        <f t="shared" si="23"/>
        <v>0.03</v>
      </c>
      <c r="J213" s="610" t="s">
        <v>24</v>
      </c>
      <c r="K213" s="711"/>
      <c r="L213" s="21" t="s">
        <v>368</v>
      </c>
      <c r="M213" s="603">
        <f>F212</f>
        <v>7.4999999999999997E-2</v>
      </c>
      <c r="N213" s="336"/>
      <c r="Q213" s="988"/>
      <c r="R213" s="567"/>
      <c r="S213" s="87"/>
      <c r="T213" s="87"/>
      <c r="U213" s="87"/>
      <c r="V213" s="87"/>
      <c r="W213" s="87"/>
      <c r="X213" s="87"/>
      <c r="Y213" s="87"/>
      <c r="Z213" s="87"/>
      <c r="AA213" s="87"/>
      <c r="AB213" s="87"/>
      <c r="AC213" s="87"/>
      <c r="AD213" s="87"/>
      <c r="AE213" s="87"/>
      <c r="AF213" s="993"/>
      <c r="AH213" s="988"/>
      <c r="AI213" s="528"/>
      <c r="AJ213" s="528"/>
      <c r="AK213" s="528"/>
      <c r="AL213" s="528"/>
      <c r="AM213" s="528"/>
      <c r="AN213" s="528"/>
      <c r="AO213" s="528"/>
      <c r="AP213" s="528"/>
      <c r="AQ213" s="528"/>
      <c r="AR213" s="528"/>
      <c r="AS213" s="528"/>
      <c r="AT213" s="528"/>
      <c r="AU213" s="528"/>
      <c r="AV213" s="528"/>
      <c r="AW213" s="993"/>
      <c r="AY213" s="988"/>
      <c r="AZ213" s="87"/>
      <c r="BA213" s="87"/>
      <c r="BB213" s="87"/>
      <c r="BC213" s="87"/>
      <c r="BD213" s="87"/>
      <c r="BE213" s="87"/>
      <c r="BF213" s="87"/>
      <c r="BG213" s="87"/>
      <c r="BH213" s="87"/>
      <c r="BI213" s="87"/>
      <c r="BJ213" s="87"/>
      <c r="BK213" s="553"/>
      <c r="BL213" s="553"/>
      <c r="BM213" s="578"/>
      <c r="BN213" s="993"/>
    </row>
    <row r="214" spans="1:66" ht="15.95" customHeight="1" x14ac:dyDescent="0.2">
      <c r="A214" s="986"/>
      <c r="B214" s="274">
        <v>3</v>
      </c>
      <c r="C214" s="35"/>
      <c r="D214" s="711" t="s">
        <v>62</v>
      </c>
      <c r="E214" s="275"/>
      <c r="F214" s="83" t="str">
        <f t="shared" si="22"/>
        <v/>
      </c>
      <c r="G214" s="261">
        <f>IF(B214="","",(B214/B183)*M181)</f>
        <v>3</v>
      </c>
      <c r="H214" s="234" t="s">
        <v>2</v>
      </c>
      <c r="I214" s="262" t="str">
        <f t="shared" si="23"/>
        <v/>
      </c>
      <c r="J214" s="610" t="s">
        <v>26</v>
      </c>
      <c r="K214" s="711"/>
      <c r="L214" s="711"/>
      <c r="M214" s="711"/>
      <c r="N214" s="336"/>
      <c r="Q214" s="988"/>
      <c r="R214" s="567"/>
      <c r="S214" s="87"/>
      <c r="T214" s="87"/>
      <c r="U214" s="87"/>
      <c r="V214" s="87"/>
      <c r="W214" s="87"/>
      <c r="X214" s="87"/>
      <c r="Y214" s="87"/>
      <c r="Z214" s="87"/>
      <c r="AA214" s="87"/>
      <c r="AB214" s="87"/>
      <c r="AC214" s="87"/>
      <c r="AD214" s="87"/>
      <c r="AE214" s="87"/>
      <c r="AF214" s="993"/>
      <c r="AH214" s="988"/>
      <c r="AI214" s="528"/>
      <c r="AJ214" s="528"/>
      <c r="AK214" s="528"/>
      <c r="AL214" s="528"/>
      <c r="AM214" s="528"/>
      <c r="AN214" s="528"/>
      <c r="AO214" s="528"/>
      <c r="AP214" s="528"/>
      <c r="AQ214" s="528"/>
      <c r="AR214" s="528"/>
      <c r="AS214" s="528"/>
      <c r="AT214" s="528"/>
      <c r="AU214" s="528"/>
      <c r="AV214" s="528"/>
      <c r="AW214" s="993"/>
      <c r="AY214" s="988"/>
      <c r="AZ214" s="87"/>
      <c r="BA214" s="87"/>
      <c r="BB214" s="87"/>
      <c r="BC214" s="87"/>
      <c r="BD214" s="87"/>
      <c r="BE214" s="87"/>
      <c r="BF214" s="87"/>
      <c r="BG214" s="87"/>
      <c r="BH214" s="87"/>
      <c r="BI214" s="87"/>
      <c r="BJ214" s="87"/>
      <c r="BK214" s="553"/>
      <c r="BL214" s="553"/>
      <c r="BM214" s="578"/>
      <c r="BN214" s="993"/>
    </row>
    <row r="215" spans="1:66" ht="15.95" customHeight="1" x14ac:dyDescent="0.2">
      <c r="A215" s="986"/>
      <c r="B215" s="274">
        <v>0.02</v>
      </c>
      <c r="C215" s="35"/>
      <c r="D215" s="711" t="s">
        <v>56</v>
      </c>
      <c r="E215" s="275"/>
      <c r="F215" s="83" t="str">
        <f t="shared" si="22"/>
        <v/>
      </c>
      <c r="G215" s="261">
        <f>IF(B215="","",(B215/B183)*M181)</f>
        <v>0.02</v>
      </c>
      <c r="H215" s="234" t="s">
        <v>2</v>
      </c>
      <c r="I215" s="262" t="str">
        <f t="shared" si="23"/>
        <v/>
      </c>
      <c r="J215" s="610" t="s">
        <v>29</v>
      </c>
      <c r="K215" s="711"/>
      <c r="L215" s="711"/>
      <c r="M215" s="711"/>
      <c r="N215" s="336"/>
      <c r="Q215" s="988"/>
      <c r="R215" s="567"/>
      <c r="S215" s="87"/>
      <c r="T215" s="87"/>
      <c r="U215" s="87"/>
      <c r="V215" s="87"/>
      <c r="W215" s="87"/>
      <c r="X215" s="87"/>
      <c r="Y215" s="87"/>
      <c r="Z215" s="87"/>
      <c r="AA215" s="87"/>
      <c r="AB215" s="87"/>
      <c r="AC215" s="87"/>
      <c r="AD215" s="87"/>
      <c r="AE215" s="87"/>
      <c r="AF215" s="993"/>
      <c r="AH215" s="988"/>
      <c r="AI215" s="528"/>
      <c r="AJ215" s="528"/>
      <c r="AK215" s="528"/>
      <c r="AL215" s="528"/>
      <c r="AM215" s="528"/>
      <c r="AN215" s="528"/>
      <c r="AO215" s="528"/>
      <c r="AP215" s="528"/>
      <c r="AQ215" s="528"/>
      <c r="AR215" s="528"/>
      <c r="AS215" s="528"/>
      <c r="AT215" s="528"/>
      <c r="AU215" s="528"/>
      <c r="AV215" s="528"/>
      <c r="AW215" s="993"/>
      <c r="AY215" s="988"/>
      <c r="AZ215" s="87"/>
      <c r="BA215" s="87"/>
      <c r="BB215" s="87"/>
      <c r="BC215" s="87"/>
      <c r="BD215" s="87"/>
      <c r="BE215" s="87"/>
      <c r="BF215" s="87"/>
      <c r="BG215" s="87"/>
      <c r="BH215" s="87"/>
      <c r="BI215" s="87"/>
      <c r="BJ215" s="87"/>
      <c r="BK215" s="553"/>
      <c r="BL215" s="553"/>
      <c r="BM215" s="578"/>
      <c r="BN215" s="993"/>
    </row>
    <row r="216" spans="1:66" ht="15.95" customHeight="1" thickBot="1" x14ac:dyDescent="0.25">
      <c r="A216" s="986"/>
      <c r="B216" s="276">
        <v>1E-3</v>
      </c>
      <c r="C216" s="277"/>
      <c r="D216" s="278" t="s">
        <v>57</v>
      </c>
      <c r="E216" s="279"/>
      <c r="F216" s="83" t="str">
        <f t="shared" si="22"/>
        <v/>
      </c>
      <c r="G216" s="261">
        <f>IF(B216="","",(B216/B183)*M181)</f>
        <v>1E-3</v>
      </c>
      <c r="H216" s="234" t="s">
        <v>2</v>
      </c>
      <c r="I216" s="262" t="str">
        <f t="shared" si="23"/>
        <v/>
      </c>
      <c r="J216" s="610" t="s">
        <v>31</v>
      </c>
      <c r="K216" s="711"/>
      <c r="L216" s="711"/>
      <c r="M216" s="711"/>
      <c r="N216" s="336"/>
      <c r="Q216" s="988"/>
      <c r="R216" s="567"/>
      <c r="S216" s="1000" t="s">
        <v>154</v>
      </c>
      <c r="T216" s="1000"/>
      <c r="U216" s="1000"/>
      <c r="V216" s="87"/>
      <c r="W216" s="87"/>
      <c r="X216" s="87"/>
      <c r="Y216" s="87"/>
      <c r="Z216" s="87"/>
      <c r="AA216" s="87"/>
      <c r="AB216" s="87"/>
      <c r="AC216" s="87"/>
      <c r="AD216" s="87"/>
      <c r="AE216" s="87"/>
      <c r="AF216" s="993"/>
      <c r="AH216" s="988"/>
      <c r="AI216" s="528"/>
      <c r="AJ216" s="528"/>
      <c r="AK216" s="528"/>
      <c r="AL216" s="528"/>
      <c r="AM216" s="528"/>
      <c r="AN216" s="528"/>
      <c r="AO216" s="528"/>
      <c r="AP216" s="528"/>
      <c r="AQ216" s="528"/>
      <c r="AR216" s="528"/>
      <c r="AS216" s="528"/>
      <c r="AT216" s="528"/>
      <c r="AU216" s="528"/>
      <c r="AV216" s="528"/>
      <c r="AW216" s="993"/>
      <c r="AY216" s="988"/>
      <c r="AZ216" s="87"/>
      <c r="BA216" s="87"/>
      <c r="BB216" s="87"/>
      <c r="BC216" s="87"/>
      <c r="BD216" s="87"/>
      <c r="BE216" s="87"/>
      <c r="BF216" s="87"/>
      <c r="BG216" s="87"/>
      <c r="BH216" s="87"/>
      <c r="BI216" s="87"/>
      <c r="BJ216" s="87"/>
      <c r="BK216" s="553"/>
      <c r="BL216" s="553"/>
      <c r="BM216" s="578"/>
      <c r="BN216" s="993"/>
    </row>
    <row r="217" spans="1:66" ht="15.95" customHeight="1" thickBot="1" x14ac:dyDescent="0.25">
      <c r="A217" s="987"/>
      <c r="B217" s="582"/>
      <c r="C217" s="583"/>
      <c r="D217" s="583"/>
      <c r="E217" s="583"/>
      <c r="F217" s="584"/>
      <c r="G217" s="584"/>
      <c r="H217" s="584"/>
      <c r="I217" s="584"/>
      <c r="J217" s="585"/>
      <c r="K217" s="585"/>
      <c r="L217" s="585"/>
      <c r="M217" s="585"/>
      <c r="N217" s="586"/>
      <c r="Q217" s="988"/>
      <c r="R217" s="587"/>
      <c r="S217" s="588"/>
      <c r="T217" s="588"/>
      <c r="U217" s="588"/>
      <c r="V217" s="588"/>
      <c r="W217" s="588"/>
      <c r="X217" s="588"/>
      <c r="Y217" s="588"/>
      <c r="Z217" s="588"/>
      <c r="AA217" s="588"/>
      <c r="AB217" s="588"/>
      <c r="AC217" s="588"/>
      <c r="AD217" s="588"/>
      <c r="AE217" s="622"/>
      <c r="AF217" s="993"/>
      <c r="AH217" s="988"/>
      <c r="AI217" s="588"/>
      <c r="AJ217" s="588"/>
      <c r="AK217" s="588"/>
      <c r="AL217" s="588"/>
      <c r="AM217" s="588"/>
      <c r="AN217" s="588"/>
      <c r="AO217" s="588"/>
      <c r="AP217" s="588"/>
      <c r="AQ217" s="588"/>
      <c r="AR217" s="588"/>
      <c r="AS217" s="588"/>
      <c r="AT217" s="588"/>
      <c r="AU217" s="588"/>
      <c r="AV217" s="622"/>
      <c r="AW217" s="993"/>
      <c r="AY217" s="988"/>
      <c r="AZ217" s="622"/>
      <c r="BA217" s="622"/>
      <c r="BB217" s="622"/>
      <c r="BC217" s="622"/>
      <c r="BD217" s="622"/>
      <c r="BE217" s="622"/>
      <c r="BF217" s="622"/>
      <c r="BG217" s="622"/>
      <c r="BH217" s="622"/>
      <c r="BI217" s="622"/>
      <c r="BJ217" s="622"/>
      <c r="BK217" s="628"/>
      <c r="BL217" s="622"/>
      <c r="BM217" s="629"/>
      <c r="BN217" s="993"/>
    </row>
    <row r="218" spans="1:66" s="590" customFormat="1" x14ac:dyDescent="0.2"/>
    <row r="219" spans="1:66" ht="19.5" customHeight="1" x14ac:dyDescent="0.2">
      <c r="A219" s="49" t="s">
        <v>114</v>
      </c>
      <c r="B219" s="47"/>
      <c r="C219" s="532" t="s">
        <v>113</v>
      </c>
      <c r="D219" s="533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9" t="s">
        <v>114</v>
      </c>
    </row>
    <row r="220" spans="1:66" s="590" customFormat="1" ht="13.5" thickBot="1" x14ac:dyDescent="0.25"/>
    <row r="221" spans="1:66" ht="24.75" customHeight="1" x14ac:dyDescent="0.2">
      <c r="A221" s="528"/>
      <c r="B221" s="1002" t="s">
        <v>373</v>
      </c>
      <c r="C221" s="1003"/>
      <c r="D221" s="1003"/>
      <c r="E221" s="1003"/>
      <c r="F221" s="1003"/>
      <c r="G221" s="1003"/>
      <c r="H221" s="1003"/>
      <c r="I221" s="1003"/>
      <c r="J221" s="1003"/>
      <c r="K221" s="1003"/>
      <c r="L221" s="1003"/>
      <c r="M221" s="1003"/>
      <c r="N221" s="1004"/>
    </row>
    <row r="222" spans="1:66" ht="24.75" customHeight="1" thickBot="1" x14ac:dyDescent="0.25">
      <c r="A222" s="528"/>
      <c r="B222" s="1005"/>
      <c r="C222" s="1006"/>
      <c r="D222" s="1006"/>
      <c r="E222" s="1006"/>
      <c r="F222" s="1006"/>
      <c r="G222" s="1006"/>
      <c r="H222" s="1006"/>
      <c r="I222" s="1006"/>
      <c r="J222" s="1006"/>
      <c r="K222" s="1006"/>
      <c r="L222" s="1006"/>
      <c r="M222" s="1006"/>
      <c r="N222" s="1007"/>
    </row>
    <row r="223" spans="1:66" ht="24.75" customHeight="1" thickBot="1" x14ac:dyDescent="0.25">
      <c r="A223" s="528"/>
      <c r="B223" s="605"/>
      <c r="C223" s="605"/>
      <c r="D223" s="605"/>
      <c r="E223" s="605"/>
      <c r="F223" s="605"/>
      <c r="G223" s="605"/>
      <c r="H223" s="605"/>
      <c r="I223" s="605"/>
      <c r="J223" s="605"/>
      <c r="K223" s="605"/>
      <c r="L223" s="605"/>
      <c r="M223" s="605"/>
      <c r="N223" s="737">
        <f>ROW()</f>
        <v>223</v>
      </c>
      <c r="Q223" s="737" t="str">
        <f>ADDRESS(ROW(),COLUMN(),4)</f>
        <v>Q223</v>
      </c>
      <c r="AH223" s="737" t="str">
        <f>ADDRESS(ROW(),COLUMN(),4)</f>
        <v>AH223</v>
      </c>
      <c r="AY223" s="737" t="str">
        <f>ADDRESS(ROW(),COLUMN(),4)</f>
        <v>AY223</v>
      </c>
    </row>
    <row r="224" spans="1:66" ht="23.25" x14ac:dyDescent="0.3">
      <c r="A224" s="534" t="s">
        <v>112</v>
      </c>
      <c r="B224" s="985" t="s">
        <v>154</v>
      </c>
      <c r="C224" s="985"/>
      <c r="D224" s="985"/>
      <c r="E224" s="338" t="s">
        <v>366</v>
      </c>
      <c r="F224" s="339"/>
      <c r="G224" s="535"/>
      <c r="H224" s="535"/>
      <c r="I224" s="535"/>
      <c r="J224" s="535"/>
      <c r="K224" s="535"/>
      <c r="L224" s="535"/>
      <c r="M224" s="345" t="s">
        <v>30</v>
      </c>
      <c r="N224" s="591"/>
      <c r="Q224" s="537" t="s">
        <v>112</v>
      </c>
      <c r="R224" s="753" t="s">
        <v>375</v>
      </c>
      <c r="S224" s="538"/>
      <c r="T224" s="539"/>
      <c r="U224" s="539"/>
      <c r="V224" s="539"/>
      <c r="W224" s="121"/>
      <c r="X224" s="539"/>
      <c r="Y224" s="539"/>
      <c r="Z224" s="539"/>
      <c r="AA224" s="539"/>
      <c r="AB224" s="539"/>
      <c r="AC224" s="539"/>
      <c r="AD224" s="539"/>
      <c r="AE224" s="540"/>
      <c r="AF224" s="623" t="s">
        <v>112</v>
      </c>
      <c r="AG224" s="541"/>
      <c r="AH224" s="537" t="s">
        <v>112</v>
      </c>
      <c r="AI224" s="108"/>
      <c r="AJ224" s="593"/>
      <c r="AK224" s="458"/>
      <c r="AL224" s="458"/>
      <c r="AM224" s="458"/>
      <c r="AN224" s="459"/>
      <c r="AO224" s="459"/>
      <c r="AP224" s="459"/>
      <c r="AQ224" s="459"/>
      <c r="AR224" s="459"/>
      <c r="AS224" s="459"/>
      <c r="AT224" s="459"/>
      <c r="AU224" s="459"/>
      <c r="AV224" s="460"/>
      <c r="AW224" s="537" t="s">
        <v>112</v>
      </c>
      <c r="AY224" s="537" t="s">
        <v>112</v>
      </c>
      <c r="AZ224" s="251" t="s">
        <v>364</v>
      </c>
      <c r="BA224" s="538"/>
      <c r="BB224" s="539"/>
      <c r="BC224" s="539"/>
      <c r="BD224" s="539"/>
      <c r="BE224" s="121"/>
      <c r="BF224" s="539"/>
      <c r="BG224" s="539"/>
      <c r="BH224" s="539"/>
      <c r="BI224" s="539"/>
      <c r="BJ224" s="539"/>
      <c r="BK224" s="539"/>
      <c r="BL224" s="539"/>
      <c r="BM224" s="540"/>
      <c r="BN224" s="537" t="s">
        <v>112</v>
      </c>
    </row>
    <row r="225" spans="1:66" ht="24" customHeight="1" x14ac:dyDescent="0.25">
      <c r="A225" s="986" t="s">
        <v>375</v>
      </c>
      <c r="B225" s="34" t="s">
        <v>374</v>
      </c>
      <c r="C225" s="19"/>
      <c r="D225" s="5"/>
      <c r="E225" s="5"/>
      <c r="F225" s="5"/>
      <c r="G225" s="5"/>
      <c r="H225" s="5"/>
      <c r="I225" s="5"/>
      <c r="J225" s="5"/>
      <c r="K225" s="5"/>
      <c r="L225" s="21" t="s">
        <v>51</v>
      </c>
      <c r="M225" s="606">
        <v>75</v>
      </c>
      <c r="N225" s="607" t="s">
        <v>54</v>
      </c>
      <c r="Q225" s="988" t="s">
        <v>375</v>
      </c>
      <c r="R225" s="754"/>
      <c r="S225" s="30" t="s">
        <v>68</v>
      </c>
      <c r="T225" s="30"/>
      <c r="U225" s="721"/>
      <c r="V225" s="22"/>
      <c r="W225" s="721"/>
      <c r="X225" s="721"/>
      <c r="Y225" s="13"/>
      <c r="Z225" s="87"/>
      <c r="AA225" s="87"/>
      <c r="AB225" s="721"/>
      <c r="AC225" s="544"/>
      <c r="AD225" s="544"/>
      <c r="AE225" s="755" t="str">
        <f>B225</f>
        <v>NOM DE VOTRE PRÉPARATION  colonne B</v>
      </c>
      <c r="AF225" s="993" t="s">
        <v>375</v>
      </c>
      <c r="AG225" s="541"/>
      <c r="AH225" s="988" t="s">
        <v>375</v>
      </c>
      <c r="AI225" s="109" t="s">
        <v>92</v>
      </c>
      <c r="AJ225" s="542"/>
      <c r="AK225" s="462"/>
      <c r="AL225" s="462"/>
      <c r="AM225" s="462"/>
      <c r="AN225" s="463"/>
      <c r="AO225" s="463"/>
      <c r="AP225" s="463"/>
      <c r="AQ225" s="463"/>
      <c r="AR225" s="463"/>
      <c r="AS225" s="463"/>
      <c r="AT225" s="463"/>
      <c r="AU225" s="463"/>
      <c r="AV225" s="466"/>
      <c r="AW225" s="993" t="s">
        <v>375</v>
      </c>
      <c r="AY225" s="988" t="s">
        <v>375</v>
      </c>
      <c r="AZ225" s="63" t="s">
        <v>117</v>
      </c>
      <c r="BA225" s="542"/>
      <c r="BB225" s="462"/>
      <c r="BC225" s="462"/>
      <c r="BD225" s="462"/>
      <c r="BE225" s="463"/>
      <c r="BF225" s="463"/>
      <c r="BG225" s="463"/>
      <c r="BH225" s="463"/>
      <c r="BI225" s="463"/>
      <c r="BJ225" s="463"/>
      <c r="BK225" s="463"/>
      <c r="BL225" s="463"/>
      <c r="BM225" s="465"/>
      <c r="BN225" s="993" t="s">
        <v>375</v>
      </c>
    </row>
    <row r="226" spans="1:66" ht="15.95" customHeight="1" thickBot="1" x14ac:dyDescent="0.3">
      <c r="A226" s="986"/>
      <c r="B226" s="618" t="s">
        <v>31</v>
      </c>
      <c r="C226" s="56"/>
      <c r="D226" s="55"/>
      <c r="E226" s="5"/>
      <c r="F226" s="928" t="s">
        <v>5</v>
      </c>
      <c r="G226" s="928"/>
      <c r="H226" s="246"/>
      <c r="I226" s="5"/>
      <c r="J226" s="5"/>
      <c r="K226" s="246"/>
      <c r="L226" s="5"/>
      <c r="M226" s="51"/>
      <c r="N226" s="517"/>
      <c r="Q226" s="988"/>
      <c r="R226" s="754"/>
      <c r="S226" s="30"/>
      <c r="T226" s="30"/>
      <c r="U226" s="721"/>
      <c r="V226" s="22"/>
      <c r="W226" s="721"/>
      <c r="X226" s="721"/>
      <c r="Y226" s="13"/>
      <c r="Z226" s="87"/>
      <c r="AA226" s="87"/>
      <c r="AB226" s="721"/>
      <c r="AC226" s="544"/>
      <c r="AD226" s="544"/>
      <c r="AE226" s="755"/>
      <c r="AF226" s="993"/>
      <c r="AG226" s="541"/>
      <c r="AH226" s="988"/>
      <c r="AI226" s="547" t="s">
        <v>128</v>
      </c>
      <c r="AJ226" s="87"/>
      <c r="AK226" s="87"/>
      <c r="AL226" s="87"/>
      <c r="AM226" s="463"/>
      <c r="AN226" s="463"/>
      <c r="AO226" s="463"/>
      <c r="AP226" s="463"/>
      <c r="AQ226" s="463"/>
      <c r="AR226" s="463"/>
      <c r="AS226" s="463"/>
      <c r="AT226" s="463"/>
      <c r="AU226" s="463"/>
      <c r="AV226" s="466"/>
      <c r="AW226" s="993"/>
      <c r="AY226" s="988"/>
      <c r="AZ226" s="546"/>
      <c r="BA226" s="528"/>
      <c r="BB226" s="528"/>
      <c r="BC226" s="528"/>
      <c r="BD226" s="463"/>
      <c r="BE226" s="463"/>
      <c r="BF226" s="463"/>
      <c r="BG226" s="463"/>
      <c r="BH226" s="463"/>
      <c r="BI226" s="463"/>
      <c r="BJ226" s="463"/>
      <c r="BK226" s="463"/>
      <c r="BL226" s="463"/>
      <c r="BM226" s="465"/>
      <c r="BN226" s="993"/>
    </row>
    <row r="227" spans="1:66" ht="15.95" customHeight="1" thickBot="1" x14ac:dyDescent="0.25">
      <c r="A227" s="986"/>
      <c r="B227" s="249">
        <f>SUM(B231:B234)</f>
        <v>15</v>
      </c>
      <c r="C227" s="910" t="s">
        <v>0</v>
      </c>
      <c r="D227" s="711" t="s">
        <v>4</v>
      </c>
      <c r="E227" s="711"/>
      <c r="F227" s="247">
        <f>G227-I227</f>
        <v>72.850000000000009</v>
      </c>
      <c r="G227" s="247">
        <f>SUM(G230,G235,G242,G254)</f>
        <v>76.900000000000006</v>
      </c>
      <c r="H227" s="592"/>
      <c r="I227" s="248">
        <f>SUM(I230,I242,I254)</f>
        <v>4.05</v>
      </c>
      <c r="J227" s="51"/>
      <c r="K227" s="51" t="s">
        <v>50</v>
      </c>
      <c r="L227" s="51"/>
      <c r="M227" s="51"/>
      <c r="N227" s="517"/>
      <c r="Q227" s="988"/>
      <c r="R227" s="756"/>
      <c r="S227" s="27"/>
      <c r="T227" s="721"/>
      <c r="U227" s="721"/>
      <c r="V227" s="22"/>
      <c r="W227" s="721"/>
      <c r="X227" s="721"/>
      <c r="Y227" s="13"/>
      <c r="Z227" s="87"/>
      <c r="AA227" s="87"/>
      <c r="AB227" s="721"/>
      <c r="AC227" s="544"/>
      <c r="AD227" s="544"/>
      <c r="AE227" s="550"/>
      <c r="AF227" s="993"/>
      <c r="AG227" s="541"/>
      <c r="AH227" s="988"/>
      <c r="AI227" s="110" t="s">
        <v>114</v>
      </c>
      <c r="AJ227" s="532" t="s">
        <v>113</v>
      </c>
      <c r="AK227" s="532"/>
      <c r="AL227" s="533"/>
      <c r="AM227" s="471"/>
      <c r="AN227" s="471"/>
      <c r="AO227" s="471"/>
      <c r="AP227" s="471"/>
      <c r="AQ227" s="471"/>
      <c r="AR227" s="471"/>
      <c r="AS227" s="471"/>
      <c r="AT227" s="471"/>
      <c r="AU227" s="471"/>
      <c r="AV227" s="473"/>
      <c r="AW227" s="993"/>
      <c r="AY227" s="988"/>
      <c r="AZ227" s="64" t="s">
        <v>114</v>
      </c>
      <c r="BA227" s="532" t="s">
        <v>113</v>
      </c>
      <c r="BB227" s="532"/>
      <c r="BC227" s="533"/>
      <c r="BD227" s="471"/>
      <c r="BE227" s="471"/>
      <c r="BF227" s="471"/>
      <c r="BG227" s="471"/>
      <c r="BH227" s="471"/>
      <c r="BI227" s="471"/>
      <c r="BJ227" s="471"/>
      <c r="BK227" s="471"/>
      <c r="BL227" s="471"/>
      <c r="BM227" s="472"/>
      <c r="BN227" s="993"/>
    </row>
    <row r="228" spans="1:66" ht="15.95" customHeight="1" x14ac:dyDescent="0.2">
      <c r="A228" s="986"/>
      <c r="B228" s="52"/>
      <c r="C228" s="911"/>
      <c r="D228" s="46"/>
      <c r="E228" s="46"/>
      <c r="F228" s="510" t="s">
        <v>220</v>
      </c>
      <c r="G228" s="510" t="s">
        <v>53</v>
      </c>
      <c r="H228" s="616"/>
      <c r="I228" s="510" t="s">
        <v>221</v>
      </c>
      <c r="J228" s="46"/>
      <c r="K228" s="46"/>
      <c r="L228" s="1001" t="s">
        <v>196</v>
      </c>
      <c r="M228" s="1001"/>
      <c r="N228" s="617">
        <f>B227</f>
        <v>15</v>
      </c>
      <c r="Q228" s="988"/>
      <c r="R228" s="757"/>
      <c r="S228" s="31" t="s">
        <v>63</v>
      </c>
      <c r="T228" s="24"/>
      <c r="U228" s="721"/>
      <c r="V228" s="22"/>
      <c r="W228" s="721"/>
      <c r="X228" s="721"/>
      <c r="Y228" s="13"/>
      <c r="Z228" s="87"/>
      <c r="AA228" s="87"/>
      <c r="AB228" s="721"/>
      <c r="AC228" s="554"/>
      <c r="AD228" s="544"/>
      <c r="AE228" s="550"/>
      <c r="AF228" s="993"/>
      <c r="AG228" s="541"/>
      <c r="AH228" s="988"/>
      <c r="AI228" s="552"/>
      <c r="AJ228" s="87"/>
      <c r="AK228" s="87"/>
      <c r="AL228" s="87"/>
      <c r="AM228" s="463"/>
      <c r="AN228" s="463"/>
      <c r="AO228" s="463"/>
      <c r="AP228" s="463"/>
      <c r="AQ228" s="463"/>
      <c r="AR228" s="463"/>
      <c r="AS228" s="463"/>
      <c r="AT228" s="463"/>
      <c r="AU228" s="463"/>
      <c r="AV228" s="466"/>
      <c r="AW228" s="993"/>
      <c r="AY228" s="988"/>
      <c r="AZ228" s="551"/>
      <c r="BA228" s="528"/>
      <c r="BB228" s="528"/>
      <c r="BC228" s="463"/>
      <c r="BD228" s="463"/>
      <c r="BE228" s="463"/>
      <c r="BF228" s="463"/>
      <c r="BG228" s="463"/>
      <c r="BH228" s="463"/>
      <c r="BI228" s="463"/>
      <c r="BJ228" s="463"/>
      <c r="BK228" s="463"/>
      <c r="BL228" s="463"/>
      <c r="BM228" s="465"/>
      <c r="BN228" s="993"/>
    </row>
    <row r="229" spans="1:66" ht="15.95" customHeight="1" x14ac:dyDescent="0.25">
      <c r="A229" s="986"/>
      <c r="B229" s="55" t="s">
        <v>23</v>
      </c>
      <c r="C229" s="56" t="s">
        <v>25</v>
      </c>
      <c r="D229" s="55" t="s">
        <v>21</v>
      </c>
      <c r="E229" s="5"/>
      <c r="F229" s="77"/>
      <c r="G229" s="555"/>
      <c r="H229" s="555"/>
      <c r="I229" s="556"/>
      <c r="J229" s="87"/>
      <c r="K229" s="246" t="s">
        <v>27</v>
      </c>
      <c r="L229" s="5"/>
      <c r="M229" s="315"/>
      <c r="N229" s="519"/>
      <c r="Q229" s="988"/>
      <c r="R229" s="758"/>
      <c r="S229" s="15" t="s">
        <v>20</v>
      </c>
      <c r="T229" s="721" t="s">
        <v>69</v>
      </c>
      <c r="U229" s="721"/>
      <c r="V229" s="22"/>
      <c r="W229" s="721"/>
      <c r="X229" s="721"/>
      <c r="Y229" s="13"/>
      <c r="Z229" s="87"/>
      <c r="AA229" s="87"/>
      <c r="AB229" s="721"/>
      <c r="AC229" s="559"/>
      <c r="AD229" s="553"/>
      <c r="AE229" s="550"/>
      <c r="AF229" s="993"/>
      <c r="AG229" s="541"/>
      <c r="AH229" s="988"/>
      <c r="AI229" s="111" t="s">
        <v>23</v>
      </c>
      <c r="AJ229" s="66" t="s">
        <v>119</v>
      </c>
      <c r="AK229" s="87"/>
      <c r="AL229" s="87"/>
      <c r="AM229" s="463"/>
      <c r="AN229" s="463"/>
      <c r="AO229" s="463"/>
      <c r="AP229" s="463"/>
      <c r="AQ229" s="463"/>
      <c r="AR229" s="463"/>
      <c r="AS229" s="463"/>
      <c r="AT229" s="463"/>
      <c r="AU229" s="463"/>
      <c r="AV229" s="466"/>
      <c r="AW229" s="993"/>
      <c r="AY229" s="988"/>
      <c r="AZ229" s="58" t="s">
        <v>21</v>
      </c>
      <c r="BA229" s="66" t="s">
        <v>357</v>
      </c>
      <c r="BB229" s="54"/>
      <c r="BC229" s="528"/>
      <c r="BD229" s="463"/>
      <c r="BE229" s="463"/>
      <c r="BF229" s="463"/>
      <c r="BG229" s="463"/>
      <c r="BH229" s="463"/>
      <c r="BI229" s="463"/>
      <c r="BJ229" s="463"/>
      <c r="BK229" s="463"/>
      <c r="BL229" s="463"/>
      <c r="BM229" s="463"/>
      <c r="BN229" s="993"/>
    </row>
    <row r="230" spans="1:66" ht="15.95" customHeight="1" x14ac:dyDescent="0.2">
      <c r="A230" s="986"/>
      <c r="B230" s="6"/>
      <c r="C230" s="50"/>
      <c r="D230" s="33" t="s">
        <v>66</v>
      </c>
      <c r="E230" s="60"/>
      <c r="F230" s="259" t="str">
        <f>IF(C230&lt;=0,"",G230-(G230*C230%))</f>
        <v/>
      </c>
      <c r="G230" s="124">
        <f>SUM(G231:G234)</f>
        <v>75</v>
      </c>
      <c r="H230" s="123" t="s">
        <v>2</v>
      </c>
      <c r="I230" s="260">
        <f>SUM(I231:I234)</f>
        <v>3.75</v>
      </c>
      <c r="J230" s="33"/>
      <c r="K230" s="117"/>
      <c r="L230" s="5"/>
      <c r="M230" s="5"/>
      <c r="N230" s="333"/>
      <c r="Q230" s="988"/>
      <c r="R230" s="758"/>
      <c r="S230" s="15" t="s">
        <v>22</v>
      </c>
      <c r="T230" s="721"/>
      <c r="U230" s="721"/>
      <c r="V230" s="22"/>
      <c r="W230" s="721"/>
      <c r="X230" s="721"/>
      <c r="Y230" s="13"/>
      <c r="Z230" s="87"/>
      <c r="AA230" s="87"/>
      <c r="AB230" s="721"/>
      <c r="AC230" s="560"/>
      <c r="AD230" s="561"/>
      <c r="AE230" s="550"/>
      <c r="AF230" s="993"/>
      <c r="AG230" s="541"/>
      <c r="AH230" s="988"/>
      <c r="AI230" s="552"/>
      <c r="AJ230" s="87"/>
      <c r="AK230" s="87"/>
      <c r="AL230" s="87"/>
      <c r="AM230" s="463"/>
      <c r="AN230" s="463"/>
      <c r="AO230" s="463"/>
      <c r="AP230" s="463"/>
      <c r="AQ230" s="463"/>
      <c r="AR230" s="463"/>
      <c r="AS230" s="463"/>
      <c r="AT230" s="463"/>
      <c r="AU230" s="463"/>
      <c r="AV230" s="466"/>
      <c r="AW230" s="993"/>
      <c r="AY230" s="988"/>
      <c r="AZ230" s="58"/>
      <c r="BA230" s="66"/>
      <c r="BB230" s="54"/>
      <c r="BC230" s="528"/>
      <c r="BD230" s="463"/>
      <c r="BE230" s="463"/>
      <c r="BF230" s="463"/>
      <c r="BG230" s="463"/>
      <c r="BH230" s="463"/>
      <c r="BI230" s="463"/>
      <c r="BJ230" s="463"/>
      <c r="BK230" s="463"/>
      <c r="BL230" s="463"/>
      <c r="BM230" s="463"/>
      <c r="BN230" s="993"/>
    </row>
    <row r="231" spans="1:66" ht="15.95" customHeight="1" x14ac:dyDescent="0.25">
      <c r="A231" s="986"/>
      <c r="B231" s="6">
        <v>15</v>
      </c>
      <c r="C231" s="35">
        <v>5</v>
      </c>
      <c r="D231" s="711"/>
      <c r="E231" s="18"/>
      <c r="F231" s="83">
        <f t="shared" ref="F231" si="24">IF(ISTEXT(B231),B231,IF(B231="","",IF(C231="",G231,G231-(G231*C231%))))</f>
        <v>71.25</v>
      </c>
      <c r="G231" s="261">
        <f>IF(ISTEXT(B231),B231,IF(B231="","",(B231/B227)*M225))</f>
        <v>75</v>
      </c>
      <c r="H231" s="234" t="s">
        <v>2</v>
      </c>
      <c r="I231" s="262">
        <f t="shared" ref="I231:I234" si="25">IF(ISBLANK(C231),"",G231-F231)</f>
        <v>3.75</v>
      </c>
      <c r="J231" s="608" t="s">
        <v>20</v>
      </c>
      <c r="K231" s="711"/>
      <c r="L231" s="5"/>
      <c r="M231" s="5"/>
      <c r="N231" s="333"/>
      <c r="Q231" s="988"/>
      <c r="R231" s="758"/>
      <c r="S231" s="15" t="s">
        <v>24</v>
      </c>
      <c r="T231" s="721" t="s">
        <v>28</v>
      </c>
      <c r="U231" s="721"/>
      <c r="V231" s="22"/>
      <c r="W231" s="721"/>
      <c r="X231" s="721"/>
      <c r="Y231" s="13"/>
      <c r="Z231" s="87"/>
      <c r="AA231" s="87"/>
      <c r="AB231" s="721"/>
      <c r="AC231" s="565"/>
      <c r="AD231" s="543"/>
      <c r="AE231" s="550"/>
      <c r="AF231" s="993"/>
      <c r="AG231" s="541"/>
      <c r="AH231" s="988"/>
      <c r="AI231" s="483"/>
      <c r="AJ231" s="562" t="s">
        <v>94</v>
      </c>
      <c r="AK231" s="563"/>
      <c r="AL231" s="563"/>
      <c r="AM231" s="564"/>
      <c r="AN231" s="87"/>
      <c r="AO231" s="463"/>
      <c r="AP231" s="562" t="s">
        <v>93</v>
      </c>
      <c r="AQ231" s="463"/>
      <c r="AR231" s="463"/>
      <c r="AS231" s="463"/>
      <c r="AT231" s="463"/>
      <c r="AU231" s="463"/>
      <c r="AV231" s="466"/>
      <c r="AW231" s="993"/>
      <c r="AY231" s="988"/>
      <c r="AZ231" s="58" t="s">
        <v>23</v>
      </c>
      <c r="BA231" s="66" t="s">
        <v>358</v>
      </c>
      <c r="BB231" s="54"/>
      <c r="BC231" s="528"/>
      <c r="BD231" s="463"/>
      <c r="BE231" s="463"/>
      <c r="BF231" s="463"/>
      <c r="BG231" s="463"/>
      <c r="BH231" s="463"/>
      <c r="BI231" s="463"/>
      <c r="BJ231" s="463"/>
      <c r="BK231" s="463"/>
      <c r="BL231" s="463"/>
      <c r="BM231" s="463"/>
      <c r="BN231" s="993"/>
    </row>
    <row r="232" spans="1:66" ht="15.95" customHeight="1" x14ac:dyDescent="0.2">
      <c r="A232" s="986"/>
      <c r="B232" s="6" t="s">
        <v>398</v>
      </c>
      <c r="C232" s="35"/>
      <c r="D232" s="711"/>
      <c r="E232" s="711"/>
      <c r="F232" s="83" t="str">
        <f t="shared" ref="F232:F234" si="26">IF(ISTEXT(B232),B232,IF(B232="","",IF(C232="",G232,G232-(G232*C232%))))</f>
        <v>pm</v>
      </c>
      <c r="G232" s="261" t="str">
        <f>IF(ISTEXT(B232),B232,IF(B232="","",(B232/B227)*M225))</f>
        <v>pm</v>
      </c>
      <c r="H232" s="234" t="s">
        <v>2</v>
      </c>
      <c r="I232" s="262" t="str">
        <f t="shared" si="25"/>
        <v/>
      </c>
      <c r="J232" s="15" t="s">
        <v>22</v>
      </c>
      <c r="K232" s="711"/>
      <c r="L232" s="5"/>
      <c r="M232" s="5"/>
      <c r="N232" s="333"/>
      <c r="Q232" s="988"/>
      <c r="R232" s="758"/>
      <c r="S232" s="15" t="s">
        <v>26</v>
      </c>
      <c r="T232" s="721"/>
      <c r="U232" s="721"/>
      <c r="V232" s="22"/>
      <c r="W232" s="721"/>
      <c r="X232" s="721"/>
      <c r="Y232" s="13"/>
      <c r="Z232" s="87"/>
      <c r="AA232" s="87"/>
      <c r="AB232" s="721"/>
      <c r="AC232" s="544"/>
      <c r="AD232" s="544"/>
      <c r="AE232" s="550"/>
      <c r="AF232" s="993"/>
      <c r="AG232" s="541"/>
      <c r="AH232" s="988"/>
      <c r="AI232" s="483"/>
      <c r="AJ232" s="566" t="s">
        <v>347</v>
      </c>
      <c r="AK232" s="566"/>
      <c r="AL232" s="566"/>
      <c r="AM232" s="566"/>
      <c r="AN232" s="87"/>
      <c r="AO232" s="463"/>
      <c r="AP232" s="463"/>
      <c r="AQ232" s="463"/>
      <c r="AR232" s="463"/>
      <c r="AS232" s="463"/>
      <c r="AT232" s="463"/>
      <c r="AU232" s="463"/>
      <c r="AV232" s="466"/>
      <c r="AW232" s="993"/>
      <c r="AY232" s="988"/>
      <c r="AZ232" s="58"/>
      <c r="BA232" s="528"/>
      <c r="BB232" s="86" t="s">
        <v>94</v>
      </c>
      <c r="BC232" s="528"/>
      <c r="BD232" s="463"/>
      <c r="BE232" s="463"/>
      <c r="BF232" s="463"/>
      <c r="BG232" s="463"/>
      <c r="BH232" s="463"/>
      <c r="BI232" s="463"/>
      <c r="BJ232" s="463"/>
      <c r="BK232" s="463"/>
      <c r="BL232" s="463"/>
      <c r="BM232" s="463"/>
      <c r="BN232" s="993"/>
    </row>
    <row r="233" spans="1:66" ht="15.95" customHeight="1" x14ac:dyDescent="0.2">
      <c r="A233" s="986"/>
      <c r="B233" s="6"/>
      <c r="C233" s="35"/>
      <c r="D233" s="711"/>
      <c r="E233" s="711"/>
      <c r="F233" s="83" t="str">
        <f t="shared" si="26"/>
        <v/>
      </c>
      <c r="G233" s="261" t="str">
        <f>IF(ISTEXT(B233),B233,IF(B233="","",(B233/B227)*M225))</f>
        <v/>
      </c>
      <c r="H233" s="234" t="s">
        <v>2</v>
      </c>
      <c r="I233" s="262" t="str">
        <f t="shared" si="25"/>
        <v/>
      </c>
      <c r="J233" s="15" t="s">
        <v>24</v>
      </c>
      <c r="K233" s="711"/>
      <c r="L233" s="5"/>
      <c r="M233" s="5"/>
      <c r="N233" s="333"/>
      <c r="Q233" s="988"/>
      <c r="R233" s="757"/>
      <c r="S233" s="15" t="s">
        <v>29</v>
      </c>
      <c r="T233" s="721"/>
      <c r="U233" s="721"/>
      <c r="V233" s="22"/>
      <c r="W233" s="721"/>
      <c r="X233" s="721"/>
      <c r="Y233" s="13"/>
      <c r="Z233" s="87"/>
      <c r="AA233" s="87"/>
      <c r="AB233" s="721"/>
      <c r="AC233" s="544"/>
      <c r="AD233" s="544"/>
      <c r="AE233" s="550"/>
      <c r="AF233" s="993"/>
      <c r="AG233" s="541"/>
      <c r="AH233" s="988"/>
      <c r="AI233" s="483"/>
      <c r="AJ233" s="566"/>
      <c r="AK233" s="566"/>
      <c r="AL233" s="566"/>
      <c r="AM233" s="566"/>
      <c r="AN233" s="87"/>
      <c r="AO233" s="463"/>
      <c r="AP233" s="463"/>
      <c r="AQ233" s="463"/>
      <c r="AR233" s="463"/>
      <c r="AS233" s="463"/>
      <c r="AT233" s="463"/>
      <c r="AU233" s="463"/>
      <c r="AV233" s="466"/>
      <c r="AW233" s="993"/>
      <c r="AY233" s="988"/>
      <c r="AZ233" s="58"/>
      <c r="BA233" s="528"/>
      <c r="BB233" s="54" t="s">
        <v>356</v>
      </c>
      <c r="BC233" s="528"/>
      <c r="BD233" s="463"/>
      <c r="BE233" s="463"/>
      <c r="BF233" s="463"/>
      <c r="BG233" s="463"/>
      <c r="BH233" s="463"/>
      <c r="BI233" s="463"/>
      <c r="BJ233" s="463"/>
      <c r="BK233" s="619"/>
      <c r="BL233" s="619"/>
      <c r="BM233" s="620"/>
      <c r="BN233" s="993"/>
    </row>
    <row r="234" spans="1:66" ht="15.95" customHeight="1" x14ac:dyDescent="0.2">
      <c r="A234" s="986"/>
      <c r="B234" s="118"/>
      <c r="C234" s="287"/>
      <c r="D234" s="119"/>
      <c r="E234" s="119"/>
      <c r="F234" s="722" t="str">
        <f t="shared" si="26"/>
        <v/>
      </c>
      <c r="G234" s="723" t="str">
        <f>IF(ISTEXT(B234),B234,IF(B234="","",(B234/B227)*M225))</f>
        <v/>
      </c>
      <c r="H234" s="235" t="s">
        <v>2</v>
      </c>
      <c r="I234" s="288" t="str">
        <f t="shared" si="25"/>
        <v/>
      </c>
      <c r="J234" s="598" t="s">
        <v>26</v>
      </c>
      <c r="K234" s="119"/>
      <c r="L234" s="46"/>
      <c r="M234" s="46"/>
      <c r="N234" s="342"/>
      <c r="Q234" s="988"/>
      <c r="R234" s="757"/>
      <c r="S234" s="15" t="s">
        <v>31</v>
      </c>
      <c r="T234" s="721"/>
      <c r="U234" s="721"/>
      <c r="V234" s="22"/>
      <c r="W234" s="721"/>
      <c r="X234" s="721"/>
      <c r="Y234" s="13"/>
      <c r="Z234" s="87"/>
      <c r="AA234" s="87"/>
      <c r="AB234" s="721"/>
      <c r="AC234" s="544"/>
      <c r="AD234" s="544"/>
      <c r="AE234" s="550"/>
      <c r="AF234" s="993"/>
      <c r="AG234" s="541"/>
      <c r="AH234" s="988"/>
      <c r="AI234" s="483"/>
      <c r="AJ234" s="566"/>
      <c r="AK234" s="566"/>
      <c r="AL234" s="566"/>
      <c r="AM234" s="566"/>
      <c r="AN234" s="87"/>
      <c r="AO234" s="463"/>
      <c r="AP234" s="463"/>
      <c r="AQ234" s="463"/>
      <c r="AR234" s="463"/>
      <c r="AS234" s="463"/>
      <c r="AT234" s="463"/>
      <c r="AU234" s="463"/>
      <c r="AV234" s="466"/>
      <c r="AW234" s="993"/>
      <c r="AY234" s="988"/>
      <c r="AZ234" s="58"/>
      <c r="BA234" s="528"/>
      <c r="BB234" s="54" t="s">
        <v>359</v>
      </c>
      <c r="BC234" s="528"/>
      <c r="BD234" s="463"/>
      <c r="BE234" s="463"/>
      <c r="BF234" s="463"/>
      <c r="BG234" s="463"/>
      <c r="BH234" s="463"/>
      <c r="BI234" s="463"/>
      <c r="BJ234" s="463"/>
      <c r="BK234" s="619"/>
      <c r="BL234" s="619"/>
      <c r="BM234" s="620"/>
      <c r="BN234" s="993"/>
    </row>
    <row r="235" spans="1:66" ht="15.95" customHeight="1" x14ac:dyDescent="0.2">
      <c r="A235" s="986"/>
      <c r="B235" s="6"/>
      <c r="C235" s="6"/>
      <c r="D235" s="33" t="s">
        <v>219</v>
      </c>
      <c r="E235" s="711"/>
      <c r="F235" s="83" t="str">
        <f>IF(C235&lt;=0,"",G235-(G235*C235%))</f>
        <v/>
      </c>
      <c r="G235" s="124">
        <f>SUM(G236:G240)</f>
        <v>0.39999999999999997</v>
      </c>
      <c r="H235" s="123" t="s">
        <v>2</v>
      </c>
      <c r="I235" s="260">
        <f>SUM(I236:I240)</f>
        <v>0</v>
      </c>
      <c r="J235" s="596"/>
      <c r="K235" s="117"/>
      <c r="L235" s="5"/>
      <c r="M235" s="5"/>
      <c r="N235" s="529"/>
      <c r="Q235" s="988"/>
      <c r="R235" s="757"/>
      <c r="S235" s="15" t="s">
        <v>32</v>
      </c>
      <c r="T235" s="721"/>
      <c r="U235" s="721"/>
      <c r="V235" s="22"/>
      <c r="W235" s="721"/>
      <c r="X235" s="721"/>
      <c r="Y235" s="13"/>
      <c r="Z235" s="87"/>
      <c r="AA235" s="87"/>
      <c r="AB235" s="721"/>
      <c r="AC235" s="544"/>
      <c r="AD235" s="544"/>
      <c r="AE235" s="550"/>
      <c r="AF235" s="993"/>
      <c r="AG235" s="541"/>
      <c r="AH235" s="988"/>
      <c r="AI235" s="483"/>
      <c r="AJ235" s="566"/>
      <c r="AK235" s="566" t="s">
        <v>95</v>
      </c>
      <c r="AL235" s="566"/>
      <c r="AM235" s="566"/>
      <c r="AN235" s="87"/>
      <c r="AO235" s="463"/>
      <c r="AP235" s="463"/>
      <c r="AQ235" s="463"/>
      <c r="AR235" s="463"/>
      <c r="AS235" s="463"/>
      <c r="AT235" s="463"/>
      <c r="AU235" s="463"/>
      <c r="AV235" s="466"/>
      <c r="AW235" s="993"/>
      <c r="AY235" s="988"/>
      <c r="AZ235" s="567"/>
      <c r="BA235" s="528"/>
      <c r="BC235" s="528"/>
      <c r="BD235" s="463"/>
      <c r="BE235" s="463"/>
      <c r="BF235" s="463"/>
      <c r="BG235" s="463"/>
      <c r="BH235" s="463"/>
      <c r="BI235" s="463"/>
      <c r="BJ235" s="463"/>
      <c r="BK235" s="463"/>
      <c r="BL235" s="463"/>
      <c r="BM235" s="465"/>
      <c r="BN235" s="993"/>
    </row>
    <row r="236" spans="1:66" ht="15.95" customHeight="1" x14ac:dyDescent="0.25">
      <c r="A236" s="986"/>
      <c r="B236" s="6">
        <v>0.04</v>
      </c>
      <c r="C236" s="35"/>
      <c r="D236" s="711" t="s">
        <v>56</v>
      </c>
      <c r="E236" s="711"/>
      <c r="F236" s="83">
        <f t="shared" ref="F236:F240" si="27">IF(ISTEXT(B236),B236,IF(B236="","",IF(C236="",G236,G236-(G236*C236%))))</f>
        <v>0.19999999999999998</v>
      </c>
      <c r="G236" s="261">
        <f>IF(ISTEXT(B236),B236,IF(B236="","",(B236/B227)*M225))</f>
        <v>0.19999999999999998</v>
      </c>
      <c r="H236" s="234" t="s">
        <v>2</v>
      </c>
      <c r="I236" s="262" t="str">
        <f t="shared" ref="I236:I240" si="28">IF(ISBLANK(C236),"",G236-F236)</f>
        <v/>
      </c>
      <c r="J236" s="15" t="s">
        <v>20</v>
      </c>
      <c r="K236" s="5"/>
      <c r="L236" s="5"/>
      <c r="M236" s="5"/>
      <c r="N236" s="333"/>
      <c r="Q236" s="988"/>
      <c r="R236" s="759"/>
      <c r="S236" s="27"/>
      <c r="T236" s="721"/>
      <c r="U236" s="721"/>
      <c r="V236" s="22"/>
      <c r="W236" s="721"/>
      <c r="X236" s="721"/>
      <c r="Y236" s="13"/>
      <c r="Z236" s="87"/>
      <c r="AA236" s="87"/>
      <c r="AB236" s="721"/>
      <c r="AC236" s="544"/>
      <c r="AD236" s="544"/>
      <c r="AE236" s="550"/>
      <c r="AF236" s="993"/>
      <c r="AG236" s="541"/>
      <c r="AH236" s="988"/>
      <c r="AI236" s="483"/>
      <c r="AJ236" s="566"/>
      <c r="AK236" s="566" t="s">
        <v>96</v>
      </c>
      <c r="AL236" s="566"/>
      <c r="AM236" s="566"/>
      <c r="AN236" s="87"/>
      <c r="AO236" s="463"/>
      <c r="AP236" s="463"/>
      <c r="AQ236" s="463"/>
      <c r="AR236" s="463"/>
      <c r="AS236" s="463"/>
      <c r="AT236" s="98"/>
      <c r="AU236" s="98"/>
      <c r="AV236" s="112"/>
      <c r="AW236" s="993"/>
      <c r="AY236" s="988"/>
      <c r="AZ236" s="62" t="s">
        <v>25</v>
      </c>
      <c r="BA236" s="66" t="s">
        <v>360</v>
      </c>
      <c r="BB236" s="54"/>
      <c r="BC236" s="528"/>
      <c r="BD236" s="463"/>
      <c r="BE236" s="463"/>
      <c r="BF236" s="463"/>
      <c r="BG236" s="463"/>
      <c r="BH236" s="463"/>
      <c r="BI236" s="463"/>
      <c r="BJ236" s="463"/>
      <c r="BK236" s="463"/>
      <c r="BL236" s="463"/>
      <c r="BM236" s="465"/>
      <c r="BN236" s="993"/>
    </row>
    <row r="237" spans="1:66" ht="15.95" customHeight="1" x14ac:dyDescent="0.25">
      <c r="A237" s="986"/>
      <c r="B237" s="6">
        <v>0.04</v>
      </c>
      <c r="C237" s="35"/>
      <c r="D237" s="711" t="s">
        <v>57</v>
      </c>
      <c r="E237" s="9"/>
      <c r="F237" s="83">
        <f t="shared" si="27"/>
        <v>0.19999999999999998</v>
      </c>
      <c r="G237" s="261">
        <f>IF(ISTEXT(B237),B237,IF(B237="","",(B237/B227)*M225))</f>
        <v>0.19999999999999998</v>
      </c>
      <c r="H237" s="234" t="s">
        <v>2</v>
      </c>
      <c r="I237" s="262" t="str">
        <f t="shared" si="28"/>
        <v/>
      </c>
      <c r="J237" s="15" t="s">
        <v>22</v>
      </c>
      <c r="K237" s="242"/>
      <c r="L237" s="5"/>
      <c r="M237" s="5"/>
      <c r="N237" s="333"/>
      <c r="Q237" s="988"/>
      <c r="R237" s="759"/>
      <c r="S237" s="23" t="s">
        <v>58</v>
      </c>
      <c r="T237" s="721"/>
      <c r="U237" s="721"/>
      <c r="V237" s="22"/>
      <c r="W237" s="721"/>
      <c r="X237" s="721"/>
      <c r="Y237" s="13"/>
      <c r="Z237" s="87"/>
      <c r="AA237" s="87"/>
      <c r="AB237" s="721"/>
      <c r="AC237" s="544"/>
      <c r="AD237" s="544"/>
      <c r="AE237" s="550"/>
      <c r="AF237" s="993"/>
      <c r="AG237" s="541"/>
      <c r="AH237" s="988"/>
      <c r="AI237" s="483"/>
      <c r="AJ237" s="566"/>
      <c r="AK237" s="566"/>
      <c r="AL237" s="566"/>
      <c r="AM237" s="566"/>
      <c r="AN237" s="87"/>
      <c r="AO237" s="463"/>
      <c r="AP237" s="463"/>
      <c r="AQ237" s="463"/>
      <c r="AR237" s="463"/>
      <c r="AS237" s="463"/>
      <c r="AT237" s="98"/>
      <c r="AU237" s="98"/>
      <c r="AV237" s="112"/>
      <c r="AW237" s="993"/>
      <c r="AY237" s="988"/>
      <c r="AZ237" s="62"/>
      <c r="BA237" s="35">
        <v>20</v>
      </c>
      <c r="BB237" s="54"/>
      <c r="BC237" s="528"/>
      <c r="BD237" s="463"/>
      <c r="BE237" s="463"/>
      <c r="BF237" s="463"/>
      <c r="BG237" s="463"/>
      <c r="BH237" s="463"/>
      <c r="BI237" s="463"/>
      <c r="BJ237" s="463"/>
      <c r="BK237" s="463"/>
      <c r="BL237" s="463"/>
      <c r="BM237" s="465"/>
      <c r="BN237" s="993"/>
    </row>
    <row r="238" spans="1:66" ht="15.95" customHeight="1" x14ac:dyDescent="0.2">
      <c r="A238" s="986"/>
      <c r="B238" s="6"/>
      <c r="C238" s="35"/>
      <c r="D238" s="711"/>
      <c r="E238" s="9"/>
      <c r="F238" s="83" t="str">
        <f t="shared" si="27"/>
        <v/>
      </c>
      <c r="G238" s="261" t="str">
        <f>IF(ISTEXT(B238),B238,IF(B238="","",(B238/B227)*M225))</f>
        <v/>
      </c>
      <c r="H238" s="234" t="s">
        <v>2</v>
      </c>
      <c r="I238" s="262" t="str">
        <f t="shared" si="28"/>
        <v/>
      </c>
      <c r="J238" s="15" t="s">
        <v>24</v>
      </c>
      <c r="K238" s="242"/>
      <c r="L238" s="5"/>
      <c r="M238" s="5"/>
      <c r="N238" s="333"/>
      <c r="Q238" s="988"/>
      <c r="R238" s="758"/>
      <c r="S238" s="16" t="s">
        <v>20</v>
      </c>
      <c r="T238" s="721" t="s">
        <v>206</v>
      </c>
      <c r="U238" s="721"/>
      <c r="V238" s="22"/>
      <c r="W238" s="721"/>
      <c r="X238" s="721"/>
      <c r="Y238" s="13"/>
      <c r="Z238" s="87"/>
      <c r="AA238" s="87"/>
      <c r="AB238" s="721"/>
      <c r="AC238" s="544"/>
      <c r="AD238" s="544"/>
      <c r="AE238" s="550"/>
      <c r="AF238" s="993"/>
      <c r="AG238" s="541"/>
      <c r="AH238" s="988"/>
      <c r="AI238" s="483"/>
      <c r="AJ238" s="566"/>
      <c r="AK238" s="566"/>
      <c r="AL238" s="566"/>
      <c r="AM238" s="566"/>
      <c r="AN238" s="87"/>
      <c r="AO238" s="463"/>
      <c r="AP238" s="463"/>
      <c r="AQ238" s="463"/>
      <c r="AR238" s="463"/>
      <c r="AS238" s="463"/>
      <c r="AT238" s="98"/>
      <c r="AU238" s="98"/>
      <c r="AV238" s="112"/>
      <c r="AW238" s="993"/>
      <c r="AY238" s="988"/>
      <c r="AZ238" s="567"/>
      <c r="BA238" s="528"/>
      <c r="BB238" s="54"/>
      <c r="BC238" s="528"/>
      <c r="BD238" s="463"/>
      <c r="BE238" s="463"/>
      <c r="BF238" s="463"/>
      <c r="BG238" s="463"/>
      <c r="BH238" s="463"/>
      <c r="BI238" s="463"/>
      <c r="BJ238" s="463"/>
      <c r="BK238" s="463"/>
      <c r="BL238" s="463"/>
      <c r="BM238" s="465"/>
      <c r="BN238" s="993"/>
    </row>
    <row r="239" spans="1:66" ht="15.95" customHeight="1" x14ac:dyDescent="0.25">
      <c r="A239" s="986"/>
      <c r="B239" s="6"/>
      <c r="C239" s="35"/>
      <c r="D239" s="711"/>
      <c r="E239" s="9"/>
      <c r="F239" s="83" t="str">
        <f t="shared" si="27"/>
        <v/>
      </c>
      <c r="G239" s="261" t="str">
        <f>IF(ISTEXT(B239),B239,IF(B239="","",(B239/B227)*M225))</f>
        <v/>
      </c>
      <c r="H239" s="234" t="s">
        <v>2</v>
      </c>
      <c r="I239" s="262" t="str">
        <f t="shared" si="28"/>
        <v/>
      </c>
      <c r="J239" s="15" t="s">
        <v>26</v>
      </c>
      <c r="K239" s="242"/>
      <c r="L239" s="5"/>
      <c r="M239" s="5"/>
      <c r="N239" s="333"/>
      <c r="Q239" s="988"/>
      <c r="R239" s="758"/>
      <c r="S239" s="16" t="s">
        <v>22</v>
      </c>
      <c r="T239" s="721" t="s">
        <v>207</v>
      </c>
      <c r="U239" s="721"/>
      <c r="V239" s="22"/>
      <c r="W239" s="721"/>
      <c r="X239" s="721"/>
      <c r="Y239" s="13"/>
      <c r="Z239" s="87"/>
      <c r="AA239" s="87"/>
      <c r="AB239" s="721"/>
      <c r="AC239" s="544"/>
      <c r="AD239" s="544"/>
      <c r="AE239" s="550"/>
      <c r="AF239" s="993"/>
      <c r="AG239" s="541"/>
      <c r="AH239" s="988"/>
      <c r="AI239" s="483"/>
      <c r="AJ239" s="566"/>
      <c r="AK239" s="566"/>
      <c r="AL239" s="566"/>
      <c r="AM239" s="566"/>
      <c r="AN239" s="87"/>
      <c r="AO239" s="463"/>
      <c r="AP239" s="463"/>
      <c r="AQ239" s="463"/>
      <c r="AR239" s="463"/>
      <c r="AS239" s="463"/>
      <c r="AT239" s="98"/>
      <c r="AU239" s="98"/>
      <c r="AV239" s="112"/>
      <c r="AW239" s="993"/>
      <c r="AY239" s="988"/>
      <c r="AZ239" s="252" t="s">
        <v>27</v>
      </c>
      <c r="BA239" s="66" t="s">
        <v>361</v>
      </c>
      <c r="BB239" s="54"/>
      <c r="BC239" s="528"/>
      <c r="BD239" s="463"/>
      <c r="BE239" s="463"/>
      <c r="BF239" s="463"/>
      <c r="BG239" s="463"/>
      <c r="BH239" s="463"/>
      <c r="BI239" s="463"/>
      <c r="BJ239" s="463"/>
      <c r="BK239" s="463"/>
      <c r="BL239" s="463"/>
      <c r="BM239" s="465"/>
      <c r="BN239" s="993"/>
    </row>
    <row r="240" spans="1:66" ht="15.95" customHeight="1" x14ac:dyDescent="0.2">
      <c r="A240" s="986"/>
      <c r="B240" s="6"/>
      <c r="C240" s="35"/>
      <c r="D240" s="711"/>
      <c r="E240" s="9"/>
      <c r="F240" s="83" t="str">
        <f t="shared" si="27"/>
        <v/>
      </c>
      <c r="G240" s="261" t="str">
        <f>IF(ISTEXT(B240),B240,IF(B240="","",(B240/B227)*M225))</f>
        <v/>
      </c>
      <c r="H240" s="234" t="s">
        <v>2</v>
      </c>
      <c r="I240" s="262" t="str">
        <f t="shared" si="28"/>
        <v/>
      </c>
      <c r="J240" s="15" t="s">
        <v>29</v>
      </c>
      <c r="K240" s="242"/>
      <c r="L240" s="5"/>
      <c r="M240" s="5"/>
      <c r="N240" s="333"/>
      <c r="Q240" s="988"/>
      <c r="R240" s="758"/>
      <c r="S240" s="16" t="s">
        <v>24</v>
      </c>
      <c r="T240" s="721"/>
      <c r="U240" s="721"/>
      <c r="V240" s="22"/>
      <c r="W240" s="721"/>
      <c r="X240" s="721"/>
      <c r="Y240" s="13"/>
      <c r="Z240" s="87"/>
      <c r="AA240" s="87"/>
      <c r="AB240" s="721"/>
      <c r="AC240" s="544"/>
      <c r="AD240" s="544"/>
      <c r="AE240" s="550"/>
      <c r="AF240" s="993"/>
      <c r="AG240" s="541"/>
      <c r="AH240" s="988"/>
      <c r="AI240" s="483"/>
      <c r="AJ240" s="566"/>
      <c r="AK240" s="566" t="s">
        <v>97</v>
      </c>
      <c r="AL240" s="566"/>
      <c r="AM240" s="566"/>
      <c r="AN240" s="87"/>
      <c r="AO240" s="463"/>
      <c r="AP240" s="463"/>
      <c r="AQ240" s="463"/>
      <c r="AR240" s="463"/>
      <c r="AS240" s="463"/>
      <c r="AT240" s="98"/>
      <c r="AU240" s="98"/>
      <c r="AV240" s="112"/>
      <c r="AW240" s="993"/>
      <c r="AY240" s="988"/>
      <c r="AZ240" s="567"/>
      <c r="BA240" s="528"/>
      <c r="BB240" s="528"/>
      <c r="BC240" s="528"/>
      <c r="BD240" s="572"/>
      <c r="BE240" s="572"/>
      <c r="BF240" s="463"/>
      <c r="BG240" s="463"/>
      <c r="BH240" s="463"/>
      <c r="BI240" s="463"/>
      <c r="BJ240" s="463"/>
      <c r="BK240" s="463"/>
      <c r="BL240" s="463"/>
      <c r="BM240" s="465"/>
      <c r="BN240" s="993"/>
    </row>
    <row r="241" spans="1:66" ht="15.95" customHeight="1" x14ac:dyDescent="0.25">
      <c r="A241" s="986"/>
      <c r="B241" s="243"/>
      <c r="C241" s="316"/>
      <c r="D241" s="309"/>
      <c r="E241" s="309"/>
      <c r="F241" s="334"/>
      <c r="G241" s="120"/>
      <c r="H241" s="343"/>
      <c r="I241" s="335"/>
      <c r="J241" s="597"/>
      <c r="K241" s="244"/>
      <c r="L241" s="286"/>
      <c r="M241" s="286"/>
      <c r="N241" s="337"/>
      <c r="Q241" s="988"/>
      <c r="R241" s="758"/>
      <c r="S241" s="16" t="s">
        <v>26</v>
      </c>
      <c r="T241" s="721"/>
      <c r="U241" s="721"/>
      <c r="V241" s="22"/>
      <c r="W241" s="721"/>
      <c r="X241" s="721"/>
      <c r="Y241" s="13"/>
      <c r="Z241" s="87"/>
      <c r="AA241" s="87"/>
      <c r="AB241" s="87"/>
      <c r="AC241" s="544"/>
      <c r="AD241" s="544"/>
      <c r="AE241" s="550"/>
      <c r="AF241" s="993"/>
      <c r="AG241" s="541"/>
      <c r="AH241" s="988"/>
      <c r="AI241" s="483"/>
      <c r="AJ241" s="566"/>
      <c r="AK241" s="566" t="s">
        <v>98</v>
      </c>
      <c r="AL241" s="566"/>
      <c r="AM241" s="566"/>
      <c r="AN241" s="87"/>
      <c r="AO241" s="463"/>
      <c r="AP241" s="463"/>
      <c r="AQ241" s="463"/>
      <c r="AR241" s="463"/>
      <c r="AS241" s="463"/>
      <c r="AT241" s="463"/>
      <c r="AU241" s="463"/>
      <c r="AV241" s="466"/>
      <c r="AW241" s="993"/>
      <c r="AY241" s="988"/>
      <c r="AZ241" s="253" t="s">
        <v>30</v>
      </c>
      <c r="BA241" s="66" t="s">
        <v>362</v>
      </c>
      <c r="BB241" s="54"/>
      <c r="BC241" s="528"/>
      <c r="BD241" s="463"/>
      <c r="BE241" s="463"/>
      <c r="BF241" s="463"/>
      <c r="BG241" s="463"/>
      <c r="BH241" s="463"/>
      <c r="BI241" s="21" t="s">
        <v>51</v>
      </c>
      <c r="BJ241" s="65">
        <f>M225</f>
        <v>75</v>
      </c>
      <c r="BK241" s="59" t="str">
        <f>N225</f>
        <v>Kg brut</v>
      </c>
      <c r="BL241" s="87"/>
      <c r="BM241" s="465"/>
      <c r="BN241" s="993"/>
    </row>
    <row r="242" spans="1:66" ht="15.95" customHeight="1" x14ac:dyDescent="0.2">
      <c r="A242" s="986"/>
      <c r="B242" s="6"/>
      <c r="C242" s="27"/>
      <c r="D242" s="33" t="s">
        <v>67</v>
      </c>
      <c r="E242" s="60"/>
      <c r="F242" s="80" t="str">
        <f>IF(C242&lt;=0,"",G242-(G242*C242%))</f>
        <v/>
      </c>
      <c r="G242" s="124">
        <f>SUM(G243:G252)</f>
        <v>1.5</v>
      </c>
      <c r="H242" s="123" t="s">
        <v>2</v>
      </c>
      <c r="I242" s="260">
        <f>SUM(I243:I252)</f>
        <v>0.30000000000000004</v>
      </c>
      <c r="J242" s="596"/>
      <c r="K242" s="117"/>
      <c r="L242" s="5"/>
      <c r="M242" s="5"/>
      <c r="N242" s="333"/>
      <c r="Q242" s="988"/>
      <c r="R242" s="758"/>
      <c r="S242" s="29"/>
      <c r="T242" s="721"/>
      <c r="U242" s="721"/>
      <c r="V242" s="22"/>
      <c r="W242" s="721"/>
      <c r="X242" s="721"/>
      <c r="Y242" s="13"/>
      <c r="Z242" s="87"/>
      <c r="AA242" s="87"/>
      <c r="AB242" s="87"/>
      <c r="AC242" s="544"/>
      <c r="AD242" s="544"/>
      <c r="AE242" s="550"/>
      <c r="AF242" s="993"/>
      <c r="AG242" s="541"/>
      <c r="AH242" s="988"/>
      <c r="AI242" s="483"/>
      <c r="AJ242" s="566"/>
      <c r="AK242" s="569" t="s">
        <v>99</v>
      </c>
      <c r="AL242" s="566"/>
      <c r="AM242" s="566"/>
      <c r="AN242" s="87"/>
      <c r="AO242" s="463"/>
      <c r="AP242" s="463"/>
      <c r="AQ242" s="463"/>
      <c r="AR242" s="463"/>
      <c r="AS242" s="463"/>
      <c r="AT242" s="98"/>
      <c r="AU242" s="98"/>
      <c r="AV242" s="112"/>
      <c r="AW242" s="993"/>
      <c r="AY242" s="988"/>
      <c r="AZ242" s="551"/>
      <c r="BC242" s="528"/>
      <c r="BD242" s="572"/>
      <c r="BE242" s="572"/>
      <c r="BF242" s="463"/>
      <c r="BG242" s="463"/>
      <c r="BH242" s="463"/>
      <c r="BI242" s="528"/>
      <c r="BJ242" s="528"/>
      <c r="BK242" s="528"/>
      <c r="BL242" s="528"/>
      <c r="BM242" s="465"/>
      <c r="BN242" s="993"/>
    </row>
    <row r="243" spans="1:66" ht="15.95" customHeight="1" thickBot="1" x14ac:dyDescent="0.35">
      <c r="A243" s="986"/>
      <c r="B243" s="6">
        <v>0.15</v>
      </c>
      <c r="C243" s="35">
        <v>20</v>
      </c>
      <c r="D243" s="711" t="s">
        <v>60</v>
      </c>
      <c r="E243" s="711"/>
      <c r="F243" s="83">
        <f t="shared" ref="F243" si="29">IF(ISTEXT(B243),B243,IF(B243="","",IF(C243="",G243,G243-(G243*C243%))))</f>
        <v>0.6</v>
      </c>
      <c r="G243" s="261">
        <f>IF(ISTEXT(B243),B243,IF(B243="","",(B243/B227)*M225))</f>
        <v>0.75</v>
      </c>
      <c r="H243" s="234" t="s">
        <v>2</v>
      </c>
      <c r="I243" s="262">
        <f t="shared" ref="I243:I253" si="30">IF(ISBLANK(C243),"",G243-F243)</f>
        <v>0.15000000000000002</v>
      </c>
      <c r="J243" s="15" t="s">
        <v>20</v>
      </c>
      <c r="K243" s="711"/>
      <c r="L243" s="711"/>
      <c r="M243" s="711"/>
      <c r="N243" s="336"/>
      <c r="Q243" s="988"/>
      <c r="R243" s="757"/>
      <c r="S243" s="32" t="s">
        <v>64</v>
      </c>
      <c r="T243" s="721"/>
      <c r="U243" s="721"/>
      <c r="V243" s="22"/>
      <c r="W243" s="721"/>
      <c r="X243" s="721"/>
      <c r="Y243" s="13"/>
      <c r="Z243" s="87"/>
      <c r="AA243" s="87"/>
      <c r="AB243" s="87"/>
      <c r="AC243" s="553"/>
      <c r="AD243" s="553"/>
      <c r="AE243" s="578"/>
      <c r="AF243" s="993"/>
      <c r="AG243" s="541"/>
      <c r="AH243" s="988"/>
      <c r="AI243" s="483"/>
      <c r="AJ243" s="566"/>
      <c r="AK243" s="566" t="s">
        <v>101</v>
      </c>
      <c r="AL243" s="566"/>
      <c r="AM243" s="566"/>
      <c r="AN243" s="87"/>
      <c r="AO243" s="463"/>
      <c r="AP243" s="463"/>
      <c r="AQ243" s="463"/>
      <c r="AR243" s="87"/>
      <c r="AS243" s="463"/>
      <c r="AT243" s="98"/>
      <c r="AU243" s="98"/>
      <c r="AV243" s="112"/>
      <c r="AW243" s="993"/>
      <c r="AY243" s="988"/>
      <c r="AZ243" s="615" t="s">
        <v>31</v>
      </c>
      <c r="BA243" s="250" t="s">
        <v>365</v>
      </c>
      <c r="BB243" s="464"/>
      <c r="BC243" s="528"/>
      <c r="BD243" s="87"/>
      <c r="BE243" s="87"/>
      <c r="BF243" s="87"/>
      <c r="BG243" s="87"/>
      <c r="BH243" s="87"/>
      <c r="BI243" s="87"/>
      <c r="BJ243" s="87"/>
      <c r="BK243" s="87"/>
      <c r="BL243" s="87"/>
      <c r="BM243" s="577"/>
      <c r="BN243" s="993"/>
    </row>
    <row r="244" spans="1:66" ht="15.95" customHeight="1" thickBot="1" x14ac:dyDescent="0.25">
      <c r="A244" s="986"/>
      <c r="B244" s="6"/>
      <c r="C244" s="35"/>
      <c r="D244" s="711"/>
      <c r="E244" s="711"/>
      <c r="F244" s="83" t="str">
        <f t="shared" ref="F244:F252" si="31">IF(ISTEXT(B244),B244,IF(B244="","",IF(C244="",G244,G244-(G244*C244%))))</f>
        <v/>
      </c>
      <c r="G244" s="261" t="str">
        <f>IF(ISTEXT(B244),B244,IF(B244="","",(B244/B227)*M225))</f>
        <v/>
      </c>
      <c r="H244" s="234" t="s">
        <v>2</v>
      </c>
      <c r="I244" s="262" t="str">
        <f t="shared" si="30"/>
        <v/>
      </c>
      <c r="J244" s="15" t="s">
        <v>22</v>
      </c>
      <c r="K244" s="711"/>
      <c r="L244" s="711"/>
      <c r="M244" s="711"/>
      <c r="N244" s="336"/>
      <c r="Q244" s="988"/>
      <c r="R244" s="754"/>
      <c r="S244" s="29" t="s">
        <v>20</v>
      </c>
      <c r="T244" s="721" t="s">
        <v>208</v>
      </c>
      <c r="U244" s="721"/>
      <c r="V244" s="22"/>
      <c r="W244" s="721"/>
      <c r="X244" s="721"/>
      <c r="Y244" s="13"/>
      <c r="Z244" s="87"/>
      <c r="AA244" s="87"/>
      <c r="AB244" s="87"/>
      <c r="AC244" s="553"/>
      <c r="AD244" s="553"/>
      <c r="AE244" s="578"/>
      <c r="AF244" s="993"/>
      <c r="AG244" s="541"/>
      <c r="AH244" s="988"/>
      <c r="AI244" s="483"/>
      <c r="AJ244" s="566"/>
      <c r="AK244" s="569" t="s">
        <v>102</v>
      </c>
      <c r="AL244" s="566"/>
      <c r="AM244" s="566"/>
      <c r="AN244" s="87"/>
      <c r="AO244" s="87"/>
      <c r="AP244" s="87"/>
      <c r="AQ244" s="87"/>
      <c r="AR244" s="87"/>
      <c r="AS244" s="463"/>
      <c r="AT244" s="98"/>
      <c r="AU244" s="98"/>
      <c r="AV244" s="112"/>
      <c r="AW244" s="993"/>
      <c r="AY244" s="988"/>
      <c r="AZ244" s="254">
        <v>1.0999999999999999</v>
      </c>
      <c r="BA244" s="236" t="s">
        <v>363</v>
      </c>
      <c r="BB244" s="237"/>
      <c r="BC244" s="528"/>
      <c r="BD244" s="87"/>
      <c r="BE244" s="87"/>
      <c r="BF244" s="87"/>
      <c r="BG244" s="87"/>
      <c r="BH244" s="87"/>
      <c r="BI244" s="87"/>
      <c r="BJ244" s="87"/>
      <c r="BK244" s="87"/>
      <c r="BL244" s="87"/>
      <c r="BM244" s="577"/>
      <c r="BN244" s="993"/>
    </row>
    <row r="245" spans="1:66" ht="15.95" customHeight="1" x14ac:dyDescent="0.25">
      <c r="A245" s="986"/>
      <c r="B245" s="6">
        <v>0.15</v>
      </c>
      <c r="C245" s="35">
        <v>20</v>
      </c>
      <c r="D245" s="711" t="s">
        <v>60</v>
      </c>
      <c r="E245" s="711"/>
      <c r="F245" s="83">
        <f t="shared" si="31"/>
        <v>0.6</v>
      </c>
      <c r="G245" s="261">
        <f>IF(ISTEXT(B245),B245,IF(B245="","",(B245/B227)*M225))</f>
        <v>0.75</v>
      </c>
      <c r="H245" s="234" t="s">
        <v>2</v>
      </c>
      <c r="I245" s="262">
        <f t="shared" si="30"/>
        <v>0.15000000000000002</v>
      </c>
      <c r="J245" s="15" t="s">
        <v>24</v>
      </c>
      <c r="K245" s="711"/>
      <c r="L245" s="711"/>
      <c r="M245" s="711"/>
      <c r="N245" s="336"/>
      <c r="Q245" s="988"/>
      <c r="R245" s="757"/>
      <c r="S245" s="29" t="s">
        <v>22</v>
      </c>
      <c r="T245" s="721" t="s">
        <v>39</v>
      </c>
      <c r="U245" s="721"/>
      <c r="V245" s="22"/>
      <c r="W245" s="721"/>
      <c r="X245" s="721"/>
      <c r="Y245" s="13"/>
      <c r="Z245" s="87"/>
      <c r="AA245" s="87"/>
      <c r="AB245" s="87"/>
      <c r="AC245" s="553"/>
      <c r="AD245" s="553"/>
      <c r="AE245" s="578"/>
      <c r="AF245" s="993"/>
      <c r="AG245" s="541"/>
      <c r="AH245" s="988"/>
      <c r="AI245" s="552"/>
      <c r="AJ245" s="521"/>
      <c r="AK245" s="563"/>
      <c r="AL245" s="563"/>
      <c r="AM245" s="564"/>
      <c r="AN245" s="521"/>
      <c r="AO245" s="521"/>
      <c r="AP245" s="521"/>
      <c r="AQ245" s="521"/>
      <c r="AR245" s="521"/>
      <c r="AS245" s="521"/>
      <c r="AT245" s="521"/>
      <c r="AU245" s="521"/>
      <c r="AV245" s="521"/>
      <c r="AW245" s="993"/>
      <c r="AY245" s="988"/>
      <c r="AZ245" s="58"/>
      <c r="BA245" s="67"/>
      <c r="BB245" s="54"/>
      <c r="BC245" s="528"/>
      <c r="BD245" s="87"/>
      <c r="BE245" s="87"/>
      <c r="BF245" s="87"/>
      <c r="BG245" s="87"/>
      <c r="BH245" s="87"/>
      <c r="BI245" s="87"/>
      <c r="BJ245" s="87"/>
      <c r="BK245" s="87"/>
      <c r="BL245" s="87"/>
      <c r="BM245" s="577"/>
      <c r="BN245" s="993"/>
    </row>
    <row r="246" spans="1:66" ht="15.95" customHeight="1" x14ac:dyDescent="0.25">
      <c r="A246" s="986"/>
      <c r="B246" s="6"/>
      <c r="C246" s="35"/>
      <c r="D246" s="711"/>
      <c r="E246" s="711"/>
      <c r="F246" s="83" t="str">
        <f t="shared" si="31"/>
        <v/>
      </c>
      <c r="G246" s="261" t="str">
        <f>IF(ISTEXT(B246),B246,IF(B246="","",(B246/B227)*M225))</f>
        <v/>
      </c>
      <c r="H246" s="234" t="s">
        <v>2</v>
      </c>
      <c r="I246" s="262" t="str">
        <f t="shared" si="30"/>
        <v/>
      </c>
      <c r="J246" s="15" t="s">
        <v>26</v>
      </c>
      <c r="K246" s="711"/>
      <c r="L246" s="711"/>
      <c r="M246" s="711"/>
      <c r="N246" s="336"/>
      <c r="Q246" s="988"/>
      <c r="R246" s="757"/>
      <c r="S246" s="29" t="s">
        <v>24</v>
      </c>
      <c r="T246" s="721"/>
      <c r="U246" s="721"/>
      <c r="V246" s="22"/>
      <c r="W246" s="721"/>
      <c r="X246" s="721"/>
      <c r="Y246" s="13"/>
      <c r="Z246" s="87"/>
      <c r="AA246" s="87"/>
      <c r="AB246" s="87"/>
      <c r="AC246" s="553"/>
      <c r="AD246" s="553"/>
      <c r="AE246" s="578"/>
      <c r="AF246" s="993"/>
      <c r="AG246" s="541"/>
      <c r="AH246" s="988"/>
      <c r="AI246" s="908" t="s">
        <v>202</v>
      </c>
      <c r="AJ246" s="909"/>
      <c r="AK246" s="919" t="s">
        <v>174</v>
      </c>
      <c r="AL246" s="920"/>
      <c r="AM246" s="920"/>
      <c r="AN246" s="921"/>
      <c r="AO246" s="917" t="s">
        <v>199</v>
      </c>
      <c r="AP246" s="918"/>
      <c r="AQ246" s="918"/>
      <c r="AR246" s="918"/>
      <c r="AS246" s="915" t="s">
        <v>201</v>
      </c>
      <c r="AT246" s="916"/>
      <c r="AU246" s="916"/>
      <c r="AV246" s="113" t="s">
        <v>198</v>
      </c>
      <c r="AW246" s="993"/>
      <c r="AY246" s="988"/>
      <c r="AZ246" s="551"/>
      <c r="BD246" s="87"/>
      <c r="BE246" s="87"/>
      <c r="BF246" s="87"/>
      <c r="BG246" s="87"/>
      <c r="BH246" s="87"/>
      <c r="BI246" s="87"/>
      <c r="BJ246" s="87"/>
      <c r="BK246" s="87"/>
      <c r="BL246" s="87"/>
      <c r="BM246" s="577"/>
      <c r="BN246" s="993"/>
    </row>
    <row r="247" spans="1:66" ht="15.95" customHeight="1" x14ac:dyDescent="0.2">
      <c r="A247" s="986"/>
      <c r="B247" s="6"/>
      <c r="C247" s="35"/>
      <c r="D247" s="711"/>
      <c r="E247" s="711"/>
      <c r="F247" s="83" t="str">
        <f t="shared" si="31"/>
        <v/>
      </c>
      <c r="G247" s="261" t="str">
        <f>IF(ISTEXT(B247),B247,IF(B247="","",(B247/B227)*M225))</f>
        <v/>
      </c>
      <c r="H247" s="234" t="s">
        <v>2</v>
      </c>
      <c r="I247" s="262" t="str">
        <f t="shared" si="30"/>
        <v/>
      </c>
      <c r="J247" s="15" t="s">
        <v>29</v>
      </c>
      <c r="K247" s="711"/>
      <c r="L247" s="711"/>
      <c r="M247" s="711"/>
      <c r="N247" s="336"/>
      <c r="Q247" s="988"/>
      <c r="R247" s="757"/>
      <c r="S247" s="29" t="s">
        <v>26</v>
      </c>
      <c r="T247" s="721" t="s">
        <v>46</v>
      </c>
      <c r="U247" s="721"/>
      <c r="V247" s="22"/>
      <c r="W247" s="721"/>
      <c r="X247" s="721"/>
      <c r="Y247" s="13"/>
      <c r="Z247" s="87"/>
      <c r="AA247" s="87"/>
      <c r="AB247" s="87"/>
      <c r="AC247" s="553"/>
      <c r="AD247" s="553"/>
      <c r="AE247" s="578"/>
      <c r="AF247" s="993"/>
      <c r="AG247" s="541"/>
      <c r="AH247" s="988"/>
      <c r="AI247" s="906" t="s">
        <v>157</v>
      </c>
      <c r="AJ247" s="907"/>
      <c r="AK247" s="93" t="s">
        <v>175</v>
      </c>
      <c r="AL247" s="89" t="s">
        <v>176</v>
      </c>
      <c r="AM247" s="89" t="s">
        <v>177</v>
      </c>
      <c r="AN247" s="94" t="s">
        <v>178</v>
      </c>
      <c r="AO247" s="922" t="s">
        <v>200</v>
      </c>
      <c r="AP247" s="923"/>
      <c r="AQ247" s="923"/>
      <c r="AR247" s="924"/>
      <c r="AS247" s="100"/>
      <c r="AT247" s="101">
        <v>2</v>
      </c>
      <c r="AU247" s="99" t="s">
        <v>1</v>
      </c>
      <c r="AV247" s="114">
        <f>AT247</f>
        <v>2</v>
      </c>
      <c r="AW247" s="993"/>
      <c r="AY247" s="988"/>
      <c r="AZ247" s="567"/>
      <c r="BA247" s="528"/>
      <c r="BB247" s="528"/>
      <c r="BC247" s="528"/>
      <c r="BD247" s="87"/>
      <c r="BE247" s="87"/>
      <c r="BF247" s="87"/>
      <c r="BG247" s="87"/>
      <c r="BH247" s="87"/>
      <c r="BI247" s="87"/>
      <c r="BJ247" s="87"/>
      <c r="BK247" s="87"/>
      <c r="BL247" s="87"/>
      <c r="BM247" s="577"/>
      <c r="BN247" s="993"/>
    </row>
    <row r="248" spans="1:66" ht="15.95" customHeight="1" x14ac:dyDescent="0.2">
      <c r="A248" s="986"/>
      <c r="B248" s="6"/>
      <c r="C248" s="35"/>
      <c r="D248" s="711"/>
      <c r="E248" s="711"/>
      <c r="F248" s="83" t="str">
        <f t="shared" si="31"/>
        <v/>
      </c>
      <c r="G248" s="261" t="str">
        <f>IF(ISTEXT(B248),B248,IF(B248="","",(B248/B227)*M225))</f>
        <v/>
      </c>
      <c r="H248" s="234" t="s">
        <v>2</v>
      </c>
      <c r="I248" s="262" t="str">
        <f t="shared" si="30"/>
        <v/>
      </c>
      <c r="J248" s="15" t="s">
        <v>31</v>
      </c>
      <c r="K248" s="711"/>
      <c r="L248" s="711"/>
      <c r="M248" s="711"/>
      <c r="N248" s="336"/>
      <c r="Q248" s="988"/>
      <c r="R248" s="757"/>
      <c r="S248" s="29" t="s">
        <v>29</v>
      </c>
      <c r="T248" s="721" t="s">
        <v>34</v>
      </c>
      <c r="U248" s="721"/>
      <c r="V248" s="22"/>
      <c r="W248" s="721"/>
      <c r="X248" s="721"/>
      <c r="Y248" s="13"/>
      <c r="Z248" s="87"/>
      <c r="AA248" s="87"/>
      <c r="AB248" s="87"/>
      <c r="AC248" s="553"/>
      <c r="AD248" s="553"/>
      <c r="AE248" s="578"/>
      <c r="AF248" s="993"/>
      <c r="AG248" s="541"/>
      <c r="AH248" s="988"/>
      <c r="AI248" s="906" t="s">
        <v>156</v>
      </c>
      <c r="AJ248" s="907"/>
      <c r="AK248" s="90" t="s">
        <v>179</v>
      </c>
      <c r="AL248" s="91" t="s">
        <v>180</v>
      </c>
      <c r="AM248" s="91" t="s">
        <v>181</v>
      </c>
      <c r="AN248" s="92" t="s">
        <v>182</v>
      </c>
      <c r="AO248" s="104" t="s">
        <v>197</v>
      </c>
      <c r="AP248" s="105" t="s">
        <v>120</v>
      </c>
      <c r="AQ248" s="106" t="s">
        <v>115</v>
      </c>
      <c r="AR248" s="107" t="s">
        <v>119</v>
      </c>
      <c r="AS248" s="100"/>
      <c r="AT248" s="570">
        <f>AT247*10</f>
        <v>20</v>
      </c>
      <c r="AU248" s="571" t="s">
        <v>103</v>
      </c>
      <c r="AV248" s="115">
        <f>AT247/10</f>
        <v>0.2</v>
      </c>
      <c r="AW248" s="993"/>
      <c r="AY248" s="988"/>
      <c r="AZ248" s="567"/>
      <c r="BA248" s="87"/>
      <c r="BB248" s="87"/>
      <c r="BC248" s="87"/>
      <c r="BD248" s="87"/>
      <c r="BE248" s="87"/>
      <c r="BF248" s="87"/>
      <c r="BG248" s="87"/>
      <c r="BH248" s="87"/>
      <c r="BI248" s="87"/>
      <c r="BJ248" s="87"/>
      <c r="BK248" s="87"/>
      <c r="BL248" s="87"/>
      <c r="BM248" s="577"/>
      <c r="BN248" s="993"/>
    </row>
    <row r="249" spans="1:66" ht="15.95" customHeight="1" x14ac:dyDescent="0.2">
      <c r="A249" s="986"/>
      <c r="B249" s="6"/>
      <c r="C249" s="35"/>
      <c r="D249" s="711"/>
      <c r="E249" s="711"/>
      <c r="F249" s="83" t="str">
        <f t="shared" si="31"/>
        <v/>
      </c>
      <c r="G249" s="261" t="str">
        <f>IF(ISTEXT(B249),B249,IF(B249="","",(B249/B227)*M225))</f>
        <v/>
      </c>
      <c r="H249" s="234" t="s">
        <v>2</v>
      </c>
      <c r="I249" s="262" t="str">
        <f t="shared" si="30"/>
        <v/>
      </c>
      <c r="J249" s="15" t="s">
        <v>32</v>
      </c>
      <c r="K249" s="711"/>
      <c r="L249" s="711"/>
      <c r="M249" s="711"/>
      <c r="N249" s="336"/>
      <c r="Q249" s="988"/>
      <c r="R249" s="567"/>
      <c r="S249" s="87"/>
      <c r="T249" s="87"/>
      <c r="U249" s="87"/>
      <c r="V249" s="87"/>
      <c r="W249" s="87"/>
      <c r="X249" s="87"/>
      <c r="Y249" s="87"/>
      <c r="Z249" s="87"/>
      <c r="AA249" s="87"/>
      <c r="AB249" s="87"/>
      <c r="AC249" s="553"/>
      <c r="AD249" s="553"/>
      <c r="AE249" s="578"/>
      <c r="AF249" s="993"/>
      <c r="AG249" s="541"/>
      <c r="AH249" s="988"/>
      <c r="AI249" s="906" t="s">
        <v>195</v>
      </c>
      <c r="AJ249" s="907"/>
      <c r="AK249" s="90" t="s">
        <v>183</v>
      </c>
      <c r="AL249" s="91" t="s">
        <v>184</v>
      </c>
      <c r="AM249" s="91" t="s">
        <v>185</v>
      </c>
      <c r="AN249" s="92" t="s">
        <v>186</v>
      </c>
      <c r="AO249" s="95" t="s">
        <v>169</v>
      </c>
      <c r="AP249" s="102">
        <v>10</v>
      </c>
      <c r="AQ249" s="103">
        <v>0.05</v>
      </c>
      <c r="AR249" s="96">
        <f>AQ249*AP249</f>
        <v>0.5</v>
      </c>
      <c r="AS249" s="573"/>
      <c r="AT249" s="570">
        <f>AT248*10</f>
        <v>200</v>
      </c>
      <c r="AU249" s="571" t="s">
        <v>104</v>
      </c>
      <c r="AV249" s="115">
        <f>AV248/10</f>
        <v>0.02</v>
      </c>
      <c r="AW249" s="993"/>
      <c r="AY249" s="988"/>
      <c r="AZ249" s="551"/>
      <c r="BC249" s="87"/>
      <c r="BD249" s="87"/>
      <c r="BE249" s="87"/>
      <c r="BF249" s="87"/>
      <c r="BG249" s="87"/>
      <c r="BH249" s="87"/>
      <c r="BI249" s="87"/>
      <c r="BJ249" s="87"/>
      <c r="BK249" s="87"/>
      <c r="BL249" s="87"/>
      <c r="BM249" s="577"/>
      <c r="BN249" s="993"/>
    </row>
    <row r="250" spans="1:66" ht="15.95" customHeight="1" x14ac:dyDescent="0.2">
      <c r="A250" s="986"/>
      <c r="B250" s="6"/>
      <c r="C250" s="35"/>
      <c r="D250" s="711"/>
      <c r="E250" s="711"/>
      <c r="F250" s="83" t="str">
        <f t="shared" si="31"/>
        <v/>
      </c>
      <c r="G250" s="261" t="str">
        <f>IF(ISTEXT(B250),B250,IF(B250="","",(B250/B227)*M225))</f>
        <v/>
      </c>
      <c r="H250" s="234" t="s">
        <v>2</v>
      </c>
      <c r="I250" s="262" t="str">
        <f t="shared" si="30"/>
        <v/>
      </c>
      <c r="J250" s="15" t="s">
        <v>33</v>
      </c>
      <c r="K250" s="711"/>
      <c r="L250" s="711"/>
      <c r="M250" s="711"/>
      <c r="N250" s="336"/>
      <c r="Q250" s="988"/>
      <c r="R250" s="567"/>
      <c r="S250" s="87"/>
      <c r="T250" s="87"/>
      <c r="U250" s="87"/>
      <c r="V250" s="87"/>
      <c r="W250" s="87"/>
      <c r="X250" s="87"/>
      <c r="Y250" s="87"/>
      <c r="Z250" s="87"/>
      <c r="AA250" s="87"/>
      <c r="AB250" s="87"/>
      <c r="AC250" s="553"/>
      <c r="AD250" s="553"/>
      <c r="AE250" s="578"/>
      <c r="AF250" s="993"/>
      <c r="AG250" s="541"/>
      <c r="AH250" s="988"/>
      <c r="AI250" s="906" t="s">
        <v>166</v>
      </c>
      <c r="AJ250" s="907"/>
      <c r="AK250" s="90" t="s">
        <v>187</v>
      </c>
      <c r="AL250" s="91" t="s">
        <v>188</v>
      </c>
      <c r="AM250" s="91" t="s">
        <v>189</v>
      </c>
      <c r="AN250" s="92" t="s">
        <v>190</v>
      </c>
      <c r="AO250" s="95" t="s">
        <v>170</v>
      </c>
      <c r="AP250" s="102">
        <v>10</v>
      </c>
      <c r="AQ250" s="103">
        <v>0.02</v>
      </c>
      <c r="AR250" s="96">
        <f t="shared" ref="AR250:AR253" si="32">AQ250*AP250</f>
        <v>0.2</v>
      </c>
      <c r="AS250" s="574"/>
      <c r="AT250" s="575">
        <f>AT249*10</f>
        <v>2000</v>
      </c>
      <c r="AU250" s="576" t="s">
        <v>105</v>
      </c>
      <c r="AV250" s="116">
        <f>AV249/10</f>
        <v>2E-3</v>
      </c>
      <c r="AW250" s="993"/>
      <c r="AY250" s="988"/>
      <c r="AZ250" s="551"/>
      <c r="BD250" s="87"/>
      <c r="BE250" s="87"/>
      <c r="BF250" s="87"/>
      <c r="BG250" s="87"/>
      <c r="BH250" s="87"/>
      <c r="BI250" s="87"/>
      <c r="BJ250" s="87"/>
      <c r="BK250" s="87"/>
      <c r="BL250" s="87"/>
      <c r="BM250" s="577"/>
      <c r="BN250" s="993"/>
    </row>
    <row r="251" spans="1:66" ht="15.95" customHeight="1" x14ac:dyDescent="0.25">
      <c r="A251" s="986"/>
      <c r="B251" s="6"/>
      <c r="C251" s="35"/>
      <c r="D251" s="711"/>
      <c r="E251" s="711"/>
      <c r="F251" s="83" t="str">
        <f t="shared" si="31"/>
        <v/>
      </c>
      <c r="G251" s="261" t="str">
        <f>IF(ISTEXT(B251),B251,IF(B251="","",(B251/B227)*M225))</f>
        <v/>
      </c>
      <c r="H251" s="234" t="s">
        <v>2</v>
      </c>
      <c r="I251" s="262" t="str">
        <f t="shared" si="30"/>
        <v/>
      </c>
      <c r="J251" s="15" t="s">
        <v>35</v>
      </c>
      <c r="K251" s="711"/>
      <c r="L251" s="711"/>
      <c r="M251" s="711"/>
      <c r="N251" s="336"/>
      <c r="Q251" s="988"/>
      <c r="R251" s="567"/>
      <c r="S251" s="87"/>
      <c r="T251" s="87"/>
      <c r="U251" s="87"/>
      <c r="V251" s="87"/>
      <c r="W251" s="87"/>
      <c r="X251" s="87"/>
      <c r="Y251" s="87"/>
      <c r="Z251" s="87"/>
      <c r="AA251" s="87"/>
      <c r="AB251" s="87"/>
      <c r="AC251" s="553"/>
      <c r="AD251" s="553"/>
      <c r="AE251" s="578"/>
      <c r="AF251" s="993"/>
      <c r="AG251" s="541"/>
      <c r="AH251" s="988"/>
      <c r="AI251" s="906" t="s">
        <v>167</v>
      </c>
      <c r="AJ251" s="907"/>
      <c r="AK251" s="90" t="s">
        <v>191</v>
      </c>
      <c r="AL251" s="91" t="s">
        <v>192</v>
      </c>
      <c r="AM251" s="91" t="s">
        <v>193</v>
      </c>
      <c r="AN251" s="92" t="s">
        <v>194</v>
      </c>
      <c r="AO251" s="95" t="s">
        <v>171</v>
      </c>
      <c r="AP251" s="102">
        <v>10</v>
      </c>
      <c r="AQ251" s="103">
        <v>0.03</v>
      </c>
      <c r="AR251" s="96">
        <f t="shared" si="32"/>
        <v>0.3</v>
      </c>
      <c r="AS251" s="925" t="s">
        <v>178</v>
      </c>
      <c r="AT251" s="926"/>
      <c r="AU251" s="926"/>
      <c r="AV251" s="927"/>
      <c r="AW251" s="993"/>
      <c r="AY251" s="988"/>
      <c r="AZ251" s="567"/>
      <c r="BA251" s="87"/>
      <c r="BB251" s="87"/>
      <c r="BC251" s="87"/>
      <c r="BD251" s="87"/>
      <c r="BE251" s="87"/>
      <c r="BF251" s="87"/>
      <c r="BG251" s="87"/>
      <c r="BH251" s="87"/>
      <c r="BI251" s="87"/>
      <c r="BJ251" s="87"/>
      <c r="BK251" s="87"/>
      <c r="BL251" s="87"/>
      <c r="BM251" s="577"/>
      <c r="BN251" s="993"/>
    </row>
    <row r="252" spans="1:66" ht="15.95" customHeight="1" x14ac:dyDescent="0.2">
      <c r="A252" s="986"/>
      <c r="B252" s="118"/>
      <c r="C252" s="287"/>
      <c r="D252" s="119"/>
      <c r="E252" s="119"/>
      <c r="F252" s="722" t="str">
        <f t="shared" si="31"/>
        <v/>
      </c>
      <c r="G252" s="723" t="str">
        <f>IF(ISTEXT(B252),B252,IF(B252="","",(B252/B227)*M225))</f>
        <v/>
      </c>
      <c r="H252" s="235" t="s">
        <v>2</v>
      </c>
      <c r="I252" s="288" t="str">
        <f t="shared" si="30"/>
        <v/>
      </c>
      <c r="J252" s="598" t="s">
        <v>36</v>
      </c>
      <c r="K252" s="119"/>
      <c r="L252" s="119"/>
      <c r="M252" s="119"/>
      <c r="N252" s="346"/>
      <c r="Q252" s="988"/>
      <c r="R252" s="567"/>
      <c r="S252" s="87"/>
      <c r="T252" s="87"/>
      <c r="U252" s="87"/>
      <c r="V252" s="87"/>
      <c r="W252" s="87"/>
      <c r="X252" s="87"/>
      <c r="Y252" s="87"/>
      <c r="Z252" s="87"/>
      <c r="AA252" s="87"/>
      <c r="AB252" s="87"/>
      <c r="AC252" s="553"/>
      <c r="AD252" s="553"/>
      <c r="AE252" s="578"/>
      <c r="AF252" s="993"/>
      <c r="AH252" s="988"/>
      <c r="AI252" s="906" t="s">
        <v>168</v>
      </c>
      <c r="AJ252" s="907"/>
      <c r="AK252" s="552"/>
      <c r="AL252" s="87"/>
      <c r="AM252" s="87"/>
      <c r="AN252" s="97"/>
      <c r="AO252" s="95" t="s">
        <v>173</v>
      </c>
      <c r="AP252" s="102">
        <v>12</v>
      </c>
      <c r="AQ252" s="103">
        <v>0.05</v>
      </c>
      <c r="AR252" s="96">
        <f t="shared" si="32"/>
        <v>0.60000000000000009</v>
      </c>
      <c r="AS252" s="552"/>
      <c r="AT252" s="88" t="s">
        <v>158</v>
      </c>
      <c r="AU252" s="87"/>
      <c r="AV252" s="97" t="s">
        <v>162</v>
      </c>
      <c r="AW252" s="993"/>
      <c r="AY252" s="988"/>
      <c r="AZ252" s="567"/>
      <c r="BA252" s="87"/>
      <c r="BB252" s="87"/>
      <c r="BC252" s="87"/>
      <c r="BD252" s="87"/>
      <c r="BE252" s="87"/>
      <c r="BF252" s="87"/>
      <c r="BG252" s="87"/>
      <c r="BH252" s="87"/>
      <c r="BI252" s="87"/>
      <c r="BJ252" s="87"/>
      <c r="BK252" s="87"/>
      <c r="BL252" s="87"/>
      <c r="BM252" s="577"/>
      <c r="BN252" s="993"/>
    </row>
    <row r="253" spans="1:66" ht="15.95" customHeight="1" x14ac:dyDescent="0.2">
      <c r="A253" s="986"/>
      <c r="B253" s="6"/>
      <c r="C253" s="711"/>
      <c r="D253" s="711"/>
      <c r="E253" s="711"/>
      <c r="F253" s="83"/>
      <c r="G253" s="44"/>
      <c r="H253" s="82"/>
      <c r="I253" s="262" t="str">
        <f t="shared" si="30"/>
        <v/>
      </c>
      <c r="J253" s="595"/>
      <c r="K253" s="711"/>
      <c r="L253" s="711"/>
      <c r="M253" s="711"/>
      <c r="N253" s="712"/>
      <c r="Q253" s="988"/>
      <c r="R253" s="567"/>
      <c r="S253" s="87"/>
      <c r="T253" s="87"/>
      <c r="U253" s="87"/>
      <c r="V253" s="87"/>
      <c r="W253" s="87"/>
      <c r="X253" s="87"/>
      <c r="Y253" s="87"/>
      <c r="Z253" s="87"/>
      <c r="AA253" s="87"/>
      <c r="AB253" s="87"/>
      <c r="AC253" s="553"/>
      <c r="AD253" s="553"/>
      <c r="AE253" s="578"/>
      <c r="AF253" s="993"/>
      <c r="AH253" s="988"/>
      <c r="AI253" s="713"/>
      <c r="AJ253" s="714"/>
      <c r="AK253" s="552"/>
      <c r="AL253" s="87"/>
      <c r="AM253" s="87"/>
      <c r="AN253" s="97"/>
      <c r="AO253" s="95" t="s">
        <v>172</v>
      </c>
      <c r="AP253" s="102">
        <v>10</v>
      </c>
      <c r="AQ253" s="103">
        <v>8.0000000000000002E-3</v>
      </c>
      <c r="AR253" s="96">
        <f t="shared" si="32"/>
        <v>0.08</v>
      </c>
      <c r="AS253" s="552"/>
      <c r="AT253" s="88" t="s">
        <v>159</v>
      </c>
      <c r="AU253" s="87"/>
      <c r="AV253" s="97" t="s">
        <v>163</v>
      </c>
      <c r="AW253" s="993"/>
      <c r="AY253" s="988"/>
      <c r="AZ253" s="567"/>
      <c r="BA253" s="87"/>
      <c r="BB253" s="87"/>
      <c r="BC253" s="87"/>
      <c r="BD253" s="87"/>
      <c r="BE253" s="87"/>
      <c r="BF253" s="87"/>
      <c r="BG253" s="87"/>
      <c r="BH253" s="87"/>
      <c r="BI253" s="87"/>
      <c r="BJ253" s="87"/>
      <c r="BK253" s="87"/>
      <c r="BL253" s="87"/>
      <c r="BM253" s="577"/>
      <c r="BN253" s="993"/>
    </row>
    <row r="254" spans="1:66" ht="15.95" customHeight="1" x14ac:dyDescent="0.2">
      <c r="A254" s="986"/>
      <c r="B254" s="6"/>
      <c r="C254" s="6"/>
      <c r="D254" s="33" t="s">
        <v>89</v>
      </c>
      <c r="E254" s="60"/>
      <c r="F254" s="80" t="str">
        <f>IF(C254&lt;=0,"",G254-(G254*C254%))</f>
        <v/>
      </c>
      <c r="G254" s="124">
        <f>SUM(G255:G260)</f>
        <v>0</v>
      </c>
      <c r="H254" s="123" t="s">
        <v>2</v>
      </c>
      <c r="I254" s="260">
        <f>SUM(I255:I260)</f>
        <v>0</v>
      </c>
      <c r="J254" s="596"/>
      <c r="K254" s="711"/>
      <c r="L254" s="5"/>
      <c r="M254" s="5"/>
      <c r="N254" s="336"/>
      <c r="Q254" s="988"/>
      <c r="R254" s="567"/>
      <c r="S254" s="87"/>
      <c r="T254" s="87"/>
      <c r="U254" s="87"/>
      <c r="V254" s="87"/>
      <c r="W254" s="87"/>
      <c r="X254" s="87"/>
      <c r="Y254" s="87"/>
      <c r="Z254" s="87"/>
      <c r="AA254" s="87"/>
      <c r="AB254" s="87"/>
      <c r="AC254" s="553"/>
      <c r="AD254" s="553"/>
      <c r="AE254" s="578"/>
      <c r="AF254" s="993"/>
      <c r="AH254" s="988"/>
      <c r="AI254" s="713"/>
      <c r="AJ254" s="714"/>
      <c r="AK254" s="552"/>
      <c r="AL254" s="87"/>
      <c r="AM254" s="87"/>
      <c r="AN254" s="97"/>
      <c r="AO254" s="95"/>
      <c r="AP254" s="102"/>
      <c r="AQ254" s="103"/>
      <c r="AR254" s="96"/>
      <c r="AS254" s="552"/>
      <c r="AT254" s="88" t="s">
        <v>160</v>
      </c>
      <c r="AU254" s="87"/>
      <c r="AV254" s="97" t="s">
        <v>164</v>
      </c>
      <c r="AW254" s="993"/>
      <c r="AY254" s="988"/>
      <c r="AZ254" s="567"/>
      <c r="BA254" s="87"/>
      <c r="BB254" s="87"/>
      <c r="BC254" s="87"/>
      <c r="BG254" s="87"/>
      <c r="BH254" s="87"/>
      <c r="BI254" s="87"/>
      <c r="BJ254" s="87"/>
      <c r="BK254" s="87"/>
      <c r="BL254" s="87"/>
      <c r="BM254" s="577"/>
      <c r="BN254" s="993"/>
    </row>
    <row r="255" spans="1:66" ht="15.95" customHeight="1" x14ac:dyDescent="0.2">
      <c r="A255" s="986"/>
      <c r="B255" s="6"/>
      <c r="C255" s="35"/>
      <c r="D255" s="28"/>
      <c r="E255" s="711"/>
      <c r="F255" s="83" t="str">
        <f t="shared" ref="F255" si="33">IF(ISTEXT(B255),B255,IF(B255="","",IF(C255="",G255,G255-(G255*C255%))))</f>
        <v/>
      </c>
      <c r="G255" s="261" t="str">
        <f>IF(ISTEXT(B255),B255,IF(B255="","",(B255/B227)*M225))</f>
        <v/>
      </c>
      <c r="H255" s="234" t="s">
        <v>2</v>
      </c>
      <c r="I255" s="262" t="str">
        <f t="shared" ref="I255:I260" si="34">IF(ISBLANK(C255),"",G255-F255)</f>
        <v/>
      </c>
      <c r="J255" s="15" t="s">
        <v>20</v>
      </c>
      <c r="K255" s="711"/>
      <c r="L255" s="711"/>
      <c r="M255" s="711"/>
      <c r="N255" s="336"/>
      <c r="Q255" s="988"/>
      <c r="R255" s="567"/>
      <c r="S255" s="87"/>
      <c r="T255" s="87"/>
      <c r="U255" s="87"/>
      <c r="V255" s="87"/>
      <c r="W255" s="87"/>
      <c r="X255" s="87"/>
      <c r="Y255" s="87"/>
      <c r="Z255" s="87"/>
      <c r="AA255" s="87"/>
      <c r="AB255" s="87"/>
      <c r="AC255" s="553"/>
      <c r="AD255" s="553"/>
      <c r="AE255" s="578"/>
      <c r="AF255" s="993"/>
      <c r="AH255" s="988"/>
      <c r="AI255" s="713"/>
      <c r="AJ255" s="714"/>
      <c r="AK255" s="552"/>
      <c r="AL255" s="87"/>
      <c r="AM255" s="87"/>
      <c r="AN255" s="97"/>
      <c r="AO255" s="95"/>
      <c r="AP255" s="102"/>
      <c r="AQ255" s="103"/>
      <c r="AR255" s="96"/>
      <c r="AS255" s="552"/>
      <c r="AT255" s="88" t="s">
        <v>161</v>
      </c>
      <c r="AU255" s="87"/>
      <c r="AV255" s="97" t="s">
        <v>165</v>
      </c>
      <c r="AW255" s="993"/>
      <c r="AY255" s="988"/>
      <c r="AZ255" s="567"/>
      <c r="BA255" s="87"/>
      <c r="BB255" s="87"/>
      <c r="BC255" s="87"/>
      <c r="BG255" s="87"/>
      <c r="BH255" s="87"/>
      <c r="BI255" s="87"/>
      <c r="BJ255" s="87"/>
      <c r="BK255" s="87"/>
      <c r="BL255" s="87"/>
      <c r="BM255" s="577"/>
      <c r="BN255" s="993"/>
    </row>
    <row r="256" spans="1:66" ht="15.95" customHeight="1" x14ac:dyDescent="0.2">
      <c r="A256" s="986"/>
      <c r="B256" s="6"/>
      <c r="C256" s="35"/>
      <c r="D256" s="711"/>
      <c r="E256" s="711"/>
      <c r="F256" s="83" t="str">
        <f t="shared" ref="F256:F261" si="35">IF(ISTEXT(B256),B256,IF(B256="","",IF(C256="",G256,G256-(G256*C256%))))</f>
        <v/>
      </c>
      <c r="G256" s="261" t="str">
        <f>IF(ISTEXT(B256),B256,IF(B256="","",(B256/B227)*M225))</f>
        <v/>
      </c>
      <c r="H256" s="234" t="s">
        <v>2</v>
      </c>
      <c r="I256" s="262" t="str">
        <f t="shared" si="34"/>
        <v/>
      </c>
      <c r="J256" s="15" t="s">
        <v>22</v>
      </c>
      <c r="K256" s="711"/>
      <c r="L256" s="711"/>
      <c r="M256" s="711"/>
      <c r="N256" s="336"/>
      <c r="Q256" s="988"/>
      <c r="R256" s="567"/>
      <c r="S256" s="87"/>
      <c r="T256" s="87"/>
      <c r="U256" s="87"/>
      <c r="V256" s="87"/>
      <c r="W256" s="87"/>
      <c r="X256" s="87"/>
      <c r="Y256" s="87"/>
      <c r="Z256" s="87"/>
      <c r="AA256" s="87"/>
      <c r="AB256" s="87"/>
      <c r="AC256" s="553"/>
      <c r="AD256" s="553"/>
      <c r="AE256" s="578"/>
      <c r="AF256" s="993"/>
      <c r="AH256" s="988"/>
      <c r="AI256" s="713"/>
      <c r="AJ256" s="714"/>
      <c r="AK256" s="552"/>
      <c r="AL256" s="87"/>
      <c r="AM256" s="87"/>
      <c r="AN256" s="97"/>
      <c r="AO256" s="95"/>
      <c r="AP256" s="102"/>
      <c r="AQ256" s="103"/>
      <c r="AR256" s="96"/>
      <c r="AS256" s="552"/>
      <c r="AT256" s="87"/>
      <c r="AU256" s="87"/>
      <c r="AV256" s="97"/>
      <c r="AW256" s="993"/>
      <c r="AY256" s="988"/>
      <c r="AZ256" s="567"/>
      <c r="BA256" s="87"/>
      <c r="BB256" s="87"/>
      <c r="BC256" s="87"/>
      <c r="BD256" s="87"/>
      <c r="BE256" s="87"/>
      <c r="BF256" s="87"/>
      <c r="BG256" s="87"/>
      <c r="BH256" s="87"/>
      <c r="BI256" s="87"/>
      <c r="BJ256" s="87"/>
      <c r="BK256" s="87"/>
      <c r="BL256" s="87"/>
      <c r="BM256" s="577"/>
      <c r="BN256" s="993"/>
    </row>
    <row r="257" spans="1:66" ht="15.95" customHeight="1" x14ac:dyDescent="0.2">
      <c r="A257" s="986"/>
      <c r="B257" s="6"/>
      <c r="C257" s="35"/>
      <c r="D257" s="711"/>
      <c r="E257" s="711"/>
      <c r="F257" s="83" t="str">
        <f t="shared" si="35"/>
        <v/>
      </c>
      <c r="G257" s="261" t="str">
        <f>IF(ISTEXT(B257),B257,IF(B257="","",(B257/B227)*M225))</f>
        <v/>
      </c>
      <c r="H257" s="234" t="s">
        <v>2</v>
      </c>
      <c r="I257" s="262" t="str">
        <f t="shared" si="34"/>
        <v/>
      </c>
      <c r="J257" s="15" t="s">
        <v>24</v>
      </c>
      <c r="K257" s="711"/>
      <c r="L257" s="711"/>
      <c r="M257" s="711"/>
      <c r="N257" s="336"/>
      <c r="Q257" s="988"/>
      <c r="R257" s="567"/>
      <c r="S257" s="87"/>
      <c r="T257" s="87"/>
      <c r="U257" s="87"/>
      <c r="V257" s="87"/>
      <c r="W257" s="87"/>
      <c r="X257" s="87"/>
      <c r="Y257" s="87"/>
      <c r="Z257" s="87"/>
      <c r="AA257" s="87"/>
      <c r="AB257" s="87"/>
      <c r="AC257" s="553"/>
      <c r="AD257" s="553"/>
      <c r="AE257" s="578"/>
      <c r="AF257" s="993"/>
      <c r="AH257" s="988"/>
      <c r="AI257" s="713"/>
      <c r="AJ257" s="714"/>
      <c r="AK257" s="552"/>
      <c r="AL257" s="87"/>
      <c r="AM257" s="87"/>
      <c r="AN257" s="97"/>
      <c r="AO257" s="95"/>
      <c r="AP257" s="102"/>
      <c r="AQ257" s="103"/>
      <c r="AR257" s="96"/>
      <c r="AS257" s="552"/>
      <c r="AT257" s="87"/>
      <c r="AU257" s="87"/>
      <c r="AV257" s="97"/>
      <c r="AW257" s="993"/>
      <c r="AY257" s="988"/>
      <c r="AZ257" s="567"/>
      <c r="BA257" s="87"/>
      <c r="BB257" s="87"/>
      <c r="BC257" s="87"/>
      <c r="BD257" s="87"/>
      <c r="BE257" s="87"/>
      <c r="BF257" s="87"/>
      <c r="BG257" s="87"/>
      <c r="BH257" s="87"/>
      <c r="BI257" s="87"/>
      <c r="BJ257" s="87"/>
      <c r="BK257" s="87"/>
      <c r="BL257" s="87"/>
      <c r="BM257" s="577"/>
      <c r="BN257" s="993"/>
    </row>
    <row r="258" spans="1:66" ht="15.95" customHeight="1" x14ac:dyDescent="0.2">
      <c r="A258" s="986"/>
      <c r="B258" s="6"/>
      <c r="C258" s="35"/>
      <c r="D258" s="711"/>
      <c r="E258" s="711"/>
      <c r="F258" s="83" t="str">
        <f t="shared" si="35"/>
        <v/>
      </c>
      <c r="G258" s="261" t="str">
        <f>IF(ISTEXT(B258),B258,IF(B258="","",(B258/B227)*M225))</f>
        <v/>
      </c>
      <c r="H258" s="234" t="s">
        <v>2</v>
      </c>
      <c r="I258" s="262" t="str">
        <f t="shared" si="34"/>
        <v/>
      </c>
      <c r="J258" s="15" t="s">
        <v>26</v>
      </c>
      <c r="K258" s="711"/>
      <c r="L258" s="711"/>
      <c r="M258" s="711"/>
      <c r="N258" s="336"/>
      <c r="Q258" s="988"/>
      <c r="R258" s="567"/>
      <c r="S258" s="87"/>
      <c r="T258" s="87"/>
      <c r="U258" s="87"/>
      <c r="V258" s="87"/>
      <c r="W258" s="87"/>
      <c r="X258" s="87"/>
      <c r="Y258" s="87"/>
      <c r="Z258" s="87"/>
      <c r="AA258" s="87"/>
      <c r="AB258" s="87"/>
      <c r="AC258" s="553"/>
      <c r="AD258" s="553"/>
      <c r="AE258" s="578"/>
      <c r="AF258" s="993"/>
      <c r="AH258" s="988"/>
      <c r="AI258" s="713"/>
      <c r="AJ258" s="714"/>
      <c r="AK258" s="552"/>
      <c r="AL258" s="87"/>
      <c r="AM258" s="87"/>
      <c r="AN258" s="97"/>
      <c r="AO258" s="95"/>
      <c r="AP258" s="102"/>
      <c r="AQ258" s="103"/>
      <c r="AR258" s="96"/>
      <c r="AS258" s="552"/>
      <c r="AT258" s="87"/>
      <c r="AU258" s="87"/>
      <c r="AV258" s="97"/>
      <c r="AW258" s="993"/>
      <c r="AY258" s="988"/>
      <c r="AZ258" s="567"/>
      <c r="BA258" s="87"/>
      <c r="BB258" s="87"/>
      <c r="BC258" s="87"/>
      <c r="BD258" s="87"/>
      <c r="BE258" s="87"/>
      <c r="BF258" s="87"/>
      <c r="BG258" s="87"/>
      <c r="BH258" s="87"/>
      <c r="BI258" s="87"/>
      <c r="BJ258" s="87"/>
      <c r="BK258" s="87"/>
      <c r="BL258" s="87"/>
      <c r="BM258" s="577"/>
      <c r="BN258" s="993"/>
    </row>
    <row r="259" spans="1:66" ht="15.95" customHeight="1" x14ac:dyDescent="0.2">
      <c r="A259" s="986"/>
      <c r="B259" s="6"/>
      <c r="C259" s="35"/>
      <c r="D259" s="711"/>
      <c r="E259" s="711"/>
      <c r="F259" s="83" t="str">
        <f t="shared" si="35"/>
        <v/>
      </c>
      <c r="G259" s="261" t="str">
        <f>IF(ISTEXT(B259),B259,IF(B259="","",(B259/B227)*M225))</f>
        <v/>
      </c>
      <c r="H259" s="234" t="s">
        <v>2</v>
      </c>
      <c r="I259" s="262" t="str">
        <f t="shared" si="34"/>
        <v/>
      </c>
      <c r="J259" s="15" t="s">
        <v>29</v>
      </c>
      <c r="K259" s="711"/>
      <c r="L259" s="711"/>
      <c r="M259" s="711"/>
      <c r="N259" s="336"/>
      <c r="Q259" s="988"/>
      <c r="R259" s="567"/>
      <c r="S259" s="87"/>
      <c r="T259" s="87"/>
      <c r="U259" s="87"/>
      <c r="V259" s="87"/>
      <c r="W259" s="87"/>
      <c r="X259" s="87"/>
      <c r="Y259" s="87"/>
      <c r="Z259" s="87"/>
      <c r="AA259" s="87"/>
      <c r="AB259" s="87"/>
      <c r="AC259" s="553"/>
      <c r="AD259" s="553"/>
      <c r="AE259" s="578"/>
      <c r="AF259" s="993"/>
      <c r="AH259" s="988"/>
      <c r="AI259" s="713"/>
      <c r="AJ259" s="714"/>
      <c r="AK259" s="552"/>
      <c r="AL259" s="87"/>
      <c r="AM259" s="87"/>
      <c r="AN259" s="97"/>
      <c r="AO259" s="95"/>
      <c r="AP259" s="102"/>
      <c r="AQ259" s="103"/>
      <c r="AR259" s="96"/>
      <c r="AS259" s="552"/>
      <c r="AT259" s="87"/>
      <c r="AU259" s="87"/>
      <c r="AV259" s="97"/>
      <c r="AW259" s="993"/>
      <c r="AY259" s="988"/>
      <c r="AZ259" s="567"/>
      <c r="BA259" s="87"/>
      <c r="BB259" s="87"/>
      <c r="BC259" s="87"/>
      <c r="BD259" s="87"/>
      <c r="BE259" s="87"/>
      <c r="BF259" s="87"/>
      <c r="BG259" s="87"/>
      <c r="BH259" s="87"/>
      <c r="BI259" s="87"/>
      <c r="BJ259" s="87"/>
      <c r="BK259" s="87"/>
      <c r="BL259" s="87"/>
      <c r="BM259" s="577"/>
      <c r="BN259" s="993"/>
    </row>
    <row r="260" spans="1:66" ht="15.95" customHeight="1" x14ac:dyDescent="0.2">
      <c r="A260" s="986"/>
      <c r="B260" s="6"/>
      <c r="C260" s="35"/>
      <c r="D260" s="711"/>
      <c r="E260" s="711"/>
      <c r="F260" s="83" t="str">
        <f t="shared" si="35"/>
        <v/>
      </c>
      <c r="G260" s="261" t="str">
        <f>IF(ISTEXT(B260),B260,IF(B260="","",(B260/B227)*M225))</f>
        <v/>
      </c>
      <c r="H260" s="234" t="s">
        <v>2</v>
      </c>
      <c r="I260" s="262" t="str">
        <f t="shared" si="34"/>
        <v/>
      </c>
      <c r="J260" s="15" t="s">
        <v>31</v>
      </c>
      <c r="K260" s="711"/>
      <c r="L260" s="711"/>
      <c r="M260" s="711"/>
      <c r="N260" s="336"/>
      <c r="Q260" s="988"/>
      <c r="R260" s="567"/>
      <c r="S260" s="87"/>
      <c r="T260" s="87"/>
      <c r="U260" s="87"/>
      <c r="V260" s="87"/>
      <c r="W260" s="87"/>
      <c r="X260" s="87"/>
      <c r="Y260" s="87"/>
      <c r="Z260" s="87"/>
      <c r="AA260" s="87"/>
      <c r="AB260" s="87"/>
      <c r="AC260" s="553"/>
      <c r="AD260" s="553"/>
      <c r="AE260" s="578"/>
      <c r="AF260" s="993"/>
      <c r="AH260" s="988"/>
      <c r="AI260" s="713"/>
      <c r="AJ260" s="714"/>
      <c r="AK260" s="552"/>
      <c r="AL260" s="87"/>
      <c r="AM260" s="87"/>
      <c r="AN260" s="97"/>
      <c r="AO260" s="95"/>
      <c r="AP260" s="102"/>
      <c r="AQ260" s="103"/>
      <c r="AR260" s="96"/>
      <c r="AS260" s="552"/>
      <c r="AT260" s="87"/>
      <c r="AU260" s="87"/>
      <c r="AV260" s="97"/>
      <c r="AW260" s="993"/>
      <c r="AY260" s="988"/>
      <c r="AZ260" s="567"/>
      <c r="BA260" s="1000" t="s">
        <v>154</v>
      </c>
      <c r="BB260" s="1000"/>
      <c r="BC260" s="1000"/>
      <c r="BD260" s="87"/>
      <c r="BE260" s="87"/>
      <c r="BF260" s="87"/>
      <c r="BG260" s="87"/>
      <c r="BH260" s="87"/>
      <c r="BI260" s="87"/>
      <c r="BJ260" s="87"/>
      <c r="BK260" s="87"/>
      <c r="BL260" s="87"/>
      <c r="BM260" s="577"/>
      <c r="BN260" s="993"/>
    </row>
    <row r="261" spans="1:66" ht="15.95" customHeight="1" thickBot="1" x14ac:dyDescent="0.25">
      <c r="A261" s="987"/>
      <c r="B261" s="582"/>
      <c r="C261" s="583"/>
      <c r="D261" s="583"/>
      <c r="E261" s="583"/>
      <c r="F261" s="724" t="str">
        <f t="shared" si="35"/>
        <v/>
      </c>
      <c r="G261" s="725" t="str">
        <f>IF(ISTEXT(B261),B261,IF(B261="","",(B261/B227)*M225))</f>
        <v/>
      </c>
      <c r="H261" s="584"/>
      <c r="I261" s="584"/>
      <c r="J261" s="583"/>
      <c r="K261" s="583"/>
      <c r="L261" s="583"/>
      <c r="M261" s="583"/>
      <c r="N261" s="594"/>
      <c r="Q261" s="988"/>
      <c r="R261" s="760"/>
      <c r="S261" s="622"/>
      <c r="T261" s="622"/>
      <c r="U261" s="622"/>
      <c r="V261" s="622"/>
      <c r="W261" s="622"/>
      <c r="X261" s="622"/>
      <c r="Y261" s="622"/>
      <c r="Z261" s="622"/>
      <c r="AA261" s="622"/>
      <c r="AB261" s="622"/>
      <c r="AC261" s="628"/>
      <c r="AD261" s="622"/>
      <c r="AE261" s="629"/>
      <c r="AF261" s="993"/>
      <c r="AH261" s="988"/>
      <c r="AI261" s="579"/>
      <c r="AJ261" s="580"/>
      <c r="AK261" s="579"/>
      <c r="AL261" s="581"/>
      <c r="AM261" s="581"/>
      <c r="AN261" s="580"/>
      <c r="AO261" s="579"/>
      <c r="AP261" s="581"/>
      <c r="AQ261" s="581"/>
      <c r="AR261" s="580"/>
      <c r="AS261" s="579"/>
      <c r="AT261" s="581"/>
      <c r="AU261" s="581"/>
      <c r="AV261" s="580"/>
      <c r="AW261" s="993"/>
      <c r="AY261" s="988"/>
      <c r="AZ261" s="587"/>
      <c r="BA261" s="588"/>
      <c r="BB261" s="588"/>
      <c r="BC261" s="588"/>
      <c r="BD261" s="588"/>
      <c r="BE261" s="588"/>
      <c r="BF261" s="588"/>
      <c r="BG261" s="588"/>
      <c r="BH261" s="588"/>
      <c r="BI261" s="588"/>
      <c r="BJ261" s="588"/>
      <c r="BK261" s="588"/>
      <c r="BL261" s="588"/>
      <c r="BM261" s="589"/>
      <c r="BN261" s="993"/>
    </row>
    <row r="262" spans="1:66" s="590" customFormat="1" ht="24.75" customHeight="1" thickBot="1" x14ac:dyDescent="0.25"/>
    <row r="263" spans="1:66" ht="28.5" customHeight="1" x14ac:dyDescent="0.35">
      <c r="B263" s="868" t="s">
        <v>354</v>
      </c>
      <c r="C263" s="869"/>
      <c r="D263" s="869"/>
      <c r="E263" s="869"/>
      <c r="F263" s="869"/>
      <c r="G263" s="869"/>
      <c r="H263" s="869"/>
      <c r="I263" s="869"/>
      <c r="J263" s="869"/>
      <c r="K263" s="869"/>
      <c r="L263" s="869"/>
      <c r="M263" s="869"/>
      <c r="N263" s="870"/>
    </row>
    <row r="264" spans="1:66" ht="28.5" customHeight="1" thickBot="1" x14ac:dyDescent="0.4">
      <c r="B264" s="864" t="s">
        <v>355</v>
      </c>
      <c r="C264" s="946"/>
      <c r="D264" s="946"/>
      <c r="E264" s="946"/>
      <c r="F264" s="946"/>
      <c r="G264" s="946"/>
      <c r="H264" s="946"/>
      <c r="I264" s="946"/>
      <c r="J264" s="946"/>
      <c r="K264" s="946"/>
      <c r="L264" s="946"/>
      <c r="M264" s="946"/>
      <c r="N264" s="947"/>
    </row>
    <row r="265" spans="1:66" ht="12" customHeight="1" thickBot="1" x14ac:dyDescent="0.25">
      <c r="A265" s="521"/>
      <c r="B265" s="6"/>
      <c r="C265" s="29"/>
      <c r="D265" s="708"/>
      <c r="E265" s="708"/>
      <c r="F265" s="22"/>
      <c r="G265" s="708"/>
      <c r="H265" s="708"/>
      <c r="I265" s="13"/>
      <c r="J265" s="26"/>
      <c r="K265" s="708"/>
      <c r="L265" s="708"/>
      <c r="M265" s="708"/>
      <c r="N265" s="737">
        <f>ROW()</f>
        <v>265</v>
      </c>
      <c r="O265" s="313"/>
    </row>
    <row r="266" spans="1:66" ht="23.25" customHeight="1" x14ac:dyDescent="0.2">
      <c r="B266" s="948" t="s">
        <v>401</v>
      </c>
      <c r="C266" s="949"/>
      <c r="D266" s="949"/>
      <c r="E266" s="949"/>
      <c r="F266" s="949"/>
      <c r="G266" s="949"/>
      <c r="H266" s="949"/>
      <c r="I266" s="949"/>
      <c r="J266" s="949"/>
      <c r="K266" s="949"/>
      <c r="L266" s="706"/>
      <c r="M266" s="718" t="str">
        <f>ADDRESS(ROW()+1,COLUMN(),4)</f>
        <v>M267</v>
      </c>
      <c r="N266" s="707"/>
      <c r="O266" s="516"/>
      <c r="Q266" s="952" t="s">
        <v>235</v>
      </c>
      <c r="R266" s="953"/>
      <c r="S266" s="953"/>
      <c r="T266" s="953"/>
      <c r="U266" s="953"/>
      <c r="V266" s="953"/>
      <c r="W266" s="953"/>
      <c r="X266" s="954"/>
    </row>
    <row r="267" spans="1:66" ht="23.25" customHeight="1" x14ac:dyDescent="0.2">
      <c r="B267" s="950"/>
      <c r="C267" s="951"/>
      <c r="D267" s="951"/>
      <c r="E267" s="951"/>
      <c r="F267" s="951"/>
      <c r="G267" s="951"/>
      <c r="H267" s="951"/>
      <c r="I267" s="951"/>
      <c r="J267" s="951"/>
      <c r="K267" s="951"/>
      <c r="L267" s="699" t="s">
        <v>51</v>
      </c>
      <c r="M267" s="697">
        <v>10</v>
      </c>
      <c r="N267" s="698" t="s">
        <v>54</v>
      </c>
      <c r="O267" s="516"/>
      <c r="Q267" s="955"/>
      <c r="R267" s="902"/>
      <c r="S267" s="902"/>
      <c r="T267" s="902"/>
      <c r="U267" s="902"/>
      <c r="V267" s="902"/>
      <c r="W267" s="902"/>
      <c r="X267" s="956"/>
    </row>
    <row r="268" spans="1:66" ht="21" customHeight="1" x14ac:dyDescent="0.2">
      <c r="B268" s="350"/>
      <c r="C268" s="900" t="s">
        <v>0</v>
      </c>
      <c r="D268" s="895" t="s">
        <v>402</v>
      </c>
      <c r="E268" s="895"/>
      <c r="F268" s="895"/>
      <c r="G268" s="895"/>
      <c r="H268" s="895"/>
      <c r="I268" s="895"/>
      <c r="J268" s="895"/>
      <c r="K268" s="895"/>
      <c r="L268" s="895"/>
      <c r="M268" s="895"/>
      <c r="N268" s="896"/>
      <c r="O268" s="516"/>
      <c r="Q268" s="955"/>
      <c r="R268" s="902"/>
      <c r="S268" s="902"/>
      <c r="T268" s="902"/>
      <c r="U268" s="902"/>
      <c r="V268" s="902"/>
      <c r="W268" s="902"/>
      <c r="X268" s="956"/>
    </row>
    <row r="269" spans="1:66" ht="15" customHeight="1" x14ac:dyDescent="0.2">
      <c r="B269" s="351">
        <f>B273+B283</f>
        <v>10.3</v>
      </c>
      <c r="C269" s="900"/>
      <c r="D269" s="708" t="s">
        <v>4</v>
      </c>
      <c r="E269" s="708"/>
      <c r="F269" s="7">
        <f>F272+F283</f>
        <v>7.21</v>
      </c>
      <c r="G269" s="7"/>
      <c r="H269" s="51"/>
      <c r="I269" s="8"/>
      <c r="J269" s="51"/>
      <c r="K269" s="51" t="s">
        <v>377</v>
      </c>
      <c r="L269" s="51"/>
      <c r="M269" s="51"/>
      <c r="N269" s="517"/>
      <c r="O269" s="516"/>
      <c r="Q269" s="955"/>
      <c r="R269" s="902"/>
      <c r="S269" s="902"/>
      <c r="T269" s="902"/>
      <c r="U269" s="902"/>
      <c r="V269" s="902"/>
      <c r="W269" s="902"/>
      <c r="X269" s="956"/>
    </row>
    <row r="270" spans="1:66" ht="15" customHeight="1" x14ac:dyDescent="0.2">
      <c r="B270" s="352"/>
      <c r="C270" s="901"/>
      <c r="D270" s="5"/>
      <c r="E270" s="5"/>
      <c r="F270" s="635" t="s">
        <v>220</v>
      </c>
      <c r="G270" s="903" t="s">
        <v>53</v>
      </c>
      <c r="H270" s="904"/>
      <c r="I270" s="905"/>
      <c r="J270" s="5"/>
      <c r="K270" s="5"/>
      <c r="L270" s="5"/>
      <c r="M270" s="51"/>
      <c r="N270" s="517"/>
      <c r="O270" s="516"/>
      <c r="Q270" s="957" t="s">
        <v>378</v>
      </c>
      <c r="R270" s="958"/>
      <c r="S270" s="958"/>
      <c r="T270" s="958"/>
      <c r="U270" s="958"/>
      <c r="V270" s="958"/>
      <c r="W270" s="958"/>
      <c r="X270" s="719" t="str">
        <f>M266</f>
        <v>M267</v>
      </c>
    </row>
    <row r="271" spans="1:66" ht="15" customHeight="1" x14ac:dyDescent="0.25">
      <c r="A271" s="518"/>
      <c r="B271" s="689" t="s">
        <v>238</v>
      </c>
      <c r="C271" s="314"/>
      <c r="D271" s="286"/>
      <c r="E271" s="286"/>
      <c r="F271" s="665"/>
      <c r="G271" s="661"/>
      <c r="H271" s="286"/>
      <c r="I271" s="690"/>
      <c r="J271" s="692"/>
      <c r="K271" s="640"/>
      <c r="L271" s="640"/>
      <c r="M271" s="640"/>
      <c r="N271" s="641"/>
      <c r="O271" s="516"/>
      <c r="Q271" s="959" t="s">
        <v>376</v>
      </c>
      <c r="R271" s="960"/>
      <c r="S271" s="960"/>
      <c r="T271" s="960"/>
      <c r="U271" s="960"/>
      <c r="V271" s="960"/>
      <c r="W271" s="960"/>
      <c r="X271" s="961"/>
    </row>
    <row r="272" spans="1:66" ht="15" customHeight="1" x14ac:dyDescent="0.25">
      <c r="A272" s="518" t="s">
        <v>230</v>
      </c>
      <c r="B272" s="687">
        <f>SUM(B273:B279)</f>
        <v>10</v>
      </c>
      <c r="C272" s="442"/>
      <c r="D272" s="33" t="s">
        <v>66</v>
      </c>
      <c r="E272" s="18"/>
      <c r="F272" s="666">
        <f>SUM(F273:F279)</f>
        <v>7</v>
      </c>
      <c r="G272" s="667">
        <f>M267</f>
        <v>10</v>
      </c>
      <c r="H272" s="636" t="s">
        <v>2</v>
      </c>
      <c r="I272" s="521"/>
      <c r="J272" s="693" t="s">
        <v>20</v>
      </c>
      <c r="K272" s="642"/>
      <c r="L272" s="642"/>
      <c r="M272" s="642"/>
      <c r="N272" s="643"/>
      <c r="O272" s="516"/>
      <c r="Q272" s="959"/>
      <c r="R272" s="960"/>
      <c r="S272" s="960"/>
      <c r="T272" s="960"/>
      <c r="U272" s="960"/>
      <c r="V272" s="960"/>
      <c r="W272" s="960"/>
      <c r="X272" s="961"/>
    </row>
    <row r="273" spans="1:24" ht="15" customHeight="1" x14ac:dyDescent="0.25">
      <c r="A273" s="520"/>
      <c r="B273" s="686">
        <v>10</v>
      </c>
      <c r="C273" s="35">
        <v>30</v>
      </c>
      <c r="D273" s="708" t="s">
        <v>55</v>
      </c>
      <c r="E273" s="708"/>
      <c r="F273" s="654">
        <f t="shared" ref="F273:F275" si="36">IF(ISTEXT(B273),B273,IF(B273="","",IF(C273="",G273,G273-(G273*C273%))))</f>
        <v>7</v>
      </c>
      <c r="G273" s="664">
        <f>IF(ISTEXT(B273),B273,IF(B273="","",(B273/B272)*M267))</f>
        <v>10</v>
      </c>
      <c r="H273" s="636" t="s">
        <v>2</v>
      </c>
      <c r="I273" s="691">
        <f>IF(ISTEXT(B273),B273,IF(B273="","",B273/B272))</f>
        <v>1</v>
      </c>
      <c r="J273" s="693" t="s">
        <v>22</v>
      </c>
      <c r="K273" s="642"/>
      <c r="L273" s="642"/>
      <c r="M273" s="642"/>
      <c r="N273" s="643"/>
      <c r="O273" s="516"/>
      <c r="Q273" s="962" t="s">
        <v>353</v>
      </c>
      <c r="R273" s="963"/>
      <c r="S273" s="963"/>
      <c r="T273" s="963"/>
      <c r="U273" s="963"/>
      <c r="V273" s="963"/>
      <c r="W273" s="963"/>
      <c r="X273" s="964"/>
    </row>
    <row r="274" spans="1:24" ht="15" customHeight="1" x14ac:dyDescent="0.25">
      <c r="A274" s="520"/>
      <c r="B274" s="686" t="s">
        <v>240</v>
      </c>
      <c r="C274" s="35"/>
      <c r="D274" s="708" t="s">
        <v>403</v>
      </c>
      <c r="E274" s="708"/>
      <c r="F274" s="654" t="str">
        <f t="shared" si="36"/>
        <v>PM</v>
      </c>
      <c r="G274" s="664" t="str">
        <f>IF(ISTEXT(B274),B274,IF(B274="","",(B274/B272)*M267))</f>
        <v>PM</v>
      </c>
      <c r="H274" s="636"/>
      <c r="I274" s="691" t="str">
        <f>IF(ISTEXT(B274),B274,IF(B274="","",B274/B272))</f>
        <v>PM</v>
      </c>
      <c r="J274" s="693" t="s">
        <v>24</v>
      </c>
      <c r="K274" s="642"/>
      <c r="L274" s="642"/>
      <c r="M274" s="642"/>
      <c r="N274" s="643"/>
      <c r="O274" s="516"/>
      <c r="Q274" s="962"/>
      <c r="R274" s="963"/>
      <c r="S274" s="963"/>
      <c r="T274" s="963"/>
      <c r="U274" s="963"/>
      <c r="V274" s="963"/>
      <c r="W274" s="963"/>
      <c r="X274" s="964"/>
    </row>
    <row r="275" spans="1:24" ht="15" customHeight="1" x14ac:dyDescent="0.25">
      <c r="A275" s="520"/>
      <c r="B275" s="686"/>
      <c r="C275" s="35"/>
      <c r="D275" s="708"/>
      <c r="E275" s="708"/>
      <c r="F275" s="654" t="str">
        <f t="shared" si="36"/>
        <v/>
      </c>
      <c r="G275" s="664" t="str">
        <f>IF(ISTEXT(B275),B275,IF(B275="","",(B275/B272)*M267))</f>
        <v/>
      </c>
      <c r="H275" s="636"/>
      <c r="I275" s="691" t="str">
        <f>IF(ISTEXT(B275),B275,IF(B275="","",B275/B272))</f>
        <v/>
      </c>
      <c r="J275" s="693" t="s">
        <v>26</v>
      </c>
      <c r="K275" s="642"/>
      <c r="L275" s="642"/>
      <c r="M275" s="642"/>
      <c r="N275" s="643"/>
      <c r="O275" s="516"/>
      <c r="Q275" s="962"/>
      <c r="R275" s="963"/>
      <c r="S275" s="963"/>
      <c r="T275" s="963"/>
      <c r="U275" s="963"/>
      <c r="V275" s="963"/>
      <c r="W275" s="963"/>
      <c r="X275" s="964"/>
    </row>
    <row r="276" spans="1:24" ht="15" customHeight="1" x14ac:dyDescent="0.25">
      <c r="A276" s="520"/>
      <c r="B276" s="686"/>
      <c r="C276" s="35"/>
      <c r="D276" s="708"/>
      <c r="E276" s="708"/>
      <c r="F276" s="654" t="str">
        <f>IF(ISTEXT(B276),B276,IF(B276="","",IF(C276="",G276,G276-(G276*C276%))))</f>
        <v/>
      </c>
      <c r="G276" s="664" t="str">
        <f>IF(ISTEXT(B276),B276,IF(B276="","",(B276/B272)*M267))</f>
        <v/>
      </c>
      <c r="H276" s="636"/>
      <c r="I276" s="691" t="str">
        <f>IF(ISTEXT(B276),B276,IF(B276="","",B276/B272))</f>
        <v/>
      </c>
      <c r="J276" s="693" t="s">
        <v>29</v>
      </c>
      <c r="K276" s="642"/>
      <c r="L276" s="642"/>
      <c r="M276" s="642"/>
      <c r="N276" s="643"/>
      <c r="O276" s="516"/>
      <c r="Q276" s="965" t="s">
        <v>232</v>
      </c>
      <c r="R276" s="966"/>
      <c r="S276" s="966"/>
      <c r="T276" s="966"/>
      <c r="U276" s="966"/>
      <c r="V276" s="966"/>
      <c r="W276" s="966"/>
      <c r="X276" s="967"/>
    </row>
    <row r="277" spans="1:24" ht="15" customHeight="1" x14ac:dyDescent="0.25">
      <c r="A277" s="520"/>
      <c r="B277" s="686"/>
      <c r="C277" s="35"/>
      <c r="D277" s="708"/>
      <c r="E277" s="708"/>
      <c r="F277" s="654" t="str">
        <f t="shared" ref="F277:F279" si="37">IF(ISTEXT(B277),B277,IF(B277="","",IF(C277="",G277,G277-(G277*C277%))))</f>
        <v/>
      </c>
      <c r="G277" s="664" t="str">
        <f>IF(ISTEXT(B277),B277,IF(B277="","",(B277/B272)*M267))</f>
        <v/>
      </c>
      <c r="H277" s="636"/>
      <c r="I277" s="691" t="str">
        <f>IF(ISTEXT(B277),B277,IF(B277="","",B277/B272))</f>
        <v/>
      </c>
      <c r="J277" s="693" t="s">
        <v>31</v>
      </c>
      <c r="K277" s="642"/>
      <c r="L277" s="642"/>
      <c r="M277" s="642"/>
      <c r="N277" s="643"/>
      <c r="O277" s="516"/>
      <c r="Q277" s="968"/>
      <c r="R277" s="969"/>
      <c r="S277" s="969"/>
      <c r="T277" s="969"/>
      <c r="U277" s="969"/>
      <c r="V277" s="969"/>
      <c r="W277" s="969"/>
      <c r="X277" s="970"/>
    </row>
    <row r="278" spans="1:24" ht="15" customHeight="1" x14ac:dyDescent="0.25">
      <c r="A278" s="520"/>
      <c r="B278" s="686"/>
      <c r="C278" s="35"/>
      <c r="D278" s="708"/>
      <c r="E278" s="708"/>
      <c r="F278" s="654" t="str">
        <f t="shared" si="37"/>
        <v/>
      </c>
      <c r="G278" s="664" t="str">
        <f>IF(ISTEXT(B278),B278,IF(B278="","",(B278/B272)*M267))</f>
        <v/>
      </c>
      <c r="H278" s="636"/>
      <c r="I278" s="691" t="str">
        <f>IF(ISTEXT(B278),B278,IF(B278="","",B278/B272))</f>
        <v/>
      </c>
      <c r="J278" s="693" t="s">
        <v>32</v>
      </c>
      <c r="K278" s="642"/>
      <c r="L278" s="642"/>
      <c r="M278" s="642"/>
      <c r="N278" s="643"/>
      <c r="O278" s="516"/>
      <c r="Q278" s="771" t="s">
        <v>422</v>
      </c>
      <c r="R278" s="771"/>
      <c r="S278" s="771"/>
      <c r="T278" s="771"/>
    </row>
    <row r="279" spans="1:24" ht="15" customHeight="1" x14ac:dyDescent="0.35">
      <c r="A279" s="520"/>
      <c r="B279" s="686"/>
      <c r="C279" s="35"/>
      <c r="D279" s="708"/>
      <c r="E279" s="708"/>
      <c r="F279" s="654" t="str">
        <f t="shared" si="37"/>
        <v/>
      </c>
      <c r="G279" s="664" t="str">
        <f>IF(ISTEXT(B279),B279,IF(B279="","",(B279/B272)*M267))</f>
        <v/>
      </c>
      <c r="H279" s="636"/>
      <c r="I279" s="691" t="str">
        <f>IF(ISTEXT(B279),B279,IF(B279="","",B279/B272))</f>
        <v/>
      </c>
      <c r="J279" s="693" t="s">
        <v>33</v>
      </c>
      <c r="K279" s="642"/>
      <c r="L279" s="642"/>
      <c r="M279" s="642"/>
      <c r="N279" s="643"/>
      <c r="O279" s="516"/>
      <c r="Q279" s="771" t="s">
        <v>422</v>
      </c>
      <c r="R279" s="771"/>
      <c r="S279" s="771"/>
      <c r="T279" s="771"/>
      <c r="U279" s="521"/>
      <c r="V279" s="521"/>
      <c r="W279" s="602"/>
    </row>
    <row r="280" spans="1:24" ht="15" customHeight="1" x14ac:dyDescent="0.35">
      <c r="A280" s="520"/>
      <c r="B280" s="600"/>
      <c r="C280" s="649"/>
      <c r="D280" s="649"/>
      <c r="E280" s="649"/>
      <c r="F280" s="655"/>
      <c r="G280" s="656"/>
      <c r="H280" s="657"/>
      <c r="I280" s="658"/>
      <c r="J280" s="694"/>
      <c r="K280" s="659"/>
      <c r="L280" s="659"/>
      <c r="M280" s="659"/>
      <c r="N280" s="660"/>
      <c r="O280" s="516"/>
      <c r="Q280" s="771" t="s">
        <v>422</v>
      </c>
      <c r="R280" s="771"/>
      <c r="S280" s="771"/>
      <c r="T280" s="771"/>
      <c r="U280" s="521"/>
      <c r="V280" s="521"/>
      <c r="W280" s="602"/>
    </row>
    <row r="281" spans="1:24" ht="15" customHeight="1" x14ac:dyDescent="0.35">
      <c r="A281" s="520"/>
      <c r="B281" s="688" t="s">
        <v>238</v>
      </c>
      <c r="C281" s="708"/>
      <c r="D281" s="708"/>
      <c r="E281" s="708"/>
      <c r="F281" s="670" t="s">
        <v>220</v>
      </c>
      <c r="G281" s="897" t="s">
        <v>53</v>
      </c>
      <c r="H281" s="898"/>
      <c r="I281" s="899"/>
      <c r="J281" s="642"/>
      <c r="K281" s="642"/>
      <c r="L281" s="642"/>
      <c r="M281" s="642"/>
      <c r="N281" s="644"/>
      <c r="O281" s="516"/>
      <c r="Q281" s="771" t="s">
        <v>422</v>
      </c>
      <c r="R281" s="771"/>
      <c r="S281" s="771"/>
      <c r="T281" s="771"/>
      <c r="U281" s="521"/>
      <c r="V281" s="521"/>
      <c r="W281" s="602"/>
    </row>
    <row r="282" spans="1:24" ht="15" customHeight="1" x14ac:dyDescent="0.35">
      <c r="A282" s="520"/>
      <c r="B282" s="688" t="s">
        <v>385</v>
      </c>
      <c r="C282" s="708"/>
      <c r="D282" s="708"/>
      <c r="E282" s="708"/>
      <c r="F282" s="669"/>
      <c r="G282" s="11"/>
      <c r="H282" s="637"/>
      <c r="I282" s="662"/>
      <c r="J282" s="16" t="s">
        <v>20</v>
      </c>
      <c r="K282" s="642"/>
      <c r="L282" s="642"/>
      <c r="M282" s="642"/>
      <c r="N282" s="644"/>
      <c r="O282" s="516"/>
      <c r="Q282" s="773" t="s">
        <v>423</v>
      </c>
      <c r="R282" s="772"/>
      <c r="S282" s="521"/>
      <c r="V282" s="521"/>
      <c r="W282" s="602"/>
    </row>
    <row r="283" spans="1:24" ht="15" customHeight="1" x14ac:dyDescent="0.25">
      <c r="A283" s="518" t="s">
        <v>230</v>
      </c>
      <c r="B283" s="687">
        <f>SUM(B284:B295)</f>
        <v>0.3</v>
      </c>
      <c r="C283" s="35"/>
      <c r="D283" s="33" t="s">
        <v>67</v>
      </c>
      <c r="E283" s="18"/>
      <c r="F283" s="666">
        <f>SUM(F284:F295)</f>
        <v>0.21000000000000002</v>
      </c>
      <c r="G283" s="667">
        <f>SUM(G284:G295)</f>
        <v>0.3</v>
      </c>
      <c r="H283" s="636" t="s">
        <v>2</v>
      </c>
      <c r="I283" s="633"/>
      <c r="J283" s="16" t="s">
        <v>22</v>
      </c>
      <c r="K283" s="642"/>
      <c r="L283" s="642"/>
      <c r="M283" s="642"/>
      <c r="N283" s="643"/>
      <c r="O283" s="516"/>
      <c r="Q283" s="773" t="s">
        <v>423</v>
      </c>
      <c r="R283" s="772"/>
      <c r="S283" s="521"/>
      <c r="V283" s="521"/>
      <c r="W283" s="521"/>
    </row>
    <row r="284" spans="1:24" ht="15" customHeight="1" x14ac:dyDescent="0.25">
      <c r="A284" s="520"/>
      <c r="B284" s="686">
        <v>0.15</v>
      </c>
      <c r="C284" s="35">
        <v>50</v>
      </c>
      <c r="D284" s="708" t="s">
        <v>60</v>
      </c>
      <c r="E284" s="708"/>
      <c r="F284" s="654">
        <f t="shared" ref="F284:F291" si="38">IF(ISTEXT(B284),B284,IF(B284="","",IF(C284="",G284,G284-(G284*C284%))))</f>
        <v>7.4999999999999997E-2</v>
      </c>
      <c r="G284" s="664">
        <f>IF(ISTEXT(B284),B284,IF(B284="","",(B284/B272)*M267))</f>
        <v>0.15</v>
      </c>
      <c r="H284" s="636"/>
      <c r="I284" s="691">
        <f>IF(ISTEXT(B284),B284,IF(B284="","",B284/B283))</f>
        <v>0.5</v>
      </c>
      <c r="J284" s="16" t="s">
        <v>24</v>
      </c>
      <c r="K284" s="642"/>
      <c r="L284" s="642"/>
      <c r="M284" s="642"/>
      <c r="N284" s="643"/>
      <c r="O284" s="516"/>
      <c r="Q284" s="773" t="s">
        <v>423</v>
      </c>
      <c r="R284" s="772"/>
      <c r="S284" s="521"/>
      <c r="V284" s="521"/>
      <c r="W284" s="521"/>
    </row>
    <row r="285" spans="1:24" ht="15" customHeight="1" x14ac:dyDescent="0.35">
      <c r="A285" s="520"/>
      <c r="B285" s="686">
        <v>0.15</v>
      </c>
      <c r="C285" s="35">
        <v>10</v>
      </c>
      <c r="D285" s="708" t="s">
        <v>61</v>
      </c>
      <c r="E285" s="708"/>
      <c r="F285" s="654">
        <f t="shared" si="38"/>
        <v>0.13500000000000001</v>
      </c>
      <c r="G285" s="664">
        <f>IF(ISTEXT(B285),B285,IF(B285="","",(B285/B272)*M267))</f>
        <v>0.15</v>
      </c>
      <c r="H285" s="636"/>
      <c r="I285" s="691">
        <f>IF(ISTEXT(B285),B285,IF(B285="","",B285/B283))</f>
        <v>0.5</v>
      </c>
      <c r="J285" s="16" t="s">
        <v>26</v>
      </c>
      <c r="K285" s="642"/>
      <c r="L285" s="642"/>
      <c r="M285" s="642"/>
      <c r="N285" s="643"/>
      <c r="O285" s="516"/>
      <c r="Q285" s="773" t="s">
        <v>423</v>
      </c>
      <c r="R285" s="772"/>
      <c r="S285" s="521"/>
      <c r="V285" s="602"/>
      <c r="W285" s="521"/>
    </row>
    <row r="286" spans="1:24" ht="15" customHeight="1" x14ac:dyDescent="0.35">
      <c r="A286" s="520"/>
      <c r="B286" s="686"/>
      <c r="C286" s="35"/>
      <c r="D286" s="708"/>
      <c r="E286" s="708"/>
      <c r="F286" s="654" t="str">
        <f t="shared" si="38"/>
        <v/>
      </c>
      <c r="G286" s="664" t="str">
        <f>IF(ISTEXT(B286),B286,IF(B286="","",(B286/B272)*M267))</f>
        <v/>
      </c>
      <c r="H286" s="636"/>
      <c r="I286" s="691" t="str">
        <f>IF(ISTEXT(B286),B286,IF(B286="","",B286/B283))</f>
        <v/>
      </c>
      <c r="J286" s="680" t="s">
        <v>29</v>
      </c>
      <c r="K286" s="642"/>
      <c r="L286" s="642"/>
      <c r="M286" s="642"/>
      <c r="N286" s="644"/>
      <c r="O286" s="516"/>
      <c r="Q286" s="773" t="s">
        <v>423</v>
      </c>
      <c r="R286" s="772"/>
      <c r="S286" s="521"/>
      <c r="V286" s="602"/>
      <c r="W286" s="521"/>
    </row>
    <row r="287" spans="1:24" ht="15" customHeight="1" x14ac:dyDescent="0.35">
      <c r="A287" s="520"/>
      <c r="B287" s="686"/>
      <c r="C287" s="35"/>
      <c r="D287" s="708"/>
      <c r="E287" s="708"/>
      <c r="F287" s="654" t="str">
        <f t="shared" si="38"/>
        <v/>
      </c>
      <c r="G287" s="664" t="str">
        <f>IF(ISTEXT(B287),B287,IF(B287="","",(B287/B272)*M267))</f>
        <v/>
      </c>
      <c r="H287" s="636"/>
      <c r="I287" s="691" t="str">
        <f>IF(ISTEXT(B287),B287,IF(B287="","",B287/B283))</f>
        <v/>
      </c>
      <c r="J287" s="680" t="s">
        <v>31</v>
      </c>
      <c r="K287" s="642"/>
      <c r="L287" s="642"/>
      <c r="M287" s="642"/>
      <c r="N287" s="644"/>
      <c r="O287" s="516"/>
      <c r="Q287" s="773" t="s">
        <v>423</v>
      </c>
      <c r="R287" s="772"/>
      <c r="S287" s="521"/>
      <c r="V287" s="602"/>
      <c r="W287" s="521"/>
    </row>
    <row r="288" spans="1:24" ht="15" customHeight="1" x14ac:dyDescent="0.35">
      <c r="A288" s="520"/>
      <c r="B288" s="686"/>
      <c r="C288" s="35"/>
      <c r="D288" s="708"/>
      <c r="E288" s="708"/>
      <c r="F288" s="654" t="str">
        <f t="shared" si="38"/>
        <v/>
      </c>
      <c r="G288" s="664" t="str">
        <f>IF(ISTEXT(B288),B288,IF(B288="","",(B288/B272)*M267))</f>
        <v/>
      </c>
      <c r="H288" s="636"/>
      <c r="I288" s="691" t="str">
        <f>IF(ISTEXT(B288),B288,IF(B288="","",B288/B283))</f>
        <v/>
      </c>
      <c r="J288" s="680" t="s">
        <v>32</v>
      </c>
      <c r="K288" s="642"/>
      <c r="L288" s="642"/>
      <c r="M288" s="642"/>
      <c r="N288" s="644"/>
      <c r="O288" s="516"/>
      <c r="Q288" s="773" t="s">
        <v>423</v>
      </c>
      <c r="R288" s="772"/>
      <c r="S288" s="521"/>
      <c r="V288" s="602"/>
      <c r="W288" s="521"/>
    </row>
    <row r="289" spans="1:23" ht="15" customHeight="1" x14ac:dyDescent="0.35">
      <c r="A289" s="520"/>
      <c r="B289" s="686"/>
      <c r="C289" s="35"/>
      <c r="D289" s="708"/>
      <c r="E289" s="708"/>
      <c r="F289" s="654" t="str">
        <f t="shared" si="38"/>
        <v/>
      </c>
      <c r="G289" s="664" t="str">
        <f>IF(ISTEXT(B289),B289,IF(B289="","",(B289/B272)*M267))</f>
        <v/>
      </c>
      <c r="H289" s="636"/>
      <c r="I289" s="691" t="str">
        <f>IF(ISTEXT(B289),B289,IF(B289="","",B289/B283))</f>
        <v/>
      </c>
      <c r="J289" s="680" t="s">
        <v>33</v>
      </c>
      <c r="K289" s="642"/>
      <c r="L289" s="642"/>
      <c r="M289" s="642"/>
      <c r="N289" s="644"/>
      <c r="O289" s="516"/>
      <c r="Q289" s="773" t="s">
        <v>423</v>
      </c>
      <c r="R289" s="772"/>
      <c r="S289" s="521"/>
      <c r="V289" s="602"/>
      <c r="W289" s="521"/>
    </row>
    <row r="290" spans="1:23" ht="15" customHeight="1" x14ac:dyDescent="0.35">
      <c r="A290" s="520"/>
      <c r="B290" s="686"/>
      <c r="C290" s="35"/>
      <c r="D290" s="708"/>
      <c r="E290" s="708"/>
      <c r="F290" s="654" t="str">
        <f t="shared" si="38"/>
        <v/>
      </c>
      <c r="G290" s="664" t="str">
        <f>IF(ISTEXT(B290),B290,IF(B290="","",(B290/B272)*M267))</f>
        <v/>
      </c>
      <c r="H290" s="636"/>
      <c r="I290" s="691" t="str">
        <f>IF(ISTEXT(B290),B290,IF(B290="","",B290/B283))</f>
        <v/>
      </c>
      <c r="J290" s="680" t="s">
        <v>35</v>
      </c>
      <c r="K290" s="642"/>
      <c r="L290" s="642"/>
      <c r="M290" s="642"/>
      <c r="N290" s="644"/>
      <c r="O290" s="516"/>
      <c r="Q290" s="773" t="s">
        <v>423</v>
      </c>
      <c r="R290" s="772"/>
      <c r="S290" s="521"/>
      <c r="V290" s="602"/>
      <c r="W290" s="521"/>
    </row>
    <row r="291" spans="1:23" ht="15" customHeight="1" x14ac:dyDescent="0.35">
      <c r="A291" s="520"/>
      <c r="B291" s="686"/>
      <c r="C291" s="35"/>
      <c r="D291" s="708"/>
      <c r="E291" s="708"/>
      <c r="F291" s="654" t="str">
        <f t="shared" si="38"/>
        <v/>
      </c>
      <c r="G291" s="664" t="str">
        <f>IF(ISTEXT(B291),B291,IF(B291="","",(B291/B272)*M267))</f>
        <v/>
      </c>
      <c r="H291" s="636"/>
      <c r="I291" s="691" t="str">
        <f>IF(ISTEXT(B291),B291,IF(B291="","",B291/B283))</f>
        <v/>
      </c>
      <c r="J291" s="680" t="s">
        <v>36</v>
      </c>
      <c r="K291" s="642"/>
      <c r="L291" s="642"/>
      <c r="M291" s="642"/>
      <c r="N291" s="644"/>
      <c r="O291" s="516"/>
      <c r="Q291" s="773" t="s">
        <v>423</v>
      </c>
      <c r="R291" s="772"/>
      <c r="S291" s="521"/>
      <c r="V291" s="602"/>
      <c r="W291" s="521"/>
    </row>
    <row r="292" spans="1:23" ht="15" customHeight="1" x14ac:dyDescent="0.35">
      <c r="A292" s="520"/>
      <c r="B292" s="686"/>
      <c r="C292" s="35"/>
      <c r="D292" s="708"/>
      <c r="E292" s="708"/>
      <c r="F292" s="654" t="str">
        <f>IF(ISTEXT(B292),B292,IF(B292="","",IF(C292="",G292,G292-(G292*C292%))))</f>
        <v/>
      </c>
      <c r="G292" s="664" t="str">
        <f>IF(ISTEXT(B292),B292,IF(B292="","",(B292/B272)*M267))</f>
        <v/>
      </c>
      <c r="H292" s="636"/>
      <c r="I292" s="691" t="str">
        <f>IF(ISTEXT(B292),B292,IF(B292="","",B292/B283))</f>
        <v/>
      </c>
      <c r="J292" s="680" t="s">
        <v>37</v>
      </c>
      <c r="K292" s="642"/>
      <c r="L292" s="642"/>
      <c r="M292" s="642"/>
      <c r="N292" s="644"/>
      <c r="O292" s="516"/>
      <c r="Q292" s="773" t="s">
        <v>423</v>
      </c>
      <c r="R292" s="772"/>
      <c r="S292" s="521"/>
      <c r="V292" s="602"/>
      <c r="W292" s="521"/>
    </row>
    <row r="293" spans="1:23" ht="15" customHeight="1" x14ac:dyDescent="0.35">
      <c r="A293" s="520"/>
      <c r="B293" s="686"/>
      <c r="C293" s="35"/>
      <c r="D293" s="708"/>
      <c r="E293" s="708"/>
      <c r="F293" s="654" t="str">
        <f t="shared" ref="F293:F295" si="39">IF(ISTEXT(B293),B293,IF(B293="","",IF(C293="",G293,G293-(G293*C293%))))</f>
        <v/>
      </c>
      <c r="G293" s="664" t="str">
        <f>IF(ISTEXT(B293),B293,IF(B293="","",(B293/B272)*M267))</f>
        <v/>
      </c>
      <c r="H293" s="636"/>
      <c r="I293" s="691" t="str">
        <f>IF(ISTEXT(B293),B293,IF(B293="","",B293/B283))</f>
        <v/>
      </c>
      <c r="J293" s="680" t="s">
        <v>38</v>
      </c>
      <c r="K293" s="642"/>
      <c r="L293" s="642"/>
      <c r="M293" s="642"/>
      <c r="N293" s="644"/>
      <c r="O293" s="516"/>
      <c r="Q293" s="773" t="s">
        <v>423</v>
      </c>
      <c r="R293" s="772"/>
      <c r="S293" s="521"/>
      <c r="V293" s="602"/>
      <c r="W293" s="521"/>
    </row>
    <row r="294" spans="1:23" ht="15" customHeight="1" x14ac:dyDescent="0.25">
      <c r="A294" s="520"/>
      <c r="B294" s="686"/>
      <c r="C294" s="35"/>
      <c r="D294" s="708"/>
      <c r="E294" s="708"/>
      <c r="F294" s="654" t="str">
        <f t="shared" si="39"/>
        <v/>
      </c>
      <c r="G294" s="664" t="str">
        <f>IF(ISTEXT(B294),B294,IF(B294="","",(B294/B272)*M267))</f>
        <v/>
      </c>
      <c r="H294" s="636"/>
      <c r="I294" s="691" t="str">
        <f>IF(ISTEXT(B294),B294,IF(B294="","",B294/B283))</f>
        <v/>
      </c>
      <c r="J294" s="680" t="s">
        <v>40</v>
      </c>
      <c r="K294" s="642"/>
      <c r="L294" s="642"/>
      <c r="M294" s="642"/>
      <c r="N294" s="643"/>
      <c r="O294" s="516"/>
      <c r="Q294" s="773" t="s">
        <v>423</v>
      </c>
      <c r="R294" s="772"/>
      <c r="S294" s="521"/>
      <c r="V294" s="521"/>
      <c r="W294" s="521"/>
    </row>
    <row r="295" spans="1:23" ht="15" customHeight="1" x14ac:dyDescent="0.25">
      <c r="A295" s="520"/>
      <c r="B295" s="686"/>
      <c r="C295" s="35"/>
      <c r="D295" s="708"/>
      <c r="E295" s="708"/>
      <c r="F295" s="654" t="str">
        <f t="shared" si="39"/>
        <v/>
      </c>
      <c r="G295" s="664" t="str">
        <f>IF(ISTEXT(B295),B295,IF(B295="","",(B295/B272)*M267))</f>
        <v/>
      </c>
      <c r="H295" s="636"/>
      <c r="I295" s="691" t="str">
        <f>IF(ISTEXT(B295),B295,IF(B295="","",B295/B283))</f>
        <v/>
      </c>
      <c r="J295" s="680" t="s">
        <v>41</v>
      </c>
      <c r="K295" s="642"/>
      <c r="L295" s="642"/>
      <c r="M295" s="642"/>
      <c r="N295" s="643"/>
      <c r="O295" s="516"/>
      <c r="Q295" s="773" t="s">
        <v>423</v>
      </c>
      <c r="R295" s="772"/>
      <c r="S295" s="521"/>
      <c r="V295" s="521"/>
      <c r="W295" s="521"/>
    </row>
    <row r="296" spans="1:23" ht="15" customHeight="1" thickBot="1" x14ac:dyDescent="0.25">
      <c r="A296" s="521"/>
      <c r="B296" s="673"/>
      <c r="C296" s="674"/>
      <c r="D296" s="675"/>
      <c r="E296" s="675"/>
      <c r="F296" s="676"/>
      <c r="G296" s="675"/>
      <c r="H296" s="675"/>
      <c r="I296" s="677"/>
      <c r="J296" s="678"/>
      <c r="K296" s="675"/>
      <c r="L296" s="675"/>
      <c r="M296" s="675"/>
      <c r="N296" s="679"/>
      <c r="O296" s="313"/>
      <c r="Q296" s="771" t="s">
        <v>422</v>
      </c>
      <c r="R296" s="771"/>
      <c r="S296" s="771"/>
      <c r="T296" s="771"/>
    </row>
    <row r="297" spans="1:23" ht="12" customHeight="1" x14ac:dyDescent="0.25">
      <c r="A297" s="521"/>
      <c r="B297" s="351"/>
      <c r="C297" s="27"/>
      <c r="D297" s="708"/>
      <c r="E297" s="708"/>
      <c r="F297" s="22"/>
      <c r="G297" s="708"/>
      <c r="H297" s="708"/>
      <c r="I297" s="13"/>
      <c r="J297" s="26"/>
      <c r="K297" s="708"/>
      <c r="L297" s="708"/>
      <c r="M297" s="708"/>
      <c r="N297" s="709"/>
      <c r="O297" s="313"/>
      <c r="Q297" s="773" t="s">
        <v>423</v>
      </c>
      <c r="R297" s="772"/>
      <c r="S297" s="521"/>
    </row>
    <row r="298" spans="1:23" ht="20.25" customHeight="1" x14ac:dyDescent="0.25">
      <c r="A298" s="521"/>
      <c r="B298" s="351"/>
      <c r="C298" s="30" t="s">
        <v>68</v>
      </c>
      <c r="D298" s="30"/>
      <c r="E298" s="708"/>
      <c r="F298" s="22"/>
      <c r="G298" s="708"/>
      <c r="H298" s="708"/>
      <c r="I298" s="13"/>
      <c r="J298" s="26"/>
      <c r="K298" s="708"/>
      <c r="L298" s="708"/>
      <c r="M298" s="708"/>
      <c r="N298" s="336"/>
      <c r="O298" s="313"/>
      <c r="Q298" s="773" t="s">
        <v>423</v>
      </c>
      <c r="R298" s="772"/>
      <c r="S298" s="521"/>
    </row>
    <row r="299" spans="1:23" ht="12" customHeight="1" x14ac:dyDescent="0.25">
      <c r="A299" s="521"/>
      <c r="B299" s="351"/>
      <c r="C299" s="27"/>
      <c r="D299" s="708"/>
      <c r="E299" s="708"/>
      <c r="F299" s="22"/>
      <c r="G299" s="708"/>
      <c r="H299" s="708"/>
      <c r="I299" s="13"/>
      <c r="J299" s="26"/>
      <c r="K299" s="708"/>
      <c r="L299" s="708"/>
      <c r="M299" s="708"/>
      <c r="N299" s="336"/>
      <c r="O299" s="313"/>
      <c r="Q299" s="773" t="s">
        <v>423</v>
      </c>
      <c r="R299" s="772"/>
      <c r="S299" s="521"/>
    </row>
    <row r="300" spans="1:23" ht="12" customHeight="1" x14ac:dyDescent="0.25">
      <c r="A300" s="521"/>
      <c r="B300" s="351"/>
      <c r="C300" s="31" t="s">
        <v>63</v>
      </c>
      <c r="D300" s="24"/>
      <c r="E300" s="708"/>
      <c r="F300" s="22"/>
      <c r="G300" s="708"/>
      <c r="H300" s="708"/>
      <c r="I300" s="13"/>
      <c r="J300" s="26"/>
      <c r="K300" s="708"/>
      <c r="L300" s="708"/>
      <c r="M300" s="708"/>
      <c r="N300" s="336"/>
      <c r="O300" s="313"/>
      <c r="Q300" s="773" t="s">
        <v>423</v>
      </c>
      <c r="R300" s="772"/>
      <c r="S300" s="521"/>
    </row>
    <row r="301" spans="1:23" ht="12" customHeight="1" x14ac:dyDescent="0.25">
      <c r="A301" s="521"/>
      <c r="B301" s="351"/>
      <c r="C301" s="15" t="s">
        <v>20</v>
      </c>
      <c r="D301" s="708"/>
      <c r="E301" s="125"/>
      <c r="F301" s="125"/>
      <c r="G301" s="125"/>
      <c r="H301" s="125"/>
      <c r="I301" s="125"/>
      <c r="J301" s="125"/>
      <c r="K301" s="125"/>
      <c r="L301" s="125"/>
      <c r="M301" s="125"/>
      <c r="N301" s="681"/>
      <c r="O301" s="313"/>
      <c r="Q301" s="773" t="s">
        <v>423</v>
      </c>
      <c r="R301" s="772"/>
      <c r="S301" s="521"/>
    </row>
    <row r="302" spans="1:23" ht="12" customHeight="1" x14ac:dyDescent="0.25">
      <c r="A302" s="521"/>
      <c r="B302" s="351"/>
      <c r="C302" s="15" t="s">
        <v>22</v>
      </c>
      <c r="D302" s="708"/>
      <c r="E302" s="125"/>
      <c r="F302" s="125"/>
      <c r="G302" s="125"/>
      <c r="H302" s="125"/>
      <c r="I302" s="125"/>
      <c r="J302" s="125"/>
      <c r="K302" s="125"/>
      <c r="L302" s="125"/>
      <c r="M302" s="125"/>
      <c r="N302" s="681"/>
      <c r="O302" s="313"/>
      <c r="Q302" s="773" t="s">
        <v>423</v>
      </c>
      <c r="R302" s="772"/>
      <c r="S302" s="521"/>
    </row>
    <row r="303" spans="1:23" ht="12" customHeight="1" x14ac:dyDescent="0.25">
      <c r="A303" s="521"/>
      <c r="B303" s="351"/>
      <c r="C303" s="15" t="s">
        <v>24</v>
      </c>
      <c r="D303" s="708"/>
      <c r="E303" s="125"/>
      <c r="F303" s="125"/>
      <c r="G303" s="125"/>
      <c r="H303" s="125"/>
      <c r="I303" s="125"/>
      <c r="J303" s="125"/>
      <c r="K303" s="125"/>
      <c r="L303" s="125"/>
      <c r="M303" s="125"/>
      <c r="N303" s="681"/>
      <c r="O303" s="313"/>
      <c r="Q303" s="773" t="s">
        <v>423</v>
      </c>
      <c r="R303" s="772"/>
      <c r="S303" s="521"/>
    </row>
    <row r="304" spans="1:23" ht="12" customHeight="1" x14ac:dyDescent="0.25">
      <c r="A304" s="521"/>
      <c r="B304" s="351"/>
      <c r="C304" s="15" t="s">
        <v>26</v>
      </c>
      <c r="D304" s="708"/>
      <c r="E304" s="125"/>
      <c r="F304" s="125"/>
      <c r="G304" s="125"/>
      <c r="H304" s="125"/>
      <c r="I304" s="125"/>
      <c r="J304" s="125"/>
      <c r="K304" s="125"/>
      <c r="L304" s="125"/>
      <c r="M304" s="125"/>
      <c r="N304" s="681"/>
      <c r="O304" s="313"/>
      <c r="Q304" s="773" t="s">
        <v>423</v>
      </c>
      <c r="R304" s="772"/>
      <c r="S304" s="521"/>
    </row>
    <row r="305" spans="1:19" ht="12" customHeight="1" x14ac:dyDescent="0.25">
      <c r="A305" s="521"/>
      <c r="B305" s="351"/>
      <c r="C305" s="15" t="s">
        <v>29</v>
      </c>
      <c r="D305" s="708"/>
      <c r="E305" s="125"/>
      <c r="F305" s="125"/>
      <c r="G305" s="125"/>
      <c r="H305" s="125"/>
      <c r="I305" s="125"/>
      <c r="J305" s="125"/>
      <c r="K305" s="125"/>
      <c r="L305" s="125"/>
      <c r="M305" s="125"/>
      <c r="N305" s="681"/>
      <c r="O305" s="313"/>
      <c r="Q305" s="773" t="s">
        <v>423</v>
      </c>
      <c r="R305" s="772"/>
      <c r="S305" s="521"/>
    </row>
    <row r="306" spans="1:19" ht="12" customHeight="1" x14ac:dyDescent="0.25">
      <c r="A306" s="521"/>
      <c r="B306" s="351"/>
      <c r="C306" s="15" t="s">
        <v>31</v>
      </c>
      <c r="D306" s="708"/>
      <c r="E306" s="125"/>
      <c r="F306" s="125"/>
      <c r="G306" s="125"/>
      <c r="H306" s="125"/>
      <c r="I306" s="125"/>
      <c r="J306" s="125"/>
      <c r="K306" s="125"/>
      <c r="L306" s="125"/>
      <c r="M306" s="125"/>
      <c r="N306" s="681"/>
      <c r="O306" s="313"/>
      <c r="Q306" s="773" t="s">
        <v>423</v>
      </c>
      <c r="R306" s="772"/>
      <c r="S306" s="521"/>
    </row>
    <row r="307" spans="1:19" ht="12" customHeight="1" x14ac:dyDescent="0.25">
      <c r="A307" s="521"/>
      <c r="B307" s="351"/>
      <c r="C307" s="15" t="s">
        <v>32</v>
      </c>
      <c r="D307" s="708"/>
      <c r="E307" s="125"/>
      <c r="F307" s="125"/>
      <c r="G307" s="125"/>
      <c r="H307" s="125"/>
      <c r="I307" s="125"/>
      <c r="J307" s="125"/>
      <c r="K307" s="125"/>
      <c r="L307" s="125"/>
      <c r="M307" s="125"/>
      <c r="N307" s="681"/>
      <c r="O307" s="313"/>
      <c r="Q307" s="773" t="s">
        <v>423</v>
      </c>
      <c r="R307" s="772"/>
      <c r="S307" s="521"/>
    </row>
    <row r="308" spans="1:19" ht="12" customHeight="1" x14ac:dyDescent="0.25">
      <c r="A308" s="521"/>
      <c r="B308" s="351"/>
      <c r="C308" s="15" t="s">
        <v>33</v>
      </c>
      <c r="D308" s="125"/>
      <c r="E308" s="125"/>
      <c r="F308" s="125"/>
      <c r="G308" s="125"/>
      <c r="H308" s="125"/>
      <c r="I308" s="125"/>
      <c r="J308" s="125"/>
      <c r="K308" s="125"/>
      <c r="L308" s="125"/>
      <c r="M308" s="125"/>
      <c r="N308" s="681"/>
      <c r="O308" s="313"/>
      <c r="Q308" s="773" t="s">
        <v>423</v>
      </c>
      <c r="R308" s="772"/>
      <c r="S308" s="521"/>
    </row>
    <row r="309" spans="1:19" ht="12" customHeight="1" x14ac:dyDescent="0.25">
      <c r="A309" s="521"/>
      <c r="B309" s="351"/>
      <c r="C309" s="15" t="s">
        <v>35</v>
      </c>
      <c r="D309" s="125"/>
      <c r="E309" s="125"/>
      <c r="F309" s="125"/>
      <c r="G309" s="125"/>
      <c r="H309" s="125"/>
      <c r="I309" s="125"/>
      <c r="J309" s="125"/>
      <c r="K309" s="125"/>
      <c r="L309" s="125"/>
      <c r="M309" s="125"/>
      <c r="N309" s="681"/>
      <c r="O309" s="313"/>
      <c r="Q309" s="773" t="s">
        <v>423</v>
      </c>
      <c r="R309" s="772"/>
      <c r="S309" s="521"/>
    </row>
    <row r="310" spans="1:19" ht="12" customHeight="1" x14ac:dyDescent="0.25">
      <c r="A310" s="521"/>
      <c r="B310" s="351"/>
      <c r="C310" s="15" t="s">
        <v>36</v>
      </c>
      <c r="D310" s="125"/>
      <c r="E310" s="125"/>
      <c r="F310" s="125"/>
      <c r="G310" s="125"/>
      <c r="H310" s="125"/>
      <c r="I310" s="125"/>
      <c r="J310" s="125"/>
      <c r="K310" s="125"/>
      <c r="L310" s="125"/>
      <c r="M310" s="125"/>
      <c r="N310" s="681"/>
      <c r="O310" s="313"/>
      <c r="Q310" s="773" t="s">
        <v>423</v>
      </c>
      <c r="R310" s="772"/>
      <c r="S310" s="521"/>
    </row>
    <row r="311" spans="1:19" ht="12" customHeight="1" x14ac:dyDescent="0.25">
      <c r="A311" s="521"/>
      <c r="B311" s="351"/>
      <c r="C311" s="27"/>
      <c r="D311" s="708"/>
      <c r="E311" s="708"/>
      <c r="F311" s="22"/>
      <c r="G311" s="708"/>
      <c r="H311" s="708"/>
      <c r="I311" s="13"/>
      <c r="J311" s="26"/>
      <c r="K311" s="708"/>
      <c r="L311" s="708"/>
      <c r="M311" s="708"/>
      <c r="N311" s="336"/>
      <c r="O311" s="313"/>
      <c r="Q311" s="773" t="s">
        <v>423</v>
      </c>
      <c r="R311" s="772"/>
      <c r="S311" s="521"/>
    </row>
    <row r="312" spans="1:19" ht="12" customHeight="1" x14ac:dyDescent="0.25">
      <c r="A312" s="521"/>
      <c r="B312" s="351"/>
      <c r="C312" s="23" t="s">
        <v>58</v>
      </c>
      <c r="D312" s="708"/>
      <c r="E312" s="708"/>
      <c r="F312" s="22"/>
      <c r="G312" s="708"/>
      <c r="H312" s="708"/>
      <c r="I312" s="13"/>
      <c r="J312" s="26"/>
      <c r="K312" s="708"/>
      <c r="L312" s="708"/>
      <c r="M312" s="708"/>
      <c r="N312" s="336"/>
      <c r="O312" s="313"/>
      <c r="Q312" s="773" t="s">
        <v>423</v>
      </c>
      <c r="R312" s="772"/>
      <c r="S312" s="521"/>
    </row>
    <row r="313" spans="1:19" ht="12" customHeight="1" x14ac:dyDescent="0.25">
      <c r="A313" s="521"/>
      <c r="B313" s="351"/>
      <c r="C313" s="16" t="s">
        <v>20</v>
      </c>
      <c r="D313" s="708"/>
      <c r="E313" s="125"/>
      <c r="F313" s="125"/>
      <c r="G313" s="125"/>
      <c r="H313" s="125"/>
      <c r="I313" s="125"/>
      <c r="J313" s="125"/>
      <c r="K313" s="125"/>
      <c r="L313" s="125"/>
      <c r="M313" s="125"/>
      <c r="N313" s="681"/>
      <c r="O313" s="313"/>
      <c r="Q313" s="773" t="s">
        <v>423</v>
      </c>
      <c r="R313" s="772"/>
      <c r="S313" s="521"/>
    </row>
    <row r="314" spans="1:19" ht="12" customHeight="1" x14ac:dyDescent="0.25">
      <c r="A314" s="521"/>
      <c r="B314" s="351"/>
      <c r="C314" s="16" t="s">
        <v>22</v>
      </c>
      <c r="D314" s="708"/>
      <c r="E314" s="125"/>
      <c r="F314" s="125"/>
      <c r="G314" s="125"/>
      <c r="H314" s="125"/>
      <c r="I314" s="125"/>
      <c r="J314" s="125"/>
      <c r="K314" s="125"/>
      <c r="L314" s="125"/>
      <c r="M314" s="125"/>
      <c r="N314" s="681"/>
      <c r="O314" s="313"/>
      <c r="Q314" s="773" t="s">
        <v>423</v>
      </c>
      <c r="R314" s="772"/>
      <c r="S314" s="521"/>
    </row>
    <row r="315" spans="1:19" ht="12" customHeight="1" x14ac:dyDescent="0.25">
      <c r="A315" s="521"/>
      <c r="B315" s="351"/>
      <c r="C315" s="16" t="s">
        <v>24</v>
      </c>
      <c r="D315" s="708"/>
      <c r="E315" s="125"/>
      <c r="F315" s="125"/>
      <c r="G315" s="125"/>
      <c r="H315" s="125"/>
      <c r="I315" s="125"/>
      <c r="J315" s="125"/>
      <c r="K315" s="125"/>
      <c r="L315" s="125"/>
      <c r="M315" s="125"/>
      <c r="N315" s="681"/>
      <c r="O315" s="313"/>
      <c r="Q315" s="773" t="s">
        <v>423</v>
      </c>
      <c r="R315" s="772"/>
      <c r="S315" s="521"/>
    </row>
    <row r="316" spans="1:19" ht="12" customHeight="1" x14ac:dyDescent="0.25">
      <c r="A316" s="521"/>
      <c r="B316" s="351"/>
      <c r="C316" s="16" t="s">
        <v>26</v>
      </c>
      <c r="D316" s="708"/>
      <c r="E316" s="125"/>
      <c r="F316" s="125"/>
      <c r="G316" s="125"/>
      <c r="H316" s="125"/>
      <c r="I316" s="125"/>
      <c r="J316" s="125"/>
      <c r="K316" s="125"/>
      <c r="L316" s="125"/>
      <c r="M316" s="125"/>
      <c r="N316" s="681"/>
      <c r="O316" s="313"/>
      <c r="Q316" s="773" t="s">
        <v>423</v>
      </c>
      <c r="R316" s="772"/>
      <c r="S316" s="521"/>
    </row>
    <row r="317" spans="1:19" ht="12" customHeight="1" x14ac:dyDescent="0.25">
      <c r="A317" s="521"/>
      <c r="B317" s="351"/>
      <c r="C317" s="680" t="s">
        <v>29</v>
      </c>
      <c r="D317" s="125"/>
      <c r="E317" s="125"/>
      <c r="F317" s="125"/>
      <c r="G317" s="125"/>
      <c r="H317" s="125"/>
      <c r="I317" s="125"/>
      <c r="J317" s="125"/>
      <c r="K317" s="125"/>
      <c r="L317" s="125"/>
      <c r="M317" s="125"/>
      <c r="N317" s="681"/>
      <c r="O317" s="313"/>
      <c r="Q317" s="773" t="s">
        <v>423</v>
      </c>
      <c r="R317" s="772"/>
      <c r="S317" s="521"/>
    </row>
    <row r="318" spans="1:19" ht="12" customHeight="1" x14ac:dyDescent="0.25">
      <c r="A318" s="521"/>
      <c r="B318" s="351"/>
      <c r="C318" s="680" t="s">
        <v>31</v>
      </c>
      <c r="D318" s="125"/>
      <c r="E318" s="125"/>
      <c r="F318" s="125"/>
      <c r="G318" s="125"/>
      <c r="H318" s="125"/>
      <c r="I318" s="125"/>
      <c r="J318" s="125"/>
      <c r="K318" s="125"/>
      <c r="L318" s="125"/>
      <c r="M318" s="125"/>
      <c r="N318" s="681"/>
      <c r="O318" s="313"/>
      <c r="Q318" s="773" t="s">
        <v>423</v>
      </c>
      <c r="R318" s="772"/>
      <c r="S318" s="521"/>
    </row>
    <row r="319" spans="1:19" ht="12" customHeight="1" x14ac:dyDescent="0.25">
      <c r="A319" s="521"/>
      <c r="B319" s="351"/>
      <c r="C319" s="680" t="s">
        <v>32</v>
      </c>
      <c r="D319" s="125"/>
      <c r="E319" s="125"/>
      <c r="F319" s="125"/>
      <c r="G319" s="125"/>
      <c r="H319" s="125"/>
      <c r="I319" s="125"/>
      <c r="J319" s="125"/>
      <c r="K319" s="125"/>
      <c r="L319" s="125"/>
      <c r="M319" s="125"/>
      <c r="N319" s="681"/>
      <c r="O319" s="313"/>
      <c r="Q319" s="773" t="s">
        <v>423</v>
      </c>
      <c r="R319" s="772"/>
      <c r="S319" s="521"/>
    </row>
    <row r="320" spans="1:19" ht="12" customHeight="1" x14ac:dyDescent="0.25">
      <c r="A320" s="521"/>
      <c r="B320" s="351"/>
      <c r="C320" s="680" t="s">
        <v>33</v>
      </c>
      <c r="D320" s="125"/>
      <c r="E320" s="125"/>
      <c r="F320" s="125"/>
      <c r="G320" s="125"/>
      <c r="H320" s="125"/>
      <c r="I320" s="125"/>
      <c r="J320" s="125"/>
      <c r="K320" s="125"/>
      <c r="L320" s="125"/>
      <c r="M320" s="125"/>
      <c r="N320" s="681"/>
      <c r="O320" s="313"/>
      <c r="Q320" s="773" t="s">
        <v>423</v>
      </c>
      <c r="R320" s="772"/>
      <c r="S320" s="521"/>
    </row>
    <row r="321" spans="1:20" ht="12" customHeight="1" x14ac:dyDescent="0.25">
      <c r="A321" s="521"/>
      <c r="B321" s="351"/>
      <c r="C321" s="680" t="s">
        <v>35</v>
      </c>
      <c r="D321" s="125"/>
      <c r="E321" s="125"/>
      <c r="F321" s="125"/>
      <c r="G321" s="125"/>
      <c r="H321" s="125"/>
      <c r="I321" s="125"/>
      <c r="J321" s="125"/>
      <c r="K321" s="125"/>
      <c r="L321" s="125"/>
      <c r="M321" s="125"/>
      <c r="N321" s="681"/>
      <c r="O321" s="313"/>
      <c r="Q321" s="773" t="s">
        <v>423</v>
      </c>
      <c r="R321" s="772"/>
      <c r="S321" s="521"/>
    </row>
    <row r="322" spans="1:20" ht="12" customHeight="1" x14ac:dyDescent="0.25">
      <c r="A322" s="521"/>
      <c r="B322" s="351"/>
      <c r="C322" s="680" t="s">
        <v>36</v>
      </c>
      <c r="D322" s="125"/>
      <c r="E322" s="125"/>
      <c r="F322" s="125"/>
      <c r="G322" s="125"/>
      <c r="H322" s="125"/>
      <c r="I322" s="125"/>
      <c r="J322" s="125"/>
      <c r="K322" s="125"/>
      <c r="L322" s="125"/>
      <c r="M322" s="125"/>
      <c r="N322" s="681"/>
      <c r="O322" s="313"/>
      <c r="Q322" s="773" t="s">
        <v>423</v>
      </c>
      <c r="R322" s="772"/>
      <c r="S322" s="521"/>
    </row>
    <row r="323" spans="1:20" ht="12" customHeight="1" x14ac:dyDescent="0.25">
      <c r="A323" s="521"/>
      <c r="B323" s="351"/>
      <c r="C323" s="29"/>
      <c r="D323" s="708"/>
      <c r="E323" s="708"/>
      <c r="F323" s="22"/>
      <c r="G323" s="708"/>
      <c r="H323" s="708"/>
      <c r="I323" s="13"/>
      <c r="J323" s="26"/>
      <c r="K323" s="708"/>
      <c r="L323" s="708"/>
      <c r="M323" s="708"/>
      <c r="N323" s="336"/>
      <c r="O323" s="313"/>
      <c r="Q323" s="773" t="s">
        <v>423</v>
      </c>
      <c r="R323" s="772"/>
      <c r="S323" s="521"/>
    </row>
    <row r="324" spans="1:20" ht="12" customHeight="1" x14ac:dyDescent="0.25">
      <c r="A324" s="521"/>
      <c r="B324" s="351"/>
      <c r="C324" s="18" t="s">
        <v>64</v>
      </c>
      <c r="D324" s="708"/>
      <c r="E324" s="708"/>
      <c r="F324" s="22"/>
      <c r="G324" s="708"/>
      <c r="H324" s="708"/>
      <c r="I324" s="13"/>
      <c r="J324" s="26"/>
      <c r="K324" s="708"/>
      <c r="L324" s="708"/>
      <c r="M324" s="708"/>
      <c r="N324" s="336"/>
      <c r="O324" s="313"/>
      <c r="Q324" s="773" t="s">
        <v>423</v>
      </c>
      <c r="R324" s="772"/>
      <c r="S324" s="521"/>
    </row>
    <row r="325" spans="1:20" ht="12" customHeight="1" x14ac:dyDescent="0.25">
      <c r="A325" s="521"/>
      <c r="B325" s="351"/>
      <c r="C325" s="682" t="s">
        <v>20</v>
      </c>
      <c r="D325" s="125"/>
      <c r="E325" s="125"/>
      <c r="F325" s="125"/>
      <c r="G325" s="125"/>
      <c r="H325" s="125"/>
      <c r="I325" s="125"/>
      <c r="J325" s="125"/>
      <c r="K325" s="125"/>
      <c r="L325" s="125"/>
      <c r="M325" s="125"/>
      <c r="N325" s="681"/>
      <c r="O325" s="313"/>
      <c r="Q325" s="773" t="s">
        <v>423</v>
      </c>
      <c r="R325" s="772"/>
      <c r="S325" s="521"/>
    </row>
    <row r="326" spans="1:20" ht="12" customHeight="1" x14ac:dyDescent="0.25">
      <c r="A326" s="521"/>
      <c r="B326" s="351"/>
      <c r="C326" s="682" t="s">
        <v>22</v>
      </c>
      <c r="D326" s="125"/>
      <c r="E326" s="125"/>
      <c r="F326" s="125"/>
      <c r="G326" s="125"/>
      <c r="H326" s="125"/>
      <c r="I326" s="125"/>
      <c r="J326" s="125"/>
      <c r="K326" s="125"/>
      <c r="L326" s="125"/>
      <c r="M326" s="125"/>
      <c r="N326" s="681"/>
      <c r="O326" s="313"/>
      <c r="Q326" s="773" t="s">
        <v>423</v>
      </c>
      <c r="R326" s="772"/>
      <c r="S326" s="521"/>
    </row>
    <row r="327" spans="1:20" ht="12" customHeight="1" x14ac:dyDescent="0.25">
      <c r="A327" s="521"/>
      <c r="B327" s="351"/>
      <c r="C327" s="682" t="s">
        <v>24</v>
      </c>
      <c r="D327" s="125"/>
      <c r="E327" s="125"/>
      <c r="F327" s="125"/>
      <c r="G327" s="125"/>
      <c r="H327" s="125"/>
      <c r="I327" s="125"/>
      <c r="J327" s="125"/>
      <c r="K327" s="125"/>
      <c r="L327" s="125"/>
      <c r="M327" s="125"/>
      <c r="N327" s="681"/>
      <c r="O327" s="313"/>
      <c r="Q327" s="773" t="s">
        <v>423</v>
      </c>
      <c r="R327" s="772"/>
      <c r="S327" s="521"/>
    </row>
    <row r="328" spans="1:20" ht="12" customHeight="1" x14ac:dyDescent="0.25">
      <c r="A328" s="521"/>
      <c r="B328" s="351"/>
      <c r="C328" s="682" t="s">
        <v>26</v>
      </c>
      <c r="D328" s="125"/>
      <c r="E328" s="125"/>
      <c r="F328" s="125"/>
      <c r="G328" s="125"/>
      <c r="H328" s="125"/>
      <c r="I328" s="125"/>
      <c r="J328" s="125"/>
      <c r="K328" s="125"/>
      <c r="L328" s="125"/>
      <c r="M328" s="125"/>
      <c r="N328" s="681"/>
      <c r="O328" s="313"/>
      <c r="Q328" s="773" t="s">
        <v>423</v>
      </c>
      <c r="R328" s="772"/>
      <c r="S328" s="521"/>
    </row>
    <row r="329" spans="1:20" ht="12" customHeight="1" x14ac:dyDescent="0.25">
      <c r="A329" s="521"/>
      <c r="B329" s="351"/>
      <c r="C329" s="682" t="s">
        <v>29</v>
      </c>
      <c r="D329" s="125"/>
      <c r="E329" s="125"/>
      <c r="F329" s="125"/>
      <c r="G329" s="125"/>
      <c r="H329" s="125"/>
      <c r="I329" s="125"/>
      <c r="J329" s="125"/>
      <c r="K329" s="125"/>
      <c r="L329" s="125"/>
      <c r="M329" s="125"/>
      <c r="N329" s="681"/>
      <c r="O329" s="313"/>
      <c r="Q329" s="773" t="s">
        <v>423</v>
      </c>
      <c r="R329" s="772"/>
      <c r="S329" s="521"/>
    </row>
    <row r="330" spans="1:20" ht="12" customHeight="1" x14ac:dyDescent="0.25">
      <c r="A330" s="521"/>
      <c r="B330" s="351"/>
      <c r="C330" s="682" t="s">
        <v>31</v>
      </c>
      <c r="D330" s="125"/>
      <c r="E330" s="125"/>
      <c r="F330" s="125"/>
      <c r="G330" s="125"/>
      <c r="H330" s="125"/>
      <c r="I330" s="125"/>
      <c r="J330" s="125"/>
      <c r="K330" s="125"/>
      <c r="L330" s="125"/>
      <c r="M330" s="125"/>
      <c r="N330" s="681"/>
      <c r="O330" s="313"/>
      <c r="Q330" s="773" t="s">
        <v>423</v>
      </c>
      <c r="R330" s="772"/>
      <c r="S330" s="521"/>
    </row>
    <row r="331" spans="1:20" ht="12" customHeight="1" x14ac:dyDescent="0.25">
      <c r="A331" s="521"/>
      <c r="B331" s="351"/>
      <c r="C331" s="682" t="s">
        <v>32</v>
      </c>
      <c r="D331" s="125"/>
      <c r="E331" s="125"/>
      <c r="F331" s="125"/>
      <c r="G331" s="125"/>
      <c r="H331" s="125"/>
      <c r="I331" s="125"/>
      <c r="J331" s="125"/>
      <c r="K331" s="125"/>
      <c r="L331" s="125"/>
      <c r="M331" s="125"/>
      <c r="N331" s="681"/>
      <c r="O331" s="313"/>
      <c r="Q331" s="773" t="s">
        <v>423</v>
      </c>
      <c r="R331" s="772"/>
      <c r="S331" s="521"/>
    </row>
    <row r="332" spans="1:20" ht="12" customHeight="1" x14ac:dyDescent="0.25">
      <c r="A332" s="521"/>
      <c r="B332" s="351"/>
      <c r="C332" s="682" t="s">
        <v>33</v>
      </c>
      <c r="D332" s="125"/>
      <c r="E332" s="125"/>
      <c r="F332" s="125"/>
      <c r="G332" s="125"/>
      <c r="H332" s="125"/>
      <c r="I332" s="125"/>
      <c r="J332" s="125"/>
      <c r="K332" s="125"/>
      <c r="L332" s="125"/>
      <c r="M332" s="125"/>
      <c r="N332" s="681"/>
      <c r="O332" s="313"/>
      <c r="Q332" s="773" t="s">
        <v>423</v>
      </c>
      <c r="R332" s="772"/>
      <c r="S332" s="521"/>
    </row>
    <row r="333" spans="1:20" ht="12" customHeight="1" x14ac:dyDescent="0.25">
      <c r="A333" s="521"/>
      <c r="B333" s="351"/>
      <c r="C333" s="682" t="s">
        <v>35</v>
      </c>
      <c r="D333" s="125"/>
      <c r="E333" s="125"/>
      <c r="F333" s="125"/>
      <c r="G333" s="125"/>
      <c r="H333" s="125"/>
      <c r="I333" s="125"/>
      <c r="J333" s="125"/>
      <c r="K333" s="125"/>
      <c r="L333" s="125"/>
      <c r="M333" s="125"/>
      <c r="N333" s="681"/>
      <c r="O333" s="313"/>
      <c r="Q333" s="773" t="s">
        <v>423</v>
      </c>
      <c r="R333" s="772"/>
      <c r="S333" s="521"/>
    </row>
    <row r="334" spans="1:20" ht="12" customHeight="1" x14ac:dyDescent="0.25">
      <c r="A334" s="521"/>
      <c r="B334" s="351"/>
      <c r="C334" s="682" t="s">
        <v>36</v>
      </c>
      <c r="D334" s="125"/>
      <c r="E334" s="125"/>
      <c r="F334" s="125"/>
      <c r="G334" s="125"/>
      <c r="H334" s="125"/>
      <c r="I334" s="125"/>
      <c r="J334" s="125"/>
      <c r="K334" s="125"/>
      <c r="L334" s="125"/>
      <c r="M334" s="125"/>
      <c r="N334" s="681"/>
      <c r="O334" s="313"/>
      <c r="Q334" s="773" t="s">
        <v>423</v>
      </c>
      <c r="R334" s="772"/>
      <c r="S334" s="521"/>
    </row>
    <row r="335" spans="1:20" ht="12" customHeight="1" thickBot="1" x14ac:dyDescent="0.25">
      <c r="A335" s="521"/>
      <c r="B335" s="355"/>
      <c r="C335" s="356"/>
      <c r="D335" s="347"/>
      <c r="E335" s="347"/>
      <c r="F335" s="349"/>
      <c r="G335" s="347"/>
      <c r="H335" s="347"/>
      <c r="I335" s="357"/>
      <c r="J335" s="358"/>
      <c r="K335" s="347"/>
      <c r="L335" s="347"/>
      <c r="M335" s="347"/>
      <c r="N335" s="348"/>
      <c r="O335" s="313"/>
      <c r="Q335" s="771" t="s">
        <v>422</v>
      </c>
      <c r="R335" s="771"/>
      <c r="S335" s="771"/>
      <c r="T335" s="771"/>
    </row>
    <row r="336" spans="1:20" ht="44.25" customHeight="1" thickBot="1" x14ac:dyDescent="0.25">
      <c r="A336" s="521"/>
      <c r="B336" s="6"/>
      <c r="C336" s="29"/>
      <c r="D336" s="708"/>
      <c r="E336" s="708"/>
      <c r="F336" s="22"/>
      <c r="G336" s="708"/>
      <c r="H336" s="708"/>
      <c r="I336" s="13"/>
      <c r="J336" s="26"/>
      <c r="K336" s="708"/>
      <c r="L336" s="708"/>
      <c r="M336" s="708"/>
      <c r="N336" s="708"/>
      <c r="O336" s="313"/>
    </row>
    <row r="337" spans="1:49" ht="28.5" customHeight="1" x14ac:dyDescent="0.35">
      <c r="B337" s="858"/>
      <c r="C337" s="859"/>
      <c r="D337" s="859"/>
      <c r="E337" s="859"/>
      <c r="F337" s="859"/>
      <c r="G337" s="859"/>
      <c r="H337" s="859"/>
      <c r="I337" s="859"/>
      <c r="J337" s="859"/>
      <c r="K337" s="859"/>
      <c r="L337" s="859"/>
      <c r="M337" s="859"/>
      <c r="N337" s="860"/>
    </row>
    <row r="338" spans="1:49" ht="28.5" customHeight="1" x14ac:dyDescent="0.2">
      <c r="B338" s="1013" t="s">
        <v>400</v>
      </c>
      <c r="C338" s="867"/>
      <c r="D338" s="867"/>
      <c r="E338" s="867"/>
      <c r="F338" s="867"/>
      <c r="G338" s="867"/>
      <c r="H338" s="867"/>
      <c r="I338" s="867"/>
      <c r="J338" s="867"/>
      <c r="K338" s="867"/>
      <c r="L338" s="867"/>
      <c r="M338" s="867"/>
      <c r="N338" s="1014"/>
    </row>
    <row r="339" spans="1:49" ht="28.5" customHeight="1" thickBot="1" x14ac:dyDescent="0.4">
      <c r="B339" s="864"/>
      <c r="C339" s="865"/>
      <c r="D339" s="865"/>
      <c r="E339" s="865"/>
      <c r="F339" s="865"/>
      <c r="G339" s="865"/>
      <c r="H339" s="865"/>
      <c r="I339" s="865"/>
      <c r="J339" s="865"/>
      <c r="K339" s="865"/>
      <c r="L339" s="865"/>
      <c r="M339" s="865"/>
      <c r="N339" s="866"/>
    </row>
    <row r="340" spans="1:49" s="444" customFormat="1" ht="13.5" thickBot="1" x14ac:dyDescent="0.25">
      <c r="A340" s="443"/>
      <c r="B340" s="443"/>
      <c r="C340" s="443"/>
      <c r="D340" s="443"/>
      <c r="E340" s="443"/>
      <c r="F340" s="443"/>
      <c r="G340" s="443"/>
      <c r="H340" s="443"/>
      <c r="I340" s="443"/>
      <c r="J340" s="443"/>
      <c r="K340" s="443"/>
      <c r="L340" s="443"/>
      <c r="M340" s="443"/>
      <c r="P340" s="446"/>
      <c r="S340" s="515"/>
      <c r="T340" s="515"/>
      <c r="U340" s="515"/>
      <c r="V340" s="515"/>
    </row>
    <row r="341" spans="1:49" s="444" customFormat="1" ht="24.75" customHeight="1" x14ac:dyDescent="0.2">
      <c r="A341" s="443"/>
      <c r="B341" s="1015" t="s">
        <v>346</v>
      </c>
      <c r="C341" s="1016"/>
      <c r="D341" s="1016"/>
      <c r="E341" s="1016"/>
      <c r="F341" s="1016"/>
      <c r="G341" s="1016"/>
      <c r="H341" s="1016"/>
      <c r="I341" s="1016"/>
      <c r="J341" s="1016"/>
      <c r="K341" s="1016"/>
      <c r="L341" s="1016"/>
      <c r="M341" s="1016"/>
      <c r="N341" s="1017"/>
      <c r="S341" s="515"/>
      <c r="T341" s="515"/>
      <c r="U341" s="515"/>
      <c r="V341" s="515"/>
    </row>
    <row r="342" spans="1:49" s="444" customFormat="1" ht="20.25" customHeight="1" x14ac:dyDescent="0.35">
      <c r="A342" s="443"/>
      <c r="B342" s="1018" t="s">
        <v>152</v>
      </c>
      <c r="C342" s="1019"/>
      <c r="D342" s="1019"/>
      <c r="E342" s="1019"/>
      <c r="F342" s="1019"/>
      <c r="G342" s="1019"/>
      <c r="H342" s="1019"/>
      <c r="I342" s="1019"/>
      <c r="J342" s="1019"/>
      <c r="K342" s="1019"/>
      <c r="L342" s="1019"/>
      <c r="M342" s="1019"/>
      <c r="N342" s="1020"/>
      <c r="S342" s="515"/>
      <c r="T342" s="515"/>
      <c r="U342" s="515"/>
      <c r="V342" s="515"/>
    </row>
    <row r="343" spans="1:49" s="444" customFormat="1" ht="24.75" customHeight="1" thickBot="1" x14ac:dyDescent="0.25">
      <c r="A343" s="443"/>
      <c r="B343" s="1021" t="s">
        <v>153</v>
      </c>
      <c r="C343" s="1022"/>
      <c r="D343" s="1022"/>
      <c r="E343" s="1022"/>
      <c r="F343" s="1022"/>
      <c r="G343" s="1022"/>
      <c r="H343" s="1022"/>
      <c r="I343" s="1022"/>
      <c r="J343" s="1022"/>
      <c r="K343" s="1022"/>
      <c r="L343" s="1022"/>
      <c r="M343" s="1022"/>
      <c r="N343" s="1023"/>
      <c r="S343" s="515"/>
      <c r="T343" s="515"/>
      <c r="U343" s="515"/>
      <c r="V343" s="515"/>
    </row>
    <row r="344" spans="1:49" s="444" customFormat="1" ht="24.75" customHeight="1" x14ac:dyDescent="0.2">
      <c r="A344" s="443"/>
      <c r="B344" s="710"/>
      <c r="C344" s="710"/>
      <c r="D344" s="710"/>
      <c r="E344" s="710"/>
      <c r="F344" s="710"/>
      <c r="G344" s="710"/>
      <c r="H344" s="710"/>
      <c r="I344" s="710"/>
      <c r="J344" s="710"/>
      <c r="K344" s="710"/>
      <c r="L344" s="710"/>
      <c r="M344" s="710"/>
      <c r="N344" s="710"/>
    </row>
    <row r="345" spans="1:49" s="444" customFormat="1" ht="19.5" customHeight="1" x14ac:dyDescent="0.2">
      <c r="A345" s="192" t="s">
        <v>114</v>
      </c>
      <c r="B345" s="193"/>
      <c r="C345" s="447" t="s">
        <v>113</v>
      </c>
      <c r="D345" s="448"/>
      <c r="E345" s="194"/>
      <c r="F345" s="194"/>
      <c r="G345" s="194"/>
      <c r="H345" s="194"/>
      <c r="I345" s="194"/>
      <c r="J345" s="194"/>
      <c r="K345" s="194"/>
      <c r="L345" s="194"/>
      <c r="M345" s="194"/>
      <c r="N345" s="194"/>
      <c r="O345" s="192" t="s">
        <v>114</v>
      </c>
      <c r="S345" s="515"/>
      <c r="T345" s="515"/>
      <c r="U345" s="515"/>
      <c r="V345" s="515"/>
    </row>
    <row r="346" spans="1:49" s="444" customFormat="1" ht="24.75" customHeight="1" thickBot="1" x14ac:dyDescent="0.25">
      <c r="A346" s="443"/>
      <c r="B346" s="710"/>
      <c r="C346" s="710"/>
      <c r="D346" s="710"/>
      <c r="E346" s="710"/>
      <c r="F346" s="710"/>
      <c r="G346" s="710"/>
      <c r="H346" s="710"/>
      <c r="I346" s="710"/>
      <c r="J346" s="710"/>
      <c r="K346" s="710"/>
      <c r="L346" s="710"/>
      <c r="M346" s="710"/>
      <c r="N346" s="737">
        <f>ROW()</f>
        <v>346</v>
      </c>
      <c r="Q346" s="737" t="str">
        <f>ADDRESS(ROW(),COLUMN(),4)</f>
        <v>Q346</v>
      </c>
      <c r="AH346" s="737" t="str">
        <f>ADDRESS(ROW(),COLUMN(),4)</f>
        <v>AH346</v>
      </c>
    </row>
    <row r="347" spans="1:49" s="444" customFormat="1" ht="19.5" thickBot="1" x14ac:dyDescent="0.3">
      <c r="A347" s="449" t="s">
        <v>112</v>
      </c>
      <c r="B347" s="1008" t="s">
        <v>154</v>
      </c>
      <c r="C347" s="1008"/>
      <c r="D347" s="1008"/>
      <c r="E347" s="450"/>
      <c r="F347" s="450"/>
      <c r="G347" s="450"/>
      <c r="H347" s="450"/>
      <c r="I347" s="450"/>
      <c r="J347" s="450"/>
      <c r="K347" s="450"/>
      <c r="L347" s="451"/>
      <c r="M347" s="325" t="s">
        <v>30</v>
      </c>
      <c r="N347" s="452"/>
      <c r="Q347" s="453" t="s">
        <v>112</v>
      </c>
      <c r="R347" s="454"/>
      <c r="S347" s="454"/>
      <c r="T347" s="454"/>
      <c r="U347" s="454"/>
      <c r="V347" s="454"/>
      <c r="W347" s="454"/>
      <c r="X347" s="454"/>
      <c r="Y347" s="454"/>
      <c r="Z347" s="454"/>
      <c r="AA347" s="454"/>
      <c r="AB347" s="454"/>
      <c r="AC347" s="57" t="s">
        <v>116</v>
      </c>
      <c r="AD347" s="454"/>
      <c r="AE347" s="455"/>
      <c r="AF347" s="453" t="s">
        <v>112</v>
      </c>
      <c r="AG347" s="456"/>
      <c r="AH347" s="453" t="s">
        <v>112</v>
      </c>
      <c r="AI347" s="126"/>
      <c r="AJ347" s="457"/>
      <c r="AK347" s="458"/>
      <c r="AL347" s="458"/>
      <c r="AM347" s="458"/>
      <c r="AN347" s="459"/>
      <c r="AO347" s="459"/>
      <c r="AP347" s="459"/>
      <c r="AQ347" s="459"/>
      <c r="AR347" s="459"/>
      <c r="AS347" s="459"/>
      <c r="AT347" s="459"/>
      <c r="AU347" s="459"/>
      <c r="AV347" s="460"/>
      <c r="AW347" s="453" t="s">
        <v>112</v>
      </c>
    </row>
    <row r="348" spans="1:49" s="444" customFormat="1" ht="24" customHeight="1" thickTop="1" thickBot="1" x14ac:dyDescent="0.3">
      <c r="A348" s="1009" t="s">
        <v>225</v>
      </c>
      <c r="B348" s="127" t="s">
        <v>3</v>
      </c>
      <c r="C348" s="128"/>
      <c r="D348" s="129"/>
      <c r="E348" s="129"/>
      <c r="F348" s="129"/>
      <c r="G348" s="129"/>
      <c r="H348" s="129"/>
      <c r="I348" s="129"/>
      <c r="J348" s="129"/>
      <c r="K348" s="129"/>
      <c r="L348" s="213" t="s">
        <v>51</v>
      </c>
      <c r="M348" s="130">
        <v>3</v>
      </c>
      <c r="N348" s="326" t="s">
        <v>54</v>
      </c>
      <c r="Q348" s="1011" t="s">
        <v>225</v>
      </c>
      <c r="R348" s="209" t="s">
        <v>117</v>
      </c>
      <c r="S348" s="461"/>
      <c r="T348" s="462"/>
      <c r="U348" s="462"/>
      <c r="V348" s="462"/>
      <c r="W348" s="463"/>
      <c r="X348" s="463"/>
      <c r="Y348" s="463"/>
      <c r="Z348" s="463"/>
      <c r="AA348" s="463"/>
      <c r="AB348" s="464"/>
      <c r="AC348" s="208" t="s">
        <v>30</v>
      </c>
      <c r="AD348" s="464"/>
      <c r="AE348" s="465"/>
      <c r="AF348" s="1011" t="s">
        <v>225</v>
      </c>
      <c r="AG348" s="456"/>
      <c r="AH348" s="1011" t="s">
        <v>225</v>
      </c>
      <c r="AI348" s="132" t="s">
        <v>92</v>
      </c>
      <c r="AJ348" s="461"/>
      <c r="AK348" s="462"/>
      <c r="AL348" s="462"/>
      <c r="AM348" s="462"/>
      <c r="AN348" s="463"/>
      <c r="AO348" s="463"/>
      <c r="AP348" s="463"/>
      <c r="AQ348" s="463"/>
      <c r="AR348" s="463"/>
      <c r="AS348" s="463"/>
      <c r="AT348" s="463"/>
      <c r="AU348" s="463"/>
      <c r="AV348" s="466"/>
      <c r="AW348" s="1011" t="s">
        <v>225</v>
      </c>
    </row>
    <row r="349" spans="1:49" s="444" customFormat="1" ht="32.25" customHeight="1" thickBot="1" x14ac:dyDescent="0.3">
      <c r="A349" s="1009"/>
      <c r="B349" s="240" t="s">
        <v>213</v>
      </c>
      <c r="C349" s="211"/>
      <c r="D349" s="211"/>
      <c r="E349" s="210"/>
      <c r="F349" s="892" t="s">
        <v>5</v>
      </c>
      <c r="G349" s="892"/>
      <c r="H349" s="211"/>
      <c r="I349" s="210"/>
      <c r="J349" s="210"/>
      <c r="K349" s="211"/>
      <c r="L349" s="210"/>
      <c r="M349" s="327">
        <f>F350</f>
        <v>1.1400000000000001</v>
      </c>
      <c r="N349" s="328" t="s">
        <v>226</v>
      </c>
      <c r="Q349" s="1011"/>
      <c r="R349" s="467" t="s">
        <v>225</v>
      </c>
      <c r="S349" s="443"/>
      <c r="T349" s="443"/>
      <c r="U349" s="443"/>
      <c r="V349" s="463"/>
      <c r="W349" s="463"/>
      <c r="X349" s="463"/>
      <c r="Y349" s="463"/>
      <c r="Z349" s="463"/>
      <c r="AA349" s="463"/>
      <c r="AB349" s="135" t="s">
        <v>51</v>
      </c>
      <c r="AC349" s="136">
        <v>1.89</v>
      </c>
      <c r="AD349" s="137" t="s">
        <v>54</v>
      </c>
      <c r="AE349" s="465"/>
      <c r="AF349" s="1011"/>
      <c r="AG349" s="456"/>
      <c r="AH349" s="1011"/>
      <c r="AI349" s="468" t="s">
        <v>225</v>
      </c>
      <c r="AJ349" s="464"/>
      <c r="AK349" s="464"/>
      <c r="AL349" s="464"/>
      <c r="AM349" s="463"/>
      <c r="AN349" s="463"/>
      <c r="AO349" s="463"/>
      <c r="AP349" s="463"/>
      <c r="AQ349" s="463"/>
      <c r="AR349" s="463"/>
      <c r="AS349" s="463"/>
      <c r="AT349" s="463"/>
      <c r="AU349" s="463"/>
      <c r="AV349" s="466"/>
      <c r="AW349" s="1011"/>
    </row>
    <row r="350" spans="1:49" s="444" customFormat="1" ht="24" customHeight="1" thickBot="1" x14ac:dyDescent="0.25">
      <c r="A350" s="1009"/>
      <c r="B350" s="138">
        <f>SUM(B355:B371)</f>
        <v>1</v>
      </c>
      <c r="C350" s="893" t="s">
        <v>0</v>
      </c>
      <c r="D350" s="212"/>
      <c r="E350" s="212"/>
      <c r="F350" s="294">
        <f>F353</f>
        <v>1.1400000000000001</v>
      </c>
      <c r="G350" s="295">
        <f>G353</f>
        <v>3.0000000000000004</v>
      </c>
      <c r="H350" s="469"/>
      <c r="I350" s="296">
        <f>G350-F350</f>
        <v>1.8600000000000003</v>
      </c>
      <c r="J350" s="216"/>
      <c r="K350" s="216"/>
      <c r="L350" s="216"/>
      <c r="M350" s="216"/>
      <c r="N350" s="470"/>
      <c r="Q350" s="1011"/>
      <c r="R350" s="140" t="s">
        <v>114</v>
      </c>
      <c r="S350" s="447" t="s">
        <v>113</v>
      </c>
      <c r="T350" s="447"/>
      <c r="U350" s="448"/>
      <c r="V350" s="471"/>
      <c r="W350" s="471"/>
      <c r="X350" s="471"/>
      <c r="Y350" s="471"/>
      <c r="Z350" s="471"/>
      <c r="AA350" s="471"/>
      <c r="AB350" s="471"/>
      <c r="AC350" s="471"/>
      <c r="AD350" s="471"/>
      <c r="AE350" s="472"/>
      <c r="AF350" s="1011"/>
      <c r="AG350" s="456"/>
      <c r="AH350" s="1011"/>
      <c r="AI350" s="141" t="s">
        <v>114</v>
      </c>
      <c r="AJ350" s="447" t="s">
        <v>113</v>
      </c>
      <c r="AK350" s="447"/>
      <c r="AL350" s="448"/>
      <c r="AM350" s="471"/>
      <c r="AN350" s="471"/>
      <c r="AO350" s="471"/>
      <c r="AP350" s="471"/>
      <c r="AQ350" s="471"/>
      <c r="AR350" s="471"/>
      <c r="AS350" s="471"/>
      <c r="AT350" s="471"/>
      <c r="AU350" s="471"/>
      <c r="AV350" s="473"/>
      <c r="AW350" s="1011"/>
    </row>
    <row r="351" spans="1:49" s="444" customFormat="1" ht="15.75" x14ac:dyDescent="0.2">
      <c r="A351" s="1009"/>
      <c r="B351" s="215"/>
      <c r="C351" s="894"/>
      <c r="D351" s="297" t="s">
        <v>4</v>
      </c>
      <c r="E351" s="214"/>
      <c r="F351" s="474" t="s">
        <v>220</v>
      </c>
      <c r="G351" s="475" t="s">
        <v>53</v>
      </c>
      <c r="H351" s="76"/>
      <c r="I351" s="474" t="s">
        <v>221</v>
      </c>
      <c r="J351" s="214"/>
      <c r="K351" s="298" t="s">
        <v>50</v>
      </c>
      <c r="L351" s="1024" t="s">
        <v>196</v>
      </c>
      <c r="M351" s="1024"/>
      <c r="N351" s="329">
        <f>B350</f>
        <v>1</v>
      </c>
      <c r="Q351" s="1011"/>
      <c r="R351" s="476"/>
      <c r="S351" s="464"/>
      <c r="T351" s="464"/>
      <c r="U351" s="463"/>
      <c r="V351" s="463"/>
      <c r="W351" s="463"/>
      <c r="X351" s="463"/>
      <c r="Y351" s="463"/>
      <c r="Z351" s="463"/>
      <c r="AA351" s="463"/>
      <c r="AB351" s="463"/>
      <c r="AC351" s="463"/>
      <c r="AD351" s="463"/>
      <c r="AE351" s="465"/>
      <c r="AF351" s="1011"/>
      <c r="AG351" s="456"/>
      <c r="AH351" s="1011"/>
      <c r="AI351" s="477"/>
      <c r="AJ351" s="464"/>
      <c r="AK351" s="464"/>
      <c r="AL351" s="464"/>
      <c r="AM351" s="463"/>
      <c r="AN351" s="463"/>
      <c r="AO351" s="463"/>
      <c r="AP351" s="463"/>
      <c r="AQ351" s="463"/>
      <c r="AR351" s="463"/>
      <c r="AS351" s="463"/>
      <c r="AT351" s="463"/>
      <c r="AU351" s="463"/>
      <c r="AV351" s="466"/>
      <c r="AW351" s="1011"/>
    </row>
    <row r="352" spans="1:49" s="444" customFormat="1" ht="14.25" customHeight="1" x14ac:dyDescent="0.25">
      <c r="A352" s="1009"/>
      <c r="B352" s="133" t="s">
        <v>23</v>
      </c>
      <c r="C352" s="133" t="s">
        <v>25</v>
      </c>
      <c r="D352" s="153" t="s">
        <v>21</v>
      </c>
      <c r="E352" s="134"/>
      <c r="F352" s="216"/>
      <c r="G352" s="478"/>
      <c r="H352" s="133"/>
      <c r="I352" s="479"/>
      <c r="J352" s="480"/>
      <c r="K352" s="241" t="s">
        <v>27</v>
      </c>
      <c r="L352" s="134"/>
      <c r="M352" s="481"/>
      <c r="N352" s="482"/>
      <c r="Q352" s="1011"/>
      <c r="R352" s="142" t="s">
        <v>21</v>
      </c>
      <c r="S352" s="143" t="s">
        <v>4</v>
      </c>
      <c r="T352" s="144" t="s">
        <v>118</v>
      </c>
      <c r="U352" s="464"/>
      <c r="V352" s="463"/>
      <c r="W352" s="463"/>
      <c r="X352" s="463"/>
      <c r="Y352" s="463"/>
      <c r="Z352" s="463"/>
      <c r="AA352" s="463"/>
      <c r="AB352" s="463"/>
      <c r="AC352" s="463"/>
      <c r="AD352" s="463"/>
      <c r="AE352" s="465"/>
      <c r="AF352" s="1011"/>
      <c r="AG352" s="456"/>
      <c r="AH352" s="1011"/>
      <c r="AI352" s="145" t="s">
        <v>23</v>
      </c>
      <c r="AJ352" s="143" t="s">
        <v>119</v>
      </c>
      <c r="AK352" s="464"/>
      <c r="AL352" s="464"/>
      <c r="AM352" s="463"/>
      <c r="AN352" s="463"/>
      <c r="AO352" s="463"/>
      <c r="AP352" s="463"/>
      <c r="AQ352" s="463"/>
      <c r="AR352" s="463"/>
      <c r="AS352" s="463"/>
      <c r="AT352" s="463"/>
      <c r="AU352" s="463"/>
      <c r="AV352" s="466"/>
      <c r="AW352" s="1011"/>
    </row>
    <row r="353" spans="1:49" s="444" customFormat="1" ht="15.75" customHeight="1" x14ac:dyDescent="0.2">
      <c r="A353" s="1009"/>
      <c r="B353" s="146"/>
      <c r="C353" s="147"/>
      <c r="D353" s="148" t="s">
        <v>224</v>
      </c>
      <c r="E353" s="149"/>
      <c r="F353" s="296">
        <f>SUM(F355:F371)</f>
        <v>1.1400000000000001</v>
      </c>
      <c r="G353" s="218">
        <f>SUM(G355:G371)</f>
        <v>3.0000000000000004</v>
      </c>
      <c r="H353" s="217" t="s">
        <v>2</v>
      </c>
      <c r="I353" s="296">
        <f>SUM(I355:I371)</f>
        <v>6.0000000000000053E-2</v>
      </c>
      <c r="J353" s="150"/>
      <c r="K353" s="151"/>
      <c r="L353" s="134"/>
      <c r="M353" s="134"/>
      <c r="N353" s="330"/>
      <c r="Q353" s="1011"/>
      <c r="R353" s="152"/>
      <c r="S353" s="143"/>
      <c r="T353" s="144"/>
      <c r="U353" s="464"/>
      <c r="V353" s="463"/>
      <c r="W353" s="463"/>
      <c r="X353" s="463"/>
      <c r="Y353" s="463"/>
      <c r="Z353" s="463"/>
      <c r="AA353" s="463"/>
      <c r="AB353" s="463"/>
      <c r="AC353" s="463"/>
      <c r="AD353" s="463"/>
      <c r="AE353" s="465"/>
      <c r="AF353" s="1011"/>
      <c r="AG353" s="456"/>
      <c r="AH353" s="1011"/>
      <c r="AI353" s="477"/>
      <c r="AJ353" s="464"/>
      <c r="AK353" s="464"/>
      <c r="AL353" s="464"/>
      <c r="AM353" s="463"/>
      <c r="AN353" s="463"/>
      <c r="AO353" s="463"/>
      <c r="AP353" s="463"/>
      <c r="AQ353" s="463"/>
      <c r="AR353" s="463"/>
      <c r="AS353" s="463"/>
      <c r="AT353" s="463"/>
      <c r="AU353" s="463"/>
      <c r="AV353" s="466"/>
      <c r="AW353" s="1011"/>
    </row>
    <row r="354" spans="1:49" s="444" customFormat="1" ht="15.75" customHeight="1" thickBot="1" x14ac:dyDescent="0.3">
      <c r="A354" s="1009"/>
      <c r="B354" s="146"/>
      <c r="C354" s="81"/>
      <c r="D354" s="299"/>
      <c r="E354" s="300"/>
      <c r="F354" s="166"/>
      <c r="G354" s="219"/>
      <c r="H354" s="301"/>
      <c r="I354" s="220"/>
      <c r="J354" s="302"/>
      <c r="K354" s="139"/>
      <c r="L354" s="134"/>
      <c r="M354" s="134"/>
      <c r="N354" s="330"/>
      <c r="Q354" s="1011"/>
      <c r="R354" s="152" t="s">
        <v>23</v>
      </c>
      <c r="S354" s="143" t="s">
        <v>119</v>
      </c>
      <c r="T354" s="144" t="s">
        <v>127</v>
      </c>
      <c r="U354" s="464"/>
      <c r="V354" s="463"/>
      <c r="W354" s="463"/>
      <c r="X354" s="463"/>
      <c r="Y354" s="463"/>
      <c r="Z354" s="463"/>
      <c r="AA354" s="463"/>
      <c r="AB354" s="463"/>
      <c r="AC354" s="463"/>
      <c r="AD354" s="463"/>
      <c r="AE354" s="465"/>
      <c r="AF354" s="1011"/>
      <c r="AG354" s="456"/>
      <c r="AH354" s="1011"/>
      <c r="AI354" s="483"/>
      <c r="AJ354" s="484" t="s">
        <v>94</v>
      </c>
      <c r="AK354" s="485"/>
      <c r="AL354" s="485"/>
      <c r="AM354" s="486"/>
      <c r="AN354" s="464"/>
      <c r="AO354" s="463"/>
      <c r="AP354" s="484" t="s">
        <v>93</v>
      </c>
      <c r="AQ354" s="463"/>
      <c r="AR354" s="463"/>
      <c r="AS354" s="463"/>
      <c r="AT354" s="463"/>
      <c r="AU354" s="463"/>
      <c r="AV354" s="466"/>
      <c r="AW354" s="1011"/>
    </row>
    <row r="355" spans="1:49" s="444" customFormat="1" ht="15.75" x14ac:dyDescent="0.2">
      <c r="A355" s="1009"/>
      <c r="B355" s="154">
        <v>0.4</v>
      </c>
      <c r="C355" s="68">
        <v>5</v>
      </c>
      <c r="D355" s="157" t="s">
        <v>7</v>
      </c>
      <c r="E355" s="155"/>
      <c r="F355" s="156">
        <f>IF(C355&lt;=0,"",G355-(G355*C355%))</f>
        <v>1.1400000000000001</v>
      </c>
      <c r="G355" s="219">
        <f>IF(B355="","",(B355/B350)*M348)</f>
        <v>1.2000000000000002</v>
      </c>
      <c r="H355" s="303" t="s">
        <v>2</v>
      </c>
      <c r="I355" s="262">
        <f t="shared" ref="I355:I371" si="40">IF(ISBLANK(C355),"",G355-F355)</f>
        <v>6.0000000000000053E-2</v>
      </c>
      <c r="J355" s="304"/>
      <c r="K355" s="157"/>
      <c r="L355" s="158"/>
      <c r="M355" s="158"/>
      <c r="N355" s="331"/>
      <c r="Q355" s="1011"/>
      <c r="R355" s="152"/>
      <c r="S355" s="143"/>
      <c r="T355" s="159" t="s">
        <v>94</v>
      </c>
      <c r="U355" s="464"/>
      <c r="V355" s="463"/>
      <c r="W355" s="463"/>
      <c r="X355" s="463"/>
      <c r="Y355" s="463"/>
      <c r="Z355" s="463"/>
      <c r="AA355" s="463"/>
      <c r="AB355" s="463"/>
      <c r="AC355" s="463"/>
      <c r="AD355" s="463"/>
      <c r="AE355" s="465"/>
      <c r="AF355" s="1011"/>
      <c r="AG355" s="456"/>
      <c r="AH355" s="1011"/>
      <c r="AI355" s="483"/>
      <c r="AJ355" s="487" t="s">
        <v>347</v>
      </c>
      <c r="AK355" s="487"/>
      <c r="AL355" s="487"/>
      <c r="AM355" s="487"/>
      <c r="AN355" s="464"/>
      <c r="AO355" s="463"/>
      <c r="AP355" s="463"/>
      <c r="AQ355" s="463"/>
      <c r="AR355" s="463"/>
      <c r="AS355" s="463"/>
      <c r="AT355" s="463"/>
      <c r="AU355" s="463"/>
      <c r="AV355" s="466"/>
      <c r="AW355" s="1011"/>
    </row>
    <row r="356" spans="1:49" s="444" customFormat="1" ht="15.75" x14ac:dyDescent="0.2">
      <c r="A356" s="1009"/>
      <c r="B356" s="160"/>
      <c r="C356" s="61"/>
      <c r="D356" s="162"/>
      <c r="E356" s="161"/>
      <c r="F356" s="156" t="str">
        <f t="shared" ref="F356:F371" si="41">IF(C356&lt;=0,"",G356-(G356*C356%))</f>
        <v/>
      </c>
      <c r="G356" s="219" t="str">
        <f>IF(B356="","",(B356/B350)*M348)</f>
        <v/>
      </c>
      <c r="H356" s="303" t="s">
        <v>2</v>
      </c>
      <c r="I356" s="262" t="str">
        <f t="shared" si="40"/>
        <v/>
      </c>
      <c r="J356" s="305"/>
      <c r="K356" s="162"/>
      <c r="L356" s="129"/>
      <c r="M356" s="129"/>
      <c r="N356" s="324"/>
      <c r="Q356" s="1011"/>
      <c r="R356" s="464"/>
      <c r="S356" s="464"/>
      <c r="T356" s="144" t="s">
        <v>155</v>
      </c>
      <c r="U356" s="464"/>
      <c r="V356" s="463"/>
      <c r="W356" s="463"/>
      <c r="X356" s="463"/>
      <c r="Y356" s="463"/>
      <c r="Z356" s="463"/>
      <c r="AA356" s="463"/>
      <c r="AB356" s="463"/>
      <c r="AC356" s="463"/>
      <c r="AD356" s="463"/>
      <c r="AE356" s="465"/>
      <c r="AF356" s="1011"/>
      <c r="AG356" s="456"/>
      <c r="AH356" s="1011"/>
      <c r="AI356" s="483"/>
      <c r="AJ356" s="487"/>
      <c r="AK356" s="487" t="s">
        <v>95</v>
      </c>
      <c r="AL356" s="487"/>
      <c r="AM356" s="487"/>
      <c r="AN356" s="464"/>
      <c r="AO356" s="463"/>
      <c r="AP356" s="463"/>
      <c r="AQ356" s="463"/>
      <c r="AR356" s="463"/>
      <c r="AS356" s="463"/>
      <c r="AT356" s="463"/>
      <c r="AU356" s="463"/>
      <c r="AV356" s="466"/>
      <c r="AW356" s="1011"/>
    </row>
    <row r="357" spans="1:49" s="444" customFormat="1" ht="15.75" x14ac:dyDescent="0.2">
      <c r="A357" s="1009"/>
      <c r="B357" s="160"/>
      <c r="C357" s="61"/>
      <c r="D357" s="207" t="s">
        <v>9</v>
      </c>
      <c r="E357" s="161"/>
      <c r="F357" s="156" t="str">
        <f t="shared" si="41"/>
        <v/>
      </c>
      <c r="G357" s="219" t="str">
        <f>IF(B357="","",(B357/B350)*M348)</f>
        <v/>
      </c>
      <c r="H357" s="303" t="s">
        <v>2</v>
      </c>
      <c r="I357" s="262" t="str">
        <f t="shared" si="40"/>
        <v/>
      </c>
      <c r="J357" s="305" t="s">
        <v>20</v>
      </c>
      <c r="K357" s="162" t="s">
        <v>16</v>
      </c>
      <c r="L357" s="129"/>
      <c r="M357" s="129"/>
      <c r="N357" s="324"/>
      <c r="Q357" s="1011"/>
      <c r="R357" s="464"/>
      <c r="S357" s="464"/>
      <c r="T357" s="144" t="s">
        <v>131</v>
      </c>
      <c r="U357" s="464"/>
      <c r="V357" s="463"/>
      <c r="W357" s="463"/>
      <c r="X357" s="463"/>
      <c r="Y357" s="463"/>
      <c r="Z357" s="463"/>
      <c r="AA357" s="463"/>
      <c r="AB357" s="463"/>
      <c r="AC357" s="463"/>
      <c r="AD357" s="463"/>
      <c r="AE357" s="465"/>
      <c r="AF357" s="1011"/>
      <c r="AG357" s="456"/>
      <c r="AH357" s="1011"/>
      <c r="AI357" s="483"/>
      <c r="AJ357" s="487"/>
      <c r="AK357" s="487" t="s">
        <v>96</v>
      </c>
      <c r="AL357" s="487"/>
      <c r="AM357" s="487"/>
      <c r="AN357" s="464"/>
      <c r="AO357" s="463"/>
      <c r="AP357" s="463"/>
      <c r="AQ357" s="463"/>
      <c r="AR357" s="463"/>
      <c r="AS357" s="463"/>
      <c r="AT357" s="163"/>
      <c r="AU357" s="163"/>
      <c r="AV357" s="164"/>
      <c r="AW357" s="1011"/>
    </row>
    <row r="358" spans="1:49" s="444" customFormat="1" ht="15.75" x14ac:dyDescent="0.2">
      <c r="A358" s="1009"/>
      <c r="B358" s="160">
        <v>0.26500000000000001</v>
      </c>
      <c r="C358" s="61"/>
      <c r="D358" s="162" t="s">
        <v>10</v>
      </c>
      <c r="E358" s="161"/>
      <c r="F358" s="156" t="str">
        <f t="shared" si="41"/>
        <v/>
      </c>
      <c r="G358" s="219">
        <f>IF(B358="","",(B358/B350)*M348)</f>
        <v>0.79500000000000004</v>
      </c>
      <c r="H358" s="303" t="s">
        <v>2</v>
      </c>
      <c r="I358" s="262" t="str">
        <f t="shared" si="40"/>
        <v/>
      </c>
      <c r="J358" s="305" t="s">
        <v>22</v>
      </c>
      <c r="K358" s="162" t="s">
        <v>17</v>
      </c>
      <c r="L358" s="129"/>
      <c r="M358" s="129"/>
      <c r="N358" s="324"/>
      <c r="Q358" s="1011"/>
      <c r="R358" s="464"/>
      <c r="S358" s="464"/>
      <c r="T358" s="464"/>
      <c r="U358" s="464"/>
      <c r="V358" s="463"/>
      <c r="W358" s="463"/>
      <c r="X358" s="463"/>
      <c r="Y358" s="463"/>
      <c r="Z358" s="463"/>
      <c r="AA358" s="463"/>
      <c r="AB358" s="463"/>
      <c r="AC358" s="463"/>
      <c r="AD358" s="463"/>
      <c r="AE358" s="465"/>
      <c r="AF358" s="1011"/>
      <c r="AG358" s="456"/>
      <c r="AH358" s="1011"/>
      <c r="AI358" s="483"/>
      <c r="AJ358" s="487"/>
      <c r="AK358" s="487" t="s">
        <v>97</v>
      </c>
      <c r="AL358" s="487"/>
      <c r="AM358" s="487"/>
      <c r="AN358" s="464"/>
      <c r="AO358" s="463"/>
      <c r="AP358" s="463"/>
      <c r="AQ358" s="463"/>
      <c r="AR358" s="463"/>
      <c r="AS358" s="463"/>
      <c r="AT358" s="163"/>
      <c r="AU358" s="163"/>
      <c r="AV358" s="164"/>
      <c r="AW358" s="1011"/>
    </row>
    <row r="359" spans="1:49" s="444" customFormat="1" ht="15.75" x14ac:dyDescent="0.2">
      <c r="A359" s="1009"/>
      <c r="B359" s="160">
        <v>0.13500000000000001</v>
      </c>
      <c r="C359" s="61"/>
      <c r="D359" s="162" t="s">
        <v>11</v>
      </c>
      <c r="E359" s="161"/>
      <c r="F359" s="156" t="str">
        <f t="shared" si="41"/>
        <v/>
      </c>
      <c r="G359" s="219">
        <f>IF(B359="","",(B359/B350)*M348)</f>
        <v>0.40500000000000003</v>
      </c>
      <c r="H359" s="303" t="s">
        <v>2</v>
      </c>
      <c r="I359" s="262" t="str">
        <f t="shared" si="40"/>
        <v/>
      </c>
      <c r="J359" s="305" t="s">
        <v>24</v>
      </c>
      <c r="K359" s="162" t="s">
        <v>18</v>
      </c>
      <c r="L359" s="129"/>
      <c r="M359" s="129"/>
      <c r="N359" s="324"/>
      <c r="Q359" s="1011"/>
      <c r="R359" s="152" t="s">
        <v>25</v>
      </c>
      <c r="S359" s="143" t="s">
        <v>129</v>
      </c>
      <c r="T359" s="144" t="s">
        <v>130</v>
      </c>
      <c r="U359" s="464"/>
      <c r="V359" s="463"/>
      <c r="W359" s="463"/>
      <c r="X359" s="463"/>
      <c r="Y359" s="463"/>
      <c r="Z359" s="463"/>
      <c r="AA359" s="463"/>
      <c r="AB359" s="463"/>
      <c r="AC359" s="463"/>
      <c r="AD359" s="463"/>
      <c r="AE359" s="465"/>
      <c r="AF359" s="1011"/>
      <c r="AG359" s="456"/>
      <c r="AH359" s="1011"/>
      <c r="AI359" s="483"/>
      <c r="AJ359" s="487"/>
      <c r="AK359" s="487" t="s">
        <v>98</v>
      </c>
      <c r="AL359" s="487"/>
      <c r="AM359" s="487"/>
      <c r="AN359" s="464"/>
      <c r="AO359" s="463"/>
      <c r="AP359" s="463"/>
      <c r="AQ359" s="463"/>
      <c r="AR359" s="463"/>
      <c r="AS359" s="463"/>
      <c r="AT359" s="463"/>
      <c r="AU359" s="463"/>
      <c r="AV359" s="466"/>
      <c r="AW359" s="1011"/>
    </row>
    <row r="360" spans="1:49" s="444" customFormat="1" ht="15.75" x14ac:dyDescent="0.25">
      <c r="A360" s="1009"/>
      <c r="B360" s="160">
        <v>0.04</v>
      </c>
      <c r="C360" s="61"/>
      <c r="D360" s="162" t="s">
        <v>12</v>
      </c>
      <c r="E360" s="161"/>
      <c r="F360" s="156" t="str">
        <f t="shared" si="41"/>
        <v/>
      </c>
      <c r="G360" s="219">
        <f>IF(B360="","",(B360/B350)*M348)</f>
        <v>0.12</v>
      </c>
      <c r="H360" s="303" t="s">
        <v>2</v>
      </c>
      <c r="I360" s="262" t="str">
        <f t="shared" si="40"/>
        <v/>
      </c>
      <c r="J360" s="305" t="s">
        <v>26</v>
      </c>
      <c r="K360" s="162" t="s">
        <v>19</v>
      </c>
      <c r="L360" s="129"/>
      <c r="M360" s="129"/>
      <c r="N360" s="324"/>
      <c r="Q360" s="1011"/>
      <c r="R360" s="169"/>
      <c r="S360" s="143"/>
      <c r="T360" s="144"/>
      <c r="U360" s="464"/>
      <c r="V360" s="463"/>
      <c r="W360" s="463"/>
      <c r="X360" s="463"/>
      <c r="Y360" s="463"/>
      <c r="Z360" s="463"/>
      <c r="AA360" s="463"/>
      <c r="AB360" s="463"/>
      <c r="AC360" s="463"/>
      <c r="AD360" s="463"/>
      <c r="AE360" s="465"/>
      <c r="AF360" s="1011"/>
      <c r="AG360" s="456"/>
      <c r="AH360" s="1011"/>
      <c r="AI360" s="483"/>
      <c r="AJ360" s="487"/>
      <c r="AK360" s="488" t="s">
        <v>99</v>
      </c>
      <c r="AL360" s="487"/>
      <c r="AM360" s="487"/>
      <c r="AN360" s="464"/>
      <c r="AO360" s="463"/>
      <c r="AP360" s="463"/>
      <c r="AQ360" s="463"/>
      <c r="AR360" s="463"/>
      <c r="AS360" s="877" t="s">
        <v>201</v>
      </c>
      <c r="AT360" s="878"/>
      <c r="AU360" s="878"/>
      <c r="AV360" s="170" t="s">
        <v>198</v>
      </c>
      <c r="AW360" s="1011"/>
    </row>
    <row r="361" spans="1:49" s="444" customFormat="1" ht="31.5" x14ac:dyDescent="0.2">
      <c r="A361" s="1009"/>
      <c r="B361" s="160">
        <v>0.15</v>
      </c>
      <c r="C361" s="61"/>
      <c r="D361" s="162" t="s">
        <v>13</v>
      </c>
      <c r="E361" s="161"/>
      <c r="F361" s="156" t="str">
        <f t="shared" si="41"/>
        <v/>
      </c>
      <c r="G361" s="219">
        <f>IF(B361="","",(B361/B350)*M348)</f>
        <v>0.44999999999999996</v>
      </c>
      <c r="H361" s="303" t="s">
        <v>2</v>
      </c>
      <c r="I361" s="262" t="str">
        <f t="shared" si="40"/>
        <v/>
      </c>
      <c r="J361" s="305"/>
      <c r="K361" s="162"/>
      <c r="L361" s="129"/>
      <c r="M361" s="129"/>
      <c r="N361" s="324"/>
      <c r="Q361" s="1011"/>
      <c r="R361" s="152" t="s">
        <v>27</v>
      </c>
      <c r="S361" s="174" t="s">
        <v>50</v>
      </c>
      <c r="T361" s="144" t="s">
        <v>211</v>
      </c>
      <c r="U361" s="464"/>
      <c r="V361" s="463"/>
      <c r="W361" s="463"/>
      <c r="X361" s="463"/>
      <c r="Y361" s="463"/>
      <c r="Z361" s="463"/>
      <c r="AA361" s="463"/>
      <c r="AB361" s="463"/>
      <c r="AC361" s="463"/>
      <c r="AD361" s="463"/>
      <c r="AE361" s="465"/>
      <c r="AF361" s="1011"/>
      <c r="AG361" s="456"/>
      <c r="AH361" s="1011"/>
      <c r="AI361" s="483"/>
      <c r="AJ361" s="487"/>
      <c r="AK361" s="487" t="s">
        <v>100</v>
      </c>
      <c r="AL361" s="487"/>
      <c r="AM361" s="487"/>
      <c r="AN361" s="464"/>
      <c r="AO361" s="463"/>
      <c r="AP361" s="463"/>
      <c r="AQ361" s="463"/>
      <c r="AR361" s="463"/>
      <c r="AS361" s="171"/>
      <c r="AT361" s="172">
        <v>2</v>
      </c>
      <c r="AU361" s="159" t="s">
        <v>1</v>
      </c>
      <c r="AV361" s="173">
        <f>AT361</f>
        <v>2</v>
      </c>
      <c r="AW361" s="1011"/>
    </row>
    <row r="362" spans="1:49" s="444" customFormat="1" ht="15.75" x14ac:dyDescent="0.2">
      <c r="A362" s="1009"/>
      <c r="B362" s="160">
        <v>0.01</v>
      </c>
      <c r="C362" s="61"/>
      <c r="D362" s="162" t="s">
        <v>14</v>
      </c>
      <c r="E362" s="161"/>
      <c r="F362" s="156" t="str">
        <f t="shared" si="41"/>
        <v/>
      </c>
      <c r="G362" s="219">
        <f>IF(B362="","",(B362/B350)*M348)</f>
        <v>0.03</v>
      </c>
      <c r="H362" s="303" t="s">
        <v>2</v>
      </c>
      <c r="I362" s="262" t="str">
        <f t="shared" si="40"/>
        <v/>
      </c>
      <c r="J362" s="305"/>
      <c r="K362" s="162"/>
      <c r="L362" s="129"/>
      <c r="M362" s="129"/>
      <c r="N362" s="324"/>
      <c r="Q362" s="1011"/>
      <c r="R362" s="152"/>
      <c r="S362" s="174"/>
      <c r="T362" s="144"/>
      <c r="U362" s="464"/>
      <c r="V362" s="464"/>
      <c r="W362" s="464"/>
      <c r="X362" s="464"/>
      <c r="Y362" s="464"/>
      <c r="Z362" s="464"/>
      <c r="AA362" s="464"/>
      <c r="AB362" s="464"/>
      <c r="AC362" s="464"/>
      <c r="AD362" s="464"/>
      <c r="AE362" s="489"/>
      <c r="AF362" s="1011"/>
      <c r="AG362" s="456"/>
      <c r="AH362" s="1011"/>
      <c r="AI362" s="483"/>
      <c r="AJ362" s="487"/>
      <c r="AK362" s="487" t="s">
        <v>101</v>
      </c>
      <c r="AL362" s="487"/>
      <c r="AM362" s="487"/>
      <c r="AN362" s="464"/>
      <c r="AO362" s="463"/>
      <c r="AP362" s="463"/>
      <c r="AQ362" s="463"/>
      <c r="AR362" s="464"/>
      <c r="AS362" s="171"/>
      <c r="AT362" s="490">
        <f>AT361*10</f>
        <v>20</v>
      </c>
      <c r="AU362" s="491" t="s">
        <v>103</v>
      </c>
      <c r="AV362" s="175">
        <f>AT361/10</f>
        <v>0.2</v>
      </c>
      <c r="AW362" s="1011"/>
    </row>
    <row r="363" spans="1:49" s="444" customFormat="1" ht="16.5" thickBot="1" x14ac:dyDescent="0.3">
      <c r="A363" s="1009"/>
      <c r="B363" s="160"/>
      <c r="C363" s="61"/>
      <c r="D363" s="162" t="s">
        <v>15</v>
      </c>
      <c r="E363" s="161"/>
      <c r="F363" s="156" t="str">
        <f t="shared" si="41"/>
        <v/>
      </c>
      <c r="G363" s="219" t="str">
        <f>IF(B363="","",(B363/B350)*M348)</f>
        <v/>
      </c>
      <c r="H363" s="303"/>
      <c r="I363" s="262" t="str">
        <f t="shared" si="40"/>
        <v/>
      </c>
      <c r="J363" s="305"/>
      <c r="K363" s="162"/>
      <c r="L363" s="129"/>
      <c r="M363" s="129"/>
      <c r="N363" s="324"/>
      <c r="Q363" s="1011"/>
      <c r="R363" s="208" t="s">
        <v>30</v>
      </c>
      <c r="U363" s="464"/>
      <c r="V363" s="464"/>
      <c r="W363" s="464"/>
      <c r="X363" s="464"/>
      <c r="Y363" s="464"/>
      <c r="Z363" s="464"/>
      <c r="AA363" s="464"/>
      <c r="AB363" s="464"/>
      <c r="AC363" s="464"/>
      <c r="AD363" s="464"/>
      <c r="AE363" s="489"/>
      <c r="AF363" s="1011"/>
      <c r="AG363" s="456"/>
      <c r="AH363" s="1011"/>
      <c r="AI363" s="483"/>
      <c r="AJ363" s="487"/>
      <c r="AK363" s="488" t="s">
        <v>102</v>
      </c>
      <c r="AL363" s="487"/>
      <c r="AM363" s="487"/>
      <c r="AN363" s="464"/>
      <c r="AO363" s="464"/>
      <c r="AP363" s="464"/>
      <c r="AQ363" s="464"/>
      <c r="AR363" s="464"/>
      <c r="AS363" s="492"/>
      <c r="AT363" s="490">
        <f>AT362*10</f>
        <v>200</v>
      </c>
      <c r="AU363" s="491" t="s">
        <v>104</v>
      </c>
      <c r="AV363" s="175">
        <f>AV362/10</f>
        <v>0.02</v>
      </c>
      <c r="AW363" s="1011"/>
    </row>
    <row r="364" spans="1:49" s="444" customFormat="1" ht="31.5" customHeight="1" thickBot="1" x14ac:dyDescent="0.3">
      <c r="A364" s="1009"/>
      <c r="B364" s="160"/>
      <c r="C364" s="61"/>
      <c r="D364" s="162"/>
      <c r="E364" s="161"/>
      <c r="F364" s="156" t="str">
        <f t="shared" si="41"/>
        <v/>
      </c>
      <c r="G364" s="219" t="str">
        <f>IF(B364="","",(B364/B350)*M348)</f>
        <v/>
      </c>
      <c r="H364" s="303"/>
      <c r="I364" s="262" t="str">
        <f t="shared" si="40"/>
        <v/>
      </c>
      <c r="J364" s="305"/>
      <c r="K364" s="162"/>
      <c r="L364" s="129"/>
      <c r="M364" s="129"/>
      <c r="N364" s="324"/>
      <c r="Q364" s="1011"/>
      <c r="R364" s="130">
        <v>1</v>
      </c>
      <c r="S364" s="174" t="s">
        <v>126</v>
      </c>
      <c r="T364" s="144" t="s">
        <v>212</v>
      </c>
      <c r="U364" s="464"/>
      <c r="V364" s="464"/>
      <c r="W364" s="464"/>
      <c r="X364" s="464"/>
      <c r="Y364" s="464"/>
      <c r="Z364" s="464"/>
      <c r="AA364" s="464"/>
      <c r="AB364" s="464"/>
      <c r="AC364" s="464"/>
      <c r="AD364" s="464"/>
      <c r="AE364" s="489"/>
      <c r="AF364" s="1011"/>
      <c r="AG364" s="456"/>
      <c r="AH364" s="1011"/>
      <c r="AI364" s="477"/>
      <c r="AJ364" s="476"/>
      <c r="AK364" s="485"/>
      <c r="AL364" s="485"/>
      <c r="AM364" s="486"/>
      <c r="AN364" s="476"/>
      <c r="AO364" s="879" t="s">
        <v>199</v>
      </c>
      <c r="AP364" s="880"/>
      <c r="AQ364" s="880"/>
      <c r="AR364" s="880"/>
      <c r="AS364" s="493"/>
      <c r="AT364" s="494">
        <f>AT363*10</f>
        <v>2000</v>
      </c>
      <c r="AU364" s="495" t="s">
        <v>105</v>
      </c>
      <c r="AV364" s="176">
        <f>AV363/10</f>
        <v>2E-3</v>
      </c>
      <c r="AW364" s="1011"/>
    </row>
    <row r="365" spans="1:49" s="444" customFormat="1" ht="15.75" x14ac:dyDescent="0.25">
      <c r="A365" s="1009"/>
      <c r="B365" s="160"/>
      <c r="C365" s="61"/>
      <c r="D365" s="162"/>
      <c r="E365" s="161"/>
      <c r="F365" s="156" t="str">
        <f t="shared" si="41"/>
        <v/>
      </c>
      <c r="G365" s="219" t="str">
        <f>IF(B365="","",(B365/B350)*M348)</f>
        <v/>
      </c>
      <c r="H365" s="303"/>
      <c r="I365" s="262" t="str">
        <f t="shared" si="40"/>
        <v/>
      </c>
      <c r="J365" s="305"/>
      <c r="K365" s="162"/>
      <c r="L365" s="129"/>
      <c r="M365" s="129"/>
      <c r="N365" s="324"/>
      <c r="Q365" s="1011"/>
      <c r="U365" s="464"/>
      <c r="V365" s="464"/>
      <c r="W365" s="464"/>
      <c r="X365" s="464"/>
      <c r="Y365" s="464"/>
      <c r="Z365" s="464"/>
      <c r="AA365" s="464"/>
      <c r="AB365" s="464"/>
      <c r="AC365" s="464"/>
      <c r="AD365" s="464"/>
      <c r="AE365" s="489"/>
      <c r="AF365" s="1011"/>
      <c r="AG365" s="456"/>
      <c r="AH365" s="1011"/>
      <c r="AI365" s="881" t="s">
        <v>202</v>
      </c>
      <c r="AJ365" s="882"/>
      <c r="AK365" s="883" t="s">
        <v>174</v>
      </c>
      <c r="AL365" s="884"/>
      <c r="AM365" s="884"/>
      <c r="AN365" s="885"/>
      <c r="AO365" s="886" t="s">
        <v>200</v>
      </c>
      <c r="AP365" s="887"/>
      <c r="AQ365" s="887"/>
      <c r="AR365" s="888"/>
      <c r="AS365" s="889" t="s">
        <v>178</v>
      </c>
      <c r="AT365" s="890"/>
      <c r="AU365" s="890"/>
      <c r="AV365" s="891"/>
      <c r="AW365" s="1011"/>
    </row>
    <row r="366" spans="1:49" s="444" customFormat="1" ht="26.25" thickBot="1" x14ac:dyDescent="0.3">
      <c r="A366" s="1009"/>
      <c r="B366" s="160"/>
      <c r="C366" s="61"/>
      <c r="D366" s="162"/>
      <c r="E366" s="161"/>
      <c r="F366" s="156" t="str">
        <f t="shared" si="41"/>
        <v/>
      </c>
      <c r="G366" s="219" t="str">
        <f>IF(B366="","",(B366/B350)*M348)</f>
        <v/>
      </c>
      <c r="H366" s="303"/>
      <c r="I366" s="262" t="str">
        <f t="shared" si="40"/>
        <v/>
      </c>
      <c r="J366" s="305"/>
      <c r="K366" s="162"/>
      <c r="L366" s="129"/>
      <c r="M366" s="129"/>
      <c r="N366" s="324"/>
      <c r="Q366" s="1011"/>
      <c r="R366" s="239" t="s">
        <v>213</v>
      </c>
      <c r="S366" s="464"/>
      <c r="T366" s="464"/>
      <c r="U366" s="464"/>
      <c r="V366" s="464"/>
      <c r="W366" s="464"/>
      <c r="X366" s="464"/>
      <c r="Y366" s="464"/>
      <c r="Z366" s="464"/>
      <c r="AA366" s="464"/>
      <c r="AB366" s="464"/>
      <c r="AC366" s="464"/>
      <c r="AD366" s="464"/>
      <c r="AE366" s="489"/>
      <c r="AF366" s="1011"/>
      <c r="AG366" s="456"/>
      <c r="AH366" s="1011"/>
      <c r="AI366" s="872" t="s">
        <v>157</v>
      </c>
      <c r="AJ366" s="873"/>
      <c r="AK366" s="177" t="s">
        <v>175</v>
      </c>
      <c r="AL366" s="178" t="s">
        <v>176</v>
      </c>
      <c r="AM366" s="178" t="s">
        <v>177</v>
      </c>
      <c r="AN366" s="179" t="s">
        <v>178</v>
      </c>
      <c r="AO366" s="180" t="s">
        <v>197</v>
      </c>
      <c r="AP366" s="181" t="s">
        <v>120</v>
      </c>
      <c r="AQ366" s="182" t="s">
        <v>115</v>
      </c>
      <c r="AR366" s="183" t="s">
        <v>119</v>
      </c>
      <c r="AS366" s="477"/>
      <c r="AT366" s="184" t="s">
        <v>158</v>
      </c>
      <c r="AU366" s="464"/>
      <c r="AV366" s="185" t="s">
        <v>162</v>
      </c>
      <c r="AW366" s="1011"/>
    </row>
    <row r="367" spans="1:49" s="444" customFormat="1" ht="16.5" thickBot="1" x14ac:dyDescent="0.25">
      <c r="A367" s="1009"/>
      <c r="B367" s="160"/>
      <c r="C367" s="61"/>
      <c r="D367" s="162"/>
      <c r="E367" s="161"/>
      <c r="F367" s="156" t="str">
        <f t="shared" si="41"/>
        <v/>
      </c>
      <c r="G367" s="219" t="str">
        <f>IF(B367="","",(B367/B350)*M348)</f>
        <v/>
      </c>
      <c r="H367" s="303"/>
      <c r="I367" s="262" t="str">
        <f t="shared" si="40"/>
        <v/>
      </c>
      <c r="J367" s="305"/>
      <c r="K367" s="162"/>
      <c r="L367" s="129"/>
      <c r="M367" s="129"/>
      <c r="N367" s="324"/>
      <c r="Q367" s="1011"/>
      <c r="R367" s="238">
        <v>1.0999999999999999</v>
      </c>
      <c r="S367" s="236" t="s">
        <v>209</v>
      </c>
      <c r="T367" s="237" t="s">
        <v>214</v>
      </c>
      <c r="U367" s="464"/>
      <c r="V367" s="464"/>
      <c r="W367" s="464"/>
      <c r="X367" s="464"/>
      <c r="Y367" s="464"/>
      <c r="Z367" s="464"/>
      <c r="AA367" s="464"/>
      <c r="AB367" s="464"/>
      <c r="AC367" s="464"/>
      <c r="AD367" s="464"/>
      <c r="AE367" s="489"/>
      <c r="AF367" s="1011"/>
      <c r="AG367" s="456"/>
      <c r="AH367" s="1011"/>
      <c r="AI367" s="872" t="s">
        <v>156</v>
      </c>
      <c r="AJ367" s="873"/>
      <c r="AK367" s="186" t="s">
        <v>179</v>
      </c>
      <c r="AL367" s="187" t="s">
        <v>180</v>
      </c>
      <c r="AM367" s="187" t="s">
        <v>181</v>
      </c>
      <c r="AN367" s="188" t="s">
        <v>182</v>
      </c>
      <c r="AO367" s="189" t="s">
        <v>169</v>
      </c>
      <c r="AP367" s="102">
        <v>10</v>
      </c>
      <c r="AQ367" s="103">
        <v>0.05</v>
      </c>
      <c r="AR367" s="190">
        <f>AQ367*AP367</f>
        <v>0.5</v>
      </c>
      <c r="AS367" s="477"/>
      <c r="AT367" s="184" t="s">
        <v>159</v>
      </c>
      <c r="AU367" s="464"/>
      <c r="AV367" s="185" t="s">
        <v>163</v>
      </c>
      <c r="AW367" s="1011"/>
    </row>
    <row r="368" spans="1:49" s="444" customFormat="1" ht="15.75" x14ac:dyDescent="0.2">
      <c r="A368" s="1009"/>
      <c r="B368" s="160"/>
      <c r="C368" s="61"/>
      <c r="D368" s="162"/>
      <c r="E368" s="161"/>
      <c r="F368" s="156" t="str">
        <f t="shared" si="41"/>
        <v/>
      </c>
      <c r="G368" s="219" t="str">
        <f>IF(B368="","",(B368/B350)*M348)</f>
        <v/>
      </c>
      <c r="H368" s="303"/>
      <c r="I368" s="262" t="str">
        <f t="shared" si="40"/>
        <v/>
      </c>
      <c r="J368" s="305"/>
      <c r="K368" s="162"/>
      <c r="L368" s="129"/>
      <c r="M368" s="129"/>
      <c r="N368" s="324"/>
      <c r="Q368" s="1011"/>
      <c r="R368" s="464"/>
      <c r="S368" s="464"/>
      <c r="T368" s="464"/>
      <c r="U368" s="464"/>
      <c r="V368" s="464"/>
      <c r="W368" s="464"/>
      <c r="X368" s="464"/>
      <c r="Y368" s="464"/>
      <c r="Z368" s="464"/>
      <c r="AA368" s="464"/>
      <c r="AB368" s="464"/>
      <c r="AC368" s="464"/>
      <c r="AD368" s="464"/>
      <c r="AE368" s="489"/>
      <c r="AF368" s="1011"/>
      <c r="AG368" s="456"/>
      <c r="AH368" s="1011"/>
      <c r="AI368" s="872" t="s">
        <v>195</v>
      </c>
      <c r="AJ368" s="873"/>
      <c r="AK368" s="186" t="s">
        <v>183</v>
      </c>
      <c r="AL368" s="187" t="s">
        <v>184</v>
      </c>
      <c r="AM368" s="187" t="s">
        <v>185</v>
      </c>
      <c r="AN368" s="188" t="s">
        <v>186</v>
      </c>
      <c r="AO368" s="189" t="s">
        <v>170</v>
      </c>
      <c r="AP368" s="102">
        <v>10</v>
      </c>
      <c r="AQ368" s="103">
        <v>0.02</v>
      </c>
      <c r="AR368" s="190">
        <f t="shared" ref="AR368:AR371" si="42">AQ368*AP368</f>
        <v>0.2</v>
      </c>
      <c r="AS368" s="477"/>
      <c r="AT368" s="184" t="s">
        <v>160</v>
      </c>
      <c r="AU368" s="464"/>
      <c r="AV368" s="185" t="s">
        <v>164</v>
      </c>
      <c r="AW368" s="1011"/>
    </row>
    <row r="369" spans="1:49" s="444" customFormat="1" ht="15.75" x14ac:dyDescent="0.2">
      <c r="A369" s="1009"/>
      <c r="B369" s="160"/>
      <c r="C369" s="61"/>
      <c r="D369" s="162"/>
      <c r="E369" s="161"/>
      <c r="F369" s="156" t="str">
        <f t="shared" si="41"/>
        <v/>
      </c>
      <c r="G369" s="219" t="str">
        <f>IF(B369="","",(B369/B350)*M348)</f>
        <v/>
      </c>
      <c r="H369" s="303"/>
      <c r="I369" s="262" t="str">
        <f t="shared" si="40"/>
        <v/>
      </c>
      <c r="J369" s="305"/>
      <c r="K369" s="162"/>
      <c r="L369" s="129"/>
      <c r="M369" s="129"/>
      <c r="N369" s="324"/>
      <c r="Q369" s="1011"/>
      <c r="R369" s="464"/>
      <c r="S369" s="464"/>
      <c r="T369" s="464"/>
      <c r="U369" s="464"/>
      <c r="V369" s="464"/>
      <c r="W369" s="464"/>
      <c r="X369" s="464"/>
      <c r="Y369" s="464"/>
      <c r="Z369" s="464"/>
      <c r="AA369" s="464"/>
      <c r="AB369" s="464"/>
      <c r="AC369" s="464"/>
      <c r="AD369" s="464"/>
      <c r="AE369" s="489"/>
      <c r="AF369" s="1011"/>
      <c r="AG369" s="456"/>
      <c r="AH369" s="1011"/>
      <c r="AI369" s="872" t="s">
        <v>166</v>
      </c>
      <c r="AJ369" s="873"/>
      <c r="AK369" s="186" t="s">
        <v>187</v>
      </c>
      <c r="AL369" s="187" t="s">
        <v>188</v>
      </c>
      <c r="AM369" s="187" t="s">
        <v>189</v>
      </c>
      <c r="AN369" s="188" t="s">
        <v>190</v>
      </c>
      <c r="AO369" s="189" t="s">
        <v>171</v>
      </c>
      <c r="AP369" s="102">
        <v>10</v>
      </c>
      <c r="AQ369" s="103">
        <v>0.03</v>
      </c>
      <c r="AR369" s="190">
        <f t="shared" si="42"/>
        <v>0.3</v>
      </c>
      <c r="AS369" s="477"/>
      <c r="AT369" s="184" t="s">
        <v>161</v>
      </c>
      <c r="AU369" s="464"/>
      <c r="AV369" s="185" t="s">
        <v>165</v>
      </c>
      <c r="AW369" s="1011"/>
    </row>
    <row r="370" spans="1:49" s="444" customFormat="1" ht="15.75" x14ac:dyDescent="0.2">
      <c r="A370" s="1009"/>
      <c r="B370" s="160"/>
      <c r="C370" s="61"/>
      <c r="D370" s="162"/>
      <c r="E370" s="161"/>
      <c r="F370" s="156" t="str">
        <f t="shared" si="41"/>
        <v/>
      </c>
      <c r="G370" s="219" t="str">
        <f>IF(B370="","",(B370/B350)*M348)</f>
        <v/>
      </c>
      <c r="H370" s="303"/>
      <c r="I370" s="262" t="str">
        <f t="shared" si="40"/>
        <v/>
      </c>
      <c r="J370" s="305"/>
      <c r="K370" s="162"/>
      <c r="L370" s="129"/>
      <c r="M370" s="129"/>
      <c r="N370" s="324"/>
      <c r="Q370" s="1011"/>
      <c r="R370" s="464"/>
      <c r="S370" s="871" t="s">
        <v>210</v>
      </c>
      <c r="T370" s="871"/>
      <c r="U370" s="871"/>
      <c r="V370" s="464"/>
      <c r="W370" s="464"/>
      <c r="X370" s="464"/>
      <c r="Y370" s="464"/>
      <c r="Z370" s="464"/>
      <c r="AA370" s="464"/>
      <c r="AB370" s="464"/>
      <c r="AC370" s="464"/>
      <c r="AD370" s="464"/>
      <c r="AE370" s="489"/>
      <c r="AF370" s="1011"/>
      <c r="AG370" s="456"/>
      <c r="AH370" s="1011"/>
      <c r="AI370" s="872" t="s">
        <v>167</v>
      </c>
      <c r="AJ370" s="873"/>
      <c r="AK370" s="186" t="s">
        <v>191</v>
      </c>
      <c r="AL370" s="187" t="s">
        <v>192</v>
      </c>
      <c r="AM370" s="187" t="s">
        <v>193</v>
      </c>
      <c r="AN370" s="188" t="s">
        <v>194</v>
      </c>
      <c r="AO370" s="189" t="s">
        <v>173</v>
      </c>
      <c r="AP370" s="102">
        <v>12</v>
      </c>
      <c r="AQ370" s="103">
        <v>0.05</v>
      </c>
      <c r="AR370" s="190">
        <f t="shared" si="42"/>
        <v>0.60000000000000009</v>
      </c>
      <c r="AS370" s="477"/>
      <c r="AT370" s="464"/>
      <c r="AU370" s="464"/>
      <c r="AV370" s="185"/>
      <c r="AW370" s="1011"/>
    </row>
    <row r="371" spans="1:49" s="444" customFormat="1" ht="19.5" thickBot="1" x14ac:dyDescent="0.25">
      <c r="A371" s="1009"/>
      <c r="B371" s="165"/>
      <c r="C371" s="69"/>
      <c r="D371" s="167"/>
      <c r="E371" s="191"/>
      <c r="F371" s="156" t="str">
        <f t="shared" si="41"/>
        <v/>
      </c>
      <c r="G371" s="219" t="str">
        <f>IF(B371="","",(B371/B350)*M348)</f>
        <v/>
      </c>
      <c r="H371" s="303"/>
      <c r="I371" s="262" t="str">
        <f t="shared" si="40"/>
        <v/>
      </c>
      <c r="J371" s="306"/>
      <c r="K371" s="167"/>
      <c r="L371" s="168"/>
      <c r="M371" s="168"/>
      <c r="N371" s="332"/>
      <c r="Q371" s="1011"/>
      <c r="R371" s="464"/>
      <c r="S371" s="1012" t="s">
        <v>154</v>
      </c>
      <c r="T371" s="1012"/>
      <c r="U371" s="1012"/>
      <c r="V371" s="464"/>
      <c r="W371" s="464"/>
      <c r="X371" s="464"/>
      <c r="Y371" s="464"/>
      <c r="Z371" s="464"/>
      <c r="AA371" s="464"/>
      <c r="AB371" s="464"/>
      <c r="AC371" s="464"/>
      <c r="AD371" s="464"/>
      <c r="AE371" s="489"/>
      <c r="AF371" s="1011"/>
      <c r="AH371" s="1011"/>
      <c r="AI371" s="872" t="s">
        <v>168</v>
      </c>
      <c r="AJ371" s="873"/>
      <c r="AK371" s="477"/>
      <c r="AL371" s="464"/>
      <c r="AM371" s="464"/>
      <c r="AN371" s="185"/>
      <c r="AO371" s="189" t="s">
        <v>172</v>
      </c>
      <c r="AP371" s="102">
        <v>10</v>
      </c>
      <c r="AQ371" s="103">
        <v>8.0000000000000002E-3</v>
      </c>
      <c r="AR371" s="190">
        <f t="shared" si="42"/>
        <v>0.08</v>
      </c>
      <c r="AS371" s="477"/>
      <c r="AT371" s="464"/>
      <c r="AU371" s="464"/>
      <c r="AV371" s="185"/>
      <c r="AW371" s="1011"/>
    </row>
    <row r="372" spans="1:49" s="444" customFormat="1" ht="13.5" thickBot="1" x14ac:dyDescent="0.25">
      <c r="A372" s="1010"/>
      <c r="B372" s="496"/>
      <c r="C372" s="497"/>
      <c r="D372" s="497"/>
      <c r="E372" s="497"/>
      <c r="F372" s="497"/>
      <c r="G372" s="497"/>
      <c r="H372" s="497"/>
      <c r="I372" s="497"/>
      <c r="J372" s="497"/>
      <c r="K372" s="497"/>
      <c r="L372" s="497"/>
      <c r="M372" s="497"/>
      <c r="N372" s="498"/>
      <c r="Q372" s="1011"/>
      <c r="R372" s="499"/>
      <c r="S372" s="499"/>
      <c r="T372" s="499"/>
      <c r="U372" s="499"/>
      <c r="V372" s="499"/>
      <c r="W372" s="499"/>
      <c r="X372" s="499"/>
      <c r="Y372" s="499"/>
      <c r="Z372" s="499"/>
      <c r="AA372" s="499"/>
      <c r="AB372" s="499"/>
      <c r="AC372" s="499"/>
      <c r="AD372" s="499"/>
      <c r="AE372" s="500"/>
      <c r="AF372" s="1011"/>
      <c r="AH372" s="1011"/>
      <c r="AI372" s="501"/>
      <c r="AJ372" s="502"/>
      <c r="AK372" s="501"/>
      <c r="AL372" s="503"/>
      <c r="AM372" s="503"/>
      <c r="AN372" s="502"/>
      <c r="AO372" s="501"/>
      <c r="AP372" s="503"/>
      <c r="AQ372" s="503"/>
      <c r="AR372" s="502"/>
      <c r="AS372" s="501"/>
      <c r="AT372" s="503"/>
      <c r="AU372" s="503"/>
      <c r="AV372" s="502"/>
      <c r="AW372" s="1011"/>
    </row>
    <row r="373" spans="1:49" s="444" customFormat="1" x14ac:dyDescent="0.2"/>
    <row r="374" spans="1:49" s="444" customFormat="1" ht="19.5" customHeight="1" x14ac:dyDescent="0.2">
      <c r="A374" s="192" t="s">
        <v>114</v>
      </c>
      <c r="B374" s="193"/>
      <c r="C374" s="447" t="s">
        <v>113</v>
      </c>
      <c r="D374" s="448"/>
      <c r="E374" s="194"/>
      <c r="F374" s="194"/>
      <c r="G374" s="194"/>
      <c r="H374" s="194"/>
      <c r="I374" s="194"/>
      <c r="J374" s="194"/>
      <c r="K374" s="194"/>
      <c r="L374" s="194"/>
      <c r="M374" s="194"/>
      <c r="N374" s="194"/>
      <c r="O374" s="192" t="s">
        <v>114</v>
      </c>
    </row>
    <row r="375" spans="1:49" s="444" customFormat="1" ht="19.5" customHeight="1" thickBot="1" x14ac:dyDescent="0.25"/>
    <row r="376" spans="1:49" s="444" customFormat="1" ht="24.75" customHeight="1" x14ac:dyDescent="0.2">
      <c r="A376" s="443"/>
      <c r="B376" s="1025" t="s">
        <v>348</v>
      </c>
      <c r="C376" s="1026"/>
      <c r="D376" s="1026"/>
      <c r="E376" s="1026"/>
      <c r="F376" s="1026"/>
      <c r="G376" s="1026"/>
      <c r="H376" s="1026"/>
      <c r="I376" s="1026"/>
      <c r="J376" s="1026"/>
      <c r="K376" s="1026"/>
      <c r="L376" s="1026"/>
      <c r="M376" s="1026"/>
      <c r="N376" s="1027"/>
    </row>
    <row r="377" spans="1:49" s="444" customFormat="1" ht="24.75" customHeight="1" thickBot="1" x14ac:dyDescent="0.55000000000000004">
      <c r="A377" s="443"/>
      <c r="B377" s="1028" t="s">
        <v>400</v>
      </c>
      <c r="C377" s="1029"/>
      <c r="D377" s="1029"/>
      <c r="E377" s="1029"/>
      <c r="F377" s="1029"/>
      <c r="G377" s="1029"/>
      <c r="H377" s="1029"/>
      <c r="I377" s="1029"/>
      <c r="J377" s="1029"/>
      <c r="K377" s="1029"/>
      <c r="L377" s="1029"/>
      <c r="M377" s="1029"/>
      <c r="N377" s="1030"/>
    </row>
    <row r="378" spans="1:49" s="444" customFormat="1" ht="24.75" customHeight="1" thickBot="1" x14ac:dyDescent="0.55000000000000004">
      <c r="A378" s="443"/>
      <c r="B378" s="445"/>
      <c r="C378" s="445"/>
      <c r="D378" s="445"/>
      <c r="E378" s="445"/>
      <c r="F378" s="445"/>
      <c r="G378" s="445"/>
      <c r="H378" s="445"/>
      <c r="I378" s="445"/>
      <c r="J378" s="445"/>
      <c r="K378" s="445"/>
      <c r="L378" s="445"/>
      <c r="M378" s="445"/>
      <c r="N378" s="445"/>
    </row>
    <row r="379" spans="1:49" s="444" customFormat="1" ht="19.5" thickBot="1" x14ac:dyDescent="0.3">
      <c r="A379" s="449" t="s">
        <v>112</v>
      </c>
      <c r="B379" s="1008" t="s">
        <v>154</v>
      </c>
      <c r="C379" s="1008"/>
      <c r="D379" s="1008"/>
      <c r="E379" s="504"/>
      <c r="F379" s="504"/>
      <c r="G379" s="504"/>
      <c r="H379" s="504"/>
      <c r="I379" s="504"/>
      <c r="J379" s="504"/>
      <c r="K379" s="504"/>
      <c r="L379" s="505"/>
      <c r="M379" s="319" t="s">
        <v>30</v>
      </c>
      <c r="N379" s="506"/>
      <c r="Q379" s="453" t="s">
        <v>112</v>
      </c>
      <c r="R379" s="454"/>
      <c r="S379" s="454"/>
      <c r="T379" s="454"/>
      <c r="U379" s="454"/>
      <c r="V379" s="454"/>
      <c r="W379" s="454"/>
      <c r="X379" s="454"/>
      <c r="Y379" s="454"/>
      <c r="Z379" s="454"/>
      <c r="AA379" s="454"/>
      <c r="AB379" s="454"/>
      <c r="AC379" s="57" t="s">
        <v>116</v>
      </c>
      <c r="AD379" s="454"/>
      <c r="AE379" s="455"/>
      <c r="AF379" s="453" t="s">
        <v>112</v>
      </c>
      <c r="AG379" s="456"/>
      <c r="AH379" s="453" t="s">
        <v>112</v>
      </c>
      <c r="AI379" s="126"/>
      <c r="AJ379" s="457"/>
      <c r="AK379" s="458"/>
      <c r="AL379" s="458"/>
      <c r="AM379" s="458"/>
      <c r="AN379" s="459"/>
      <c r="AO379" s="459"/>
      <c r="AP379" s="459"/>
      <c r="AQ379" s="459"/>
      <c r="AR379" s="459"/>
      <c r="AS379" s="459"/>
      <c r="AT379" s="459"/>
      <c r="AU379" s="459"/>
      <c r="AV379" s="460"/>
      <c r="AW379" s="453" t="s">
        <v>112</v>
      </c>
    </row>
    <row r="380" spans="1:49" s="444" customFormat="1" ht="24" customHeight="1" thickTop="1" thickBot="1" x14ac:dyDescent="0.3">
      <c r="A380" s="1009" t="s">
        <v>225</v>
      </c>
      <c r="B380" s="127" t="s">
        <v>349</v>
      </c>
      <c r="C380" s="128"/>
      <c r="D380" s="129"/>
      <c r="E380" s="129"/>
      <c r="F380" s="129"/>
      <c r="G380" s="129"/>
      <c r="H380" s="129"/>
      <c r="I380" s="129"/>
      <c r="J380" s="129"/>
      <c r="K380" s="129"/>
      <c r="L380" s="224" t="s">
        <v>51</v>
      </c>
      <c r="M380" s="130">
        <v>3</v>
      </c>
      <c r="N380" s="320" t="s">
        <v>54</v>
      </c>
      <c r="Q380" s="1011" t="s">
        <v>225</v>
      </c>
      <c r="R380" s="209" t="s">
        <v>117</v>
      </c>
      <c r="S380" s="461"/>
      <c r="T380" s="462"/>
      <c r="U380" s="462"/>
      <c r="V380" s="462"/>
      <c r="W380" s="463"/>
      <c r="X380" s="463"/>
      <c r="Y380" s="463"/>
      <c r="Z380" s="463"/>
      <c r="AA380" s="463"/>
      <c r="AB380" s="464"/>
      <c r="AC380" s="208" t="s">
        <v>30</v>
      </c>
      <c r="AD380" s="464"/>
      <c r="AE380" s="465"/>
      <c r="AF380" s="1011" t="s">
        <v>225</v>
      </c>
      <c r="AG380" s="456"/>
      <c r="AH380" s="1011" t="s">
        <v>225</v>
      </c>
      <c r="AI380" s="132" t="s">
        <v>92</v>
      </c>
      <c r="AJ380" s="461"/>
      <c r="AK380" s="462"/>
      <c r="AL380" s="462"/>
      <c r="AM380" s="462"/>
      <c r="AN380" s="463"/>
      <c r="AO380" s="463"/>
      <c r="AP380" s="463"/>
      <c r="AQ380" s="463"/>
      <c r="AR380" s="463"/>
      <c r="AS380" s="463"/>
      <c r="AT380" s="463"/>
      <c r="AU380" s="463"/>
      <c r="AV380" s="466"/>
      <c r="AW380" s="1011" t="s">
        <v>225</v>
      </c>
    </row>
    <row r="381" spans="1:49" s="444" customFormat="1" ht="32.25" customHeight="1" thickBot="1" x14ac:dyDescent="0.3">
      <c r="A381" s="1009"/>
      <c r="B381" s="239" t="s">
        <v>213</v>
      </c>
      <c r="C381" s="222"/>
      <c r="D381" s="222"/>
      <c r="E381" s="221"/>
      <c r="F381" s="221"/>
      <c r="G381" s="221"/>
      <c r="H381" s="221"/>
      <c r="I381" s="221"/>
      <c r="J381" s="221"/>
      <c r="K381" s="222"/>
      <c r="L381" s="221"/>
      <c r="M381" s="321" t="str">
        <f>F382</f>
        <v>Quantité</v>
      </c>
      <c r="N381" s="322" t="s">
        <v>226</v>
      </c>
      <c r="Q381" s="1011"/>
      <c r="R381" s="467" t="s">
        <v>225</v>
      </c>
      <c r="S381" s="443"/>
      <c r="T381" s="443"/>
      <c r="U381" s="443"/>
      <c r="V381" s="463"/>
      <c r="W381" s="463"/>
      <c r="X381" s="463"/>
      <c r="Y381" s="463"/>
      <c r="Z381" s="463"/>
      <c r="AA381" s="463"/>
      <c r="AB381" s="135" t="s">
        <v>51</v>
      </c>
      <c r="AC381" s="136">
        <v>1.89</v>
      </c>
      <c r="AD381" s="137" t="s">
        <v>54</v>
      </c>
      <c r="AE381" s="465"/>
      <c r="AF381" s="1011"/>
      <c r="AG381" s="456"/>
      <c r="AH381" s="1011"/>
      <c r="AI381" s="468" t="s">
        <v>225</v>
      </c>
      <c r="AJ381" s="464"/>
      <c r="AK381" s="464"/>
      <c r="AL381" s="464"/>
      <c r="AM381" s="463"/>
      <c r="AN381" s="463"/>
      <c r="AO381" s="463"/>
      <c r="AP381" s="463"/>
      <c r="AQ381" s="463"/>
      <c r="AR381" s="463"/>
      <c r="AS381" s="463"/>
      <c r="AT381" s="463"/>
      <c r="AU381" s="463"/>
      <c r="AV381" s="466"/>
      <c r="AW381" s="1011"/>
    </row>
    <row r="382" spans="1:49" s="444" customFormat="1" ht="24" customHeight="1" thickBot="1" x14ac:dyDescent="0.3">
      <c r="A382" s="1009"/>
      <c r="B382" s="195">
        <f>SUM(B387:B403)</f>
        <v>0.1</v>
      </c>
      <c r="C382" s="875" t="s">
        <v>0</v>
      </c>
      <c r="D382" s="223"/>
      <c r="E382" s="223"/>
      <c r="F382" s="874" t="s">
        <v>5</v>
      </c>
      <c r="G382" s="874"/>
      <c r="H382" s="507"/>
      <c r="I382" s="290"/>
      <c r="J382" s="227"/>
      <c r="K382" s="227"/>
      <c r="L382" s="227"/>
      <c r="M382" s="227"/>
      <c r="N382" s="508"/>
      <c r="Q382" s="1011"/>
      <c r="R382" s="140" t="s">
        <v>114</v>
      </c>
      <c r="S382" s="447" t="s">
        <v>113</v>
      </c>
      <c r="T382" s="447"/>
      <c r="U382" s="448"/>
      <c r="V382" s="471"/>
      <c r="W382" s="471"/>
      <c r="X382" s="471"/>
      <c r="Y382" s="471"/>
      <c r="Z382" s="471"/>
      <c r="AA382" s="471"/>
      <c r="AB382" s="471"/>
      <c r="AC382" s="471"/>
      <c r="AD382" s="471"/>
      <c r="AE382" s="472"/>
      <c r="AF382" s="1011"/>
      <c r="AG382" s="456"/>
      <c r="AH382" s="1011"/>
      <c r="AI382" s="141" t="s">
        <v>114</v>
      </c>
      <c r="AJ382" s="447" t="s">
        <v>113</v>
      </c>
      <c r="AK382" s="447"/>
      <c r="AL382" s="448"/>
      <c r="AM382" s="471"/>
      <c r="AN382" s="471"/>
      <c r="AO382" s="471"/>
      <c r="AP382" s="471"/>
      <c r="AQ382" s="471"/>
      <c r="AR382" s="471"/>
      <c r="AS382" s="471"/>
      <c r="AT382" s="471"/>
      <c r="AU382" s="471"/>
      <c r="AV382" s="473"/>
      <c r="AW382" s="1011"/>
    </row>
    <row r="383" spans="1:49" s="444" customFormat="1" ht="15.75" x14ac:dyDescent="0.2">
      <c r="A383" s="1009"/>
      <c r="B383" s="226"/>
      <c r="C383" s="876"/>
      <c r="D383" s="291" t="s">
        <v>4</v>
      </c>
      <c r="E383" s="225"/>
      <c r="F383" s="509" t="s">
        <v>220</v>
      </c>
      <c r="G383" s="510" t="s">
        <v>53</v>
      </c>
      <c r="H383" s="53"/>
      <c r="I383" s="307" t="s">
        <v>221</v>
      </c>
      <c r="J383" s="225"/>
      <c r="K383" s="292" t="s">
        <v>50</v>
      </c>
      <c r="L383" s="1031" t="s">
        <v>196</v>
      </c>
      <c r="M383" s="1031"/>
      <c r="N383" s="323">
        <f>B382</f>
        <v>0.1</v>
      </c>
      <c r="Q383" s="1011"/>
      <c r="R383" s="476"/>
      <c r="S383" s="464"/>
      <c r="T383" s="464"/>
      <c r="U383" s="463"/>
      <c r="V383" s="463"/>
      <c r="W383" s="463"/>
      <c r="X383" s="463"/>
      <c r="Y383" s="463"/>
      <c r="Z383" s="463"/>
      <c r="AA383" s="463"/>
      <c r="AB383" s="463"/>
      <c r="AC383" s="463"/>
      <c r="AD383" s="463"/>
      <c r="AE383" s="465"/>
      <c r="AF383" s="1011"/>
      <c r="AG383" s="456"/>
      <c r="AH383" s="1011"/>
      <c r="AI383" s="477"/>
      <c r="AJ383" s="464"/>
      <c r="AK383" s="464"/>
      <c r="AL383" s="464"/>
      <c r="AM383" s="463"/>
      <c r="AN383" s="463"/>
      <c r="AO383" s="463"/>
      <c r="AP383" s="463"/>
      <c r="AQ383" s="463"/>
      <c r="AR383" s="463"/>
      <c r="AS383" s="463"/>
      <c r="AT383" s="463"/>
      <c r="AU383" s="463"/>
      <c r="AV383" s="466"/>
      <c r="AW383" s="1011"/>
    </row>
    <row r="384" spans="1:49" s="444" customFormat="1" ht="14.25" customHeight="1" x14ac:dyDescent="0.25">
      <c r="A384" s="1009"/>
      <c r="B384" s="131" t="s">
        <v>23</v>
      </c>
      <c r="C384" s="131" t="s">
        <v>25</v>
      </c>
      <c r="D384" s="196" t="s">
        <v>21</v>
      </c>
      <c r="E384" s="129"/>
      <c r="F384" s="227"/>
      <c r="G384" s="511"/>
      <c r="H384" s="131"/>
      <c r="I384" s="512"/>
      <c r="J384" s="464"/>
      <c r="K384" s="152" t="s">
        <v>27</v>
      </c>
      <c r="L384" s="129"/>
      <c r="M384" s="513"/>
      <c r="N384" s="514"/>
      <c r="Q384" s="1011"/>
      <c r="R384" s="142" t="s">
        <v>21</v>
      </c>
      <c r="S384" s="143" t="s">
        <v>4</v>
      </c>
      <c r="T384" s="144" t="s">
        <v>118</v>
      </c>
      <c r="U384" s="464"/>
      <c r="V384" s="463"/>
      <c r="W384" s="463"/>
      <c r="X384" s="463"/>
      <c r="Y384" s="463"/>
      <c r="Z384" s="463"/>
      <c r="AA384" s="463"/>
      <c r="AB384" s="463"/>
      <c r="AC384" s="463"/>
      <c r="AD384" s="463"/>
      <c r="AE384" s="465"/>
      <c r="AF384" s="1011"/>
      <c r="AG384" s="456"/>
      <c r="AH384" s="1011"/>
      <c r="AI384" s="145" t="s">
        <v>23</v>
      </c>
      <c r="AJ384" s="143" t="s">
        <v>119</v>
      </c>
      <c r="AK384" s="464"/>
      <c r="AL384" s="464"/>
      <c r="AM384" s="463"/>
      <c r="AN384" s="463"/>
      <c r="AO384" s="463"/>
      <c r="AP384" s="463"/>
      <c r="AQ384" s="463"/>
      <c r="AR384" s="463"/>
      <c r="AS384" s="463"/>
      <c r="AT384" s="463"/>
      <c r="AU384" s="463"/>
      <c r="AV384" s="466"/>
      <c r="AW384" s="1011"/>
    </row>
    <row r="385" spans="1:49" s="444" customFormat="1" ht="15.75" customHeight="1" x14ac:dyDescent="0.2">
      <c r="A385" s="1009"/>
      <c r="B385" s="197"/>
      <c r="C385" s="198"/>
      <c r="D385" s="199" t="s">
        <v>224</v>
      </c>
      <c r="E385" s="200"/>
      <c r="F385" s="290">
        <f>SUM(F387:F403)</f>
        <v>2.7</v>
      </c>
      <c r="G385" s="228">
        <f>SUM(G387:G403)</f>
        <v>3</v>
      </c>
      <c r="H385" s="229" t="s">
        <v>2</v>
      </c>
      <c r="I385" s="290">
        <f>G385-F385</f>
        <v>0.29999999999999982</v>
      </c>
      <c r="J385" s="201"/>
      <c r="K385" s="202"/>
      <c r="L385" s="129"/>
      <c r="M385" s="129"/>
      <c r="N385" s="324"/>
      <c r="Q385" s="1011"/>
      <c r="R385" s="152"/>
      <c r="S385" s="143"/>
      <c r="T385" s="144"/>
      <c r="U385" s="464"/>
      <c r="V385" s="463"/>
      <c r="W385" s="463"/>
      <c r="X385" s="463"/>
      <c r="Y385" s="463"/>
      <c r="Z385" s="463"/>
      <c r="AA385" s="463"/>
      <c r="AB385" s="463"/>
      <c r="AC385" s="463"/>
      <c r="AD385" s="463"/>
      <c r="AE385" s="465"/>
      <c r="AF385" s="1011"/>
      <c r="AG385" s="456"/>
      <c r="AH385" s="1011"/>
      <c r="AI385" s="477"/>
      <c r="AJ385" s="464"/>
      <c r="AK385" s="464"/>
      <c r="AL385" s="464"/>
      <c r="AM385" s="463"/>
      <c r="AN385" s="463"/>
      <c r="AO385" s="463"/>
      <c r="AP385" s="463"/>
      <c r="AQ385" s="463"/>
      <c r="AR385" s="463"/>
      <c r="AS385" s="463"/>
      <c r="AT385" s="463"/>
      <c r="AU385" s="463"/>
      <c r="AV385" s="466"/>
      <c r="AW385" s="1011"/>
    </row>
    <row r="386" spans="1:49" s="444" customFormat="1" ht="15.75" customHeight="1" x14ac:dyDescent="0.25">
      <c r="A386" s="1009"/>
      <c r="B386" s="197"/>
      <c r="C386" s="61"/>
      <c r="D386" s="203"/>
      <c r="E386" s="204"/>
      <c r="F386" s="205"/>
      <c r="G386" s="230">
        <f>IF(B386="",0,(B386/B382)*M380)</f>
        <v>0</v>
      </c>
      <c r="H386" s="231"/>
      <c r="I386" s="232"/>
      <c r="J386" s="206"/>
      <c r="K386" s="162"/>
      <c r="L386" s="129"/>
      <c r="M386" s="129"/>
      <c r="N386" s="324"/>
      <c r="Q386" s="1011"/>
      <c r="R386" s="152" t="s">
        <v>23</v>
      </c>
      <c r="S386" s="143" t="s">
        <v>119</v>
      </c>
      <c r="T386" s="144" t="s">
        <v>127</v>
      </c>
      <c r="U386" s="464"/>
      <c r="V386" s="463"/>
      <c r="W386" s="463"/>
      <c r="X386" s="463"/>
      <c r="Y386" s="463"/>
      <c r="Z386" s="463"/>
      <c r="AA386" s="463"/>
      <c r="AB386" s="463"/>
      <c r="AC386" s="463"/>
      <c r="AD386" s="463"/>
      <c r="AE386" s="465"/>
      <c r="AF386" s="1011"/>
      <c r="AG386" s="456"/>
      <c r="AH386" s="1011"/>
      <c r="AI386" s="483"/>
      <c r="AJ386" s="484" t="s">
        <v>94</v>
      </c>
      <c r="AK386" s="485"/>
      <c r="AL386" s="485"/>
      <c r="AM386" s="486"/>
      <c r="AN386" s="464"/>
      <c r="AO386" s="463"/>
      <c r="AP386" s="484" t="s">
        <v>93</v>
      </c>
      <c r="AQ386" s="463"/>
      <c r="AR386" s="463"/>
      <c r="AS386" s="463"/>
      <c r="AT386" s="463"/>
      <c r="AU386" s="463"/>
      <c r="AV386" s="466"/>
      <c r="AW386" s="1011"/>
    </row>
    <row r="387" spans="1:49" s="444" customFormat="1" ht="15.75" x14ac:dyDescent="0.2">
      <c r="A387" s="1009"/>
      <c r="B387" s="720">
        <v>0.1</v>
      </c>
      <c r="C387" s="61">
        <v>10</v>
      </c>
      <c r="D387" s="162" t="s">
        <v>132</v>
      </c>
      <c r="E387" s="162"/>
      <c r="F387" s="22">
        <f t="shared" ref="F387:F403" si="43">IF(ISTEXT(B387),B387,IF(B387="","",IF(C387="",G387,G387-(G387*C387%))))</f>
        <v>2.7</v>
      </c>
      <c r="G387" s="230">
        <f>IF(ISTEXT(B387),B387,IF(B387="","",(B387/B382)*M380))</f>
        <v>3</v>
      </c>
      <c r="H387" s="233" t="s">
        <v>2</v>
      </c>
      <c r="I387" s="289">
        <f>IF(B387="","",G387-F387)</f>
        <v>0.29999999999999982</v>
      </c>
      <c r="J387" s="293" t="s">
        <v>20</v>
      </c>
      <c r="K387" s="162"/>
      <c r="L387" s="129"/>
      <c r="M387" s="129"/>
      <c r="N387" s="324"/>
      <c r="Q387" s="1011"/>
      <c r="R387" s="152"/>
      <c r="S387" s="143"/>
      <c r="T387" s="159" t="s">
        <v>94</v>
      </c>
      <c r="U387" s="464"/>
      <c r="V387" s="463"/>
      <c r="W387" s="463"/>
      <c r="X387" s="463"/>
      <c r="Y387" s="463"/>
      <c r="Z387" s="463"/>
      <c r="AA387" s="463"/>
      <c r="AB387" s="463"/>
      <c r="AC387" s="463"/>
      <c r="AD387" s="463"/>
      <c r="AE387" s="465"/>
      <c r="AF387" s="1011"/>
      <c r="AG387" s="456"/>
      <c r="AH387" s="1011"/>
      <c r="AI387" s="483"/>
      <c r="AJ387" s="487" t="s">
        <v>347</v>
      </c>
      <c r="AK387" s="487"/>
      <c r="AL387" s="487"/>
      <c r="AM387" s="487"/>
      <c r="AN387" s="464"/>
      <c r="AO387" s="463"/>
      <c r="AP387" s="463"/>
      <c r="AQ387" s="463"/>
      <c r="AR387" s="463"/>
      <c r="AS387" s="463"/>
      <c r="AT387" s="463"/>
      <c r="AU387" s="463"/>
      <c r="AV387" s="466"/>
      <c r="AW387" s="1011"/>
    </row>
    <row r="388" spans="1:49" s="444" customFormat="1" ht="15.75" x14ac:dyDescent="0.2">
      <c r="A388" s="1009"/>
      <c r="B388" s="720"/>
      <c r="C388" s="61"/>
      <c r="D388" s="162"/>
      <c r="E388" s="162"/>
      <c r="F388" s="22" t="str">
        <f t="shared" si="43"/>
        <v/>
      </c>
      <c r="G388" s="230" t="str">
        <f>IF(ISTEXT(B388),B388,IF(B388="","",(B388/B382)*M380))</f>
        <v/>
      </c>
      <c r="H388" s="233" t="s">
        <v>2</v>
      </c>
      <c r="I388" s="289" t="str">
        <f>IF(B388="","",G388-F388)</f>
        <v/>
      </c>
      <c r="J388" s="293" t="s">
        <v>22</v>
      </c>
      <c r="K388" s="162" t="s">
        <v>150</v>
      </c>
      <c r="L388" s="129"/>
      <c r="M388" s="129"/>
      <c r="N388" s="324"/>
      <c r="Q388" s="1011"/>
      <c r="R388" s="464"/>
      <c r="S388" s="464"/>
      <c r="T388" s="144" t="s">
        <v>155</v>
      </c>
      <c r="U388" s="464"/>
      <c r="V388" s="463"/>
      <c r="W388" s="463"/>
      <c r="X388" s="463"/>
      <c r="Y388" s="463"/>
      <c r="Z388" s="463"/>
      <c r="AA388" s="463"/>
      <c r="AB388" s="463"/>
      <c r="AC388" s="463"/>
      <c r="AD388" s="463"/>
      <c r="AE388" s="465"/>
      <c r="AF388" s="1011"/>
      <c r="AG388" s="456"/>
      <c r="AH388" s="1011"/>
      <c r="AI388" s="483"/>
      <c r="AJ388" s="487"/>
      <c r="AK388" s="487" t="s">
        <v>95</v>
      </c>
      <c r="AL388" s="487"/>
      <c r="AM388" s="487"/>
      <c r="AN388" s="464"/>
      <c r="AO388" s="463"/>
      <c r="AP388" s="463"/>
      <c r="AQ388" s="463"/>
      <c r="AR388" s="463"/>
      <c r="AS388" s="463"/>
      <c r="AT388" s="463"/>
      <c r="AU388" s="463"/>
      <c r="AV388" s="466"/>
      <c r="AW388" s="1011"/>
    </row>
    <row r="389" spans="1:49" s="444" customFormat="1" ht="15.75" x14ac:dyDescent="0.2">
      <c r="A389" s="1009"/>
      <c r="B389" s="720"/>
      <c r="C389" s="61"/>
      <c r="D389" s="162"/>
      <c r="E389" s="162"/>
      <c r="F389" s="22" t="str">
        <f t="shared" si="43"/>
        <v/>
      </c>
      <c r="G389" s="230" t="str">
        <f>IF(ISTEXT(B389),B389,IF(B389="","",(B389/B382)*M380))</f>
        <v/>
      </c>
      <c r="H389" s="233" t="s">
        <v>2</v>
      </c>
      <c r="I389" s="289" t="str">
        <f t="shared" ref="I389:I403" si="44">IF(B389="","",G389-F389)</f>
        <v/>
      </c>
      <c r="J389" s="293" t="s">
        <v>24</v>
      </c>
      <c r="K389" s="162" t="s">
        <v>151</v>
      </c>
      <c r="L389" s="129"/>
      <c r="M389" s="129"/>
      <c r="N389" s="324"/>
      <c r="Q389" s="1011"/>
      <c r="R389" s="464"/>
      <c r="S389" s="464"/>
      <c r="T389" s="144" t="s">
        <v>131</v>
      </c>
      <c r="U389" s="464"/>
      <c r="V389" s="463"/>
      <c r="W389" s="463"/>
      <c r="X389" s="463"/>
      <c r="Y389" s="463"/>
      <c r="Z389" s="463"/>
      <c r="AA389" s="463"/>
      <c r="AB389" s="463"/>
      <c r="AC389" s="463"/>
      <c r="AD389" s="463"/>
      <c r="AE389" s="465"/>
      <c r="AF389" s="1011"/>
      <c r="AG389" s="456"/>
      <c r="AH389" s="1011"/>
      <c r="AI389" s="483"/>
      <c r="AJ389" s="487"/>
      <c r="AK389" s="487" t="s">
        <v>96</v>
      </c>
      <c r="AL389" s="487"/>
      <c r="AM389" s="487"/>
      <c r="AN389" s="464"/>
      <c r="AO389" s="463"/>
      <c r="AP389" s="463"/>
      <c r="AQ389" s="463"/>
      <c r="AR389" s="463"/>
      <c r="AS389" s="463"/>
      <c r="AT389" s="163"/>
      <c r="AU389" s="163"/>
      <c r="AV389" s="164"/>
      <c r="AW389" s="1011"/>
    </row>
    <row r="390" spans="1:49" s="444" customFormat="1" ht="15.75" x14ac:dyDescent="0.2">
      <c r="A390" s="1009"/>
      <c r="B390" s="720"/>
      <c r="C390" s="61"/>
      <c r="D390" s="162"/>
      <c r="E390" s="162"/>
      <c r="F390" s="22" t="str">
        <f t="shared" si="43"/>
        <v/>
      </c>
      <c r="G390" s="230" t="str">
        <f>IF(ISTEXT(B390),B390,IF(B390="","",(B390/B382)*M380))</f>
        <v/>
      </c>
      <c r="H390" s="233" t="s">
        <v>2</v>
      </c>
      <c r="I390" s="289" t="str">
        <f t="shared" si="44"/>
        <v/>
      </c>
      <c r="J390" s="293" t="s">
        <v>26</v>
      </c>
      <c r="K390" s="162"/>
      <c r="L390" s="129"/>
      <c r="M390" s="129"/>
      <c r="N390" s="324"/>
      <c r="Q390" s="1011"/>
      <c r="R390" s="464"/>
      <c r="S390" s="464"/>
      <c r="T390" s="464"/>
      <c r="U390" s="464"/>
      <c r="V390" s="463"/>
      <c r="W390" s="463"/>
      <c r="X390" s="463"/>
      <c r="Y390" s="463"/>
      <c r="Z390" s="463"/>
      <c r="AA390" s="463"/>
      <c r="AB390" s="463"/>
      <c r="AC390" s="463"/>
      <c r="AD390" s="463"/>
      <c r="AE390" s="465"/>
      <c r="AF390" s="1011"/>
      <c r="AG390" s="456"/>
      <c r="AH390" s="1011"/>
      <c r="AI390" s="483"/>
      <c r="AJ390" s="487"/>
      <c r="AK390" s="487" t="s">
        <v>97</v>
      </c>
      <c r="AL390" s="487"/>
      <c r="AM390" s="487"/>
      <c r="AN390" s="464"/>
      <c r="AO390" s="463"/>
      <c r="AP390" s="463"/>
      <c r="AQ390" s="463"/>
      <c r="AR390" s="463"/>
      <c r="AS390" s="463"/>
      <c r="AT390" s="163"/>
      <c r="AU390" s="163"/>
      <c r="AV390" s="164"/>
      <c r="AW390" s="1011"/>
    </row>
    <row r="391" spans="1:49" s="444" customFormat="1" ht="15.75" x14ac:dyDescent="0.2">
      <c r="A391" s="1009"/>
      <c r="B391" s="720"/>
      <c r="C391" s="61"/>
      <c r="D391" s="162"/>
      <c r="E391" s="162"/>
      <c r="F391" s="22" t="str">
        <f t="shared" si="43"/>
        <v/>
      </c>
      <c r="G391" s="230" t="str">
        <f>IF(ISTEXT(B391),B391,IF(B391="","",(B391/B382)*M380))</f>
        <v/>
      </c>
      <c r="H391" s="233" t="s">
        <v>2</v>
      </c>
      <c r="I391" s="289" t="str">
        <f t="shared" si="44"/>
        <v/>
      </c>
      <c r="J391" s="293" t="s">
        <v>29</v>
      </c>
      <c r="K391" s="162"/>
      <c r="L391" s="129"/>
      <c r="M391" s="129"/>
      <c r="N391" s="324"/>
      <c r="Q391" s="1011"/>
      <c r="R391" s="152" t="s">
        <v>25</v>
      </c>
      <c r="S391" s="143" t="s">
        <v>129</v>
      </c>
      <c r="T391" s="144" t="s">
        <v>130</v>
      </c>
      <c r="U391" s="464"/>
      <c r="V391" s="463"/>
      <c r="W391" s="463"/>
      <c r="X391" s="463"/>
      <c r="Y391" s="463"/>
      <c r="Z391" s="463"/>
      <c r="AA391" s="463"/>
      <c r="AB391" s="463"/>
      <c r="AC391" s="463"/>
      <c r="AD391" s="463"/>
      <c r="AE391" s="465"/>
      <c r="AF391" s="1011"/>
      <c r="AG391" s="456"/>
      <c r="AH391" s="1011"/>
      <c r="AI391" s="483"/>
      <c r="AJ391" s="487"/>
      <c r="AK391" s="487" t="s">
        <v>98</v>
      </c>
      <c r="AL391" s="487"/>
      <c r="AM391" s="487"/>
      <c r="AN391" s="464"/>
      <c r="AO391" s="463"/>
      <c r="AP391" s="463"/>
      <c r="AQ391" s="463"/>
      <c r="AR391" s="463"/>
      <c r="AS391" s="463"/>
      <c r="AT391" s="463"/>
      <c r="AU391" s="463"/>
      <c r="AV391" s="466"/>
      <c r="AW391" s="1011"/>
    </row>
    <row r="392" spans="1:49" s="444" customFormat="1" ht="15.75" x14ac:dyDescent="0.25">
      <c r="A392" s="1009"/>
      <c r="B392" s="720"/>
      <c r="C392" s="61"/>
      <c r="D392" s="162"/>
      <c r="E392" s="162"/>
      <c r="F392" s="22" t="str">
        <f t="shared" si="43"/>
        <v/>
      </c>
      <c r="G392" s="230" t="str">
        <f>IF(ISTEXT(B392),B392,IF(B392="","",(B392/B382)*M380))</f>
        <v/>
      </c>
      <c r="H392" s="233" t="s">
        <v>2</v>
      </c>
      <c r="I392" s="289" t="str">
        <f t="shared" si="44"/>
        <v/>
      </c>
      <c r="J392" s="293" t="s">
        <v>31</v>
      </c>
      <c r="K392" s="162"/>
      <c r="L392" s="129"/>
      <c r="M392" s="129"/>
      <c r="N392" s="324"/>
      <c r="Q392" s="1011"/>
      <c r="R392" s="169"/>
      <c r="S392" s="143"/>
      <c r="T392" s="144"/>
      <c r="U392" s="464"/>
      <c r="V392" s="463"/>
      <c r="W392" s="463"/>
      <c r="X392" s="463"/>
      <c r="Y392" s="463"/>
      <c r="Z392" s="463"/>
      <c r="AA392" s="463"/>
      <c r="AB392" s="463"/>
      <c r="AC392" s="463"/>
      <c r="AD392" s="463"/>
      <c r="AE392" s="465"/>
      <c r="AF392" s="1011"/>
      <c r="AG392" s="456"/>
      <c r="AH392" s="1011"/>
      <c r="AI392" s="483"/>
      <c r="AJ392" s="487"/>
      <c r="AK392" s="488" t="s">
        <v>99</v>
      </c>
      <c r="AL392" s="487"/>
      <c r="AM392" s="487"/>
      <c r="AN392" s="464"/>
      <c r="AO392" s="463"/>
      <c r="AP392" s="463"/>
      <c r="AQ392" s="463"/>
      <c r="AR392" s="463"/>
      <c r="AS392" s="877" t="s">
        <v>201</v>
      </c>
      <c r="AT392" s="878"/>
      <c r="AU392" s="878"/>
      <c r="AV392" s="170" t="s">
        <v>198</v>
      </c>
      <c r="AW392" s="1011"/>
    </row>
    <row r="393" spans="1:49" s="444" customFormat="1" ht="31.5" x14ac:dyDescent="0.2">
      <c r="A393" s="1009"/>
      <c r="B393" s="720"/>
      <c r="C393" s="61"/>
      <c r="D393" s="162"/>
      <c r="E393" s="162"/>
      <c r="F393" s="22" t="str">
        <f t="shared" si="43"/>
        <v/>
      </c>
      <c r="G393" s="230" t="str">
        <f>IF(ISTEXT(B393),B393,IF(B393="","",(B393/B382)*M380))</f>
        <v/>
      </c>
      <c r="H393" s="233" t="s">
        <v>2</v>
      </c>
      <c r="I393" s="289" t="str">
        <f t="shared" si="44"/>
        <v/>
      </c>
      <c r="J393" s="293" t="s">
        <v>32</v>
      </c>
      <c r="K393" s="162"/>
      <c r="L393" s="129"/>
      <c r="M393" s="129"/>
      <c r="N393" s="324"/>
      <c r="Q393" s="1011"/>
      <c r="R393" s="152" t="s">
        <v>27</v>
      </c>
      <c r="S393" s="174" t="s">
        <v>50</v>
      </c>
      <c r="T393" s="144" t="s">
        <v>211</v>
      </c>
      <c r="U393" s="464"/>
      <c r="V393" s="463"/>
      <c r="W393" s="463"/>
      <c r="X393" s="463"/>
      <c r="Y393" s="463"/>
      <c r="Z393" s="463"/>
      <c r="AA393" s="463"/>
      <c r="AB393" s="463"/>
      <c r="AC393" s="463"/>
      <c r="AD393" s="463"/>
      <c r="AE393" s="465"/>
      <c r="AF393" s="1011"/>
      <c r="AG393" s="456"/>
      <c r="AH393" s="1011"/>
      <c r="AI393" s="483"/>
      <c r="AJ393" s="487"/>
      <c r="AK393" s="487" t="s">
        <v>100</v>
      </c>
      <c r="AL393" s="487"/>
      <c r="AM393" s="487"/>
      <c r="AN393" s="464"/>
      <c r="AO393" s="463"/>
      <c r="AP393" s="463"/>
      <c r="AQ393" s="463"/>
      <c r="AR393" s="463"/>
      <c r="AS393" s="171"/>
      <c r="AT393" s="172">
        <v>2</v>
      </c>
      <c r="AU393" s="159" t="s">
        <v>1</v>
      </c>
      <c r="AV393" s="173">
        <f>AT393</f>
        <v>2</v>
      </c>
      <c r="AW393" s="1011"/>
    </row>
    <row r="394" spans="1:49" s="444" customFormat="1" ht="15.75" x14ac:dyDescent="0.2">
      <c r="A394" s="1009"/>
      <c r="B394" s="720"/>
      <c r="C394" s="61"/>
      <c r="D394" s="162"/>
      <c r="E394" s="162"/>
      <c r="F394" s="22" t="str">
        <f t="shared" si="43"/>
        <v/>
      </c>
      <c r="G394" s="230" t="str">
        <f>IF(ISTEXT(B394),B394,IF(B394="","",(B394/B382)*M380))</f>
        <v/>
      </c>
      <c r="H394" s="233" t="s">
        <v>2</v>
      </c>
      <c r="I394" s="289" t="str">
        <f t="shared" si="44"/>
        <v/>
      </c>
      <c r="J394" s="293" t="s">
        <v>33</v>
      </c>
      <c r="K394" s="162"/>
      <c r="L394" s="129"/>
      <c r="M394" s="129"/>
      <c r="N394" s="324"/>
      <c r="Q394" s="1011"/>
      <c r="R394" s="152"/>
      <c r="S394" s="174"/>
      <c r="T394" s="144"/>
      <c r="U394" s="464"/>
      <c r="V394" s="464"/>
      <c r="W394" s="464"/>
      <c r="X394" s="464"/>
      <c r="Y394" s="464"/>
      <c r="Z394" s="464"/>
      <c r="AA394" s="464"/>
      <c r="AB394" s="464"/>
      <c r="AC394" s="464"/>
      <c r="AD394" s="464"/>
      <c r="AE394" s="489"/>
      <c r="AF394" s="1011"/>
      <c r="AG394" s="456"/>
      <c r="AH394" s="1011"/>
      <c r="AI394" s="483"/>
      <c r="AJ394" s="487"/>
      <c r="AK394" s="487" t="s">
        <v>101</v>
      </c>
      <c r="AL394" s="487"/>
      <c r="AM394" s="487"/>
      <c r="AN394" s="464"/>
      <c r="AO394" s="463"/>
      <c r="AP394" s="463"/>
      <c r="AQ394" s="463"/>
      <c r="AR394" s="464"/>
      <c r="AS394" s="171"/>
      <c r="AT394" s="490">
        <f>AT393*10</f>
        <v>20</v>
      </c>
      <c r="AU394" s="491" t="s">
        <v>103</v>
      </c>
      <c r="AV394" s="175">
        <f>AT393/10</f>
        <v>0.2</v>
      </c>
      <c r="AW394" s="1011"/>
    </row>
    <row r="395" spans="1:49" s="444" customFormat="1" ht="16.5" thickBot="1" x14ac:dyDescent="0.3">
      <c r="A395" s="1009"/>
      <c r="B395" s="720"/>
      <c r="C395" s="61"/>
      <c r="D395" s="162"/>
      <c r="E395" s="162"/>
      <c r="F395" s="22" t="str">
        <f t="shared" si="43"/>
        <v/>
      </c>
      <c r="G395" s="230" t="str">
        <f>IF(ISTEXT(B395),B395,IF(B395="","",(B395/B382)*M380))</f>
        <v/>
      </c>
      <c r="H395" s="233" t="s">
        <v>2</v>
      </c>
      <c r="I395" s="289" t="str">
        <f t="shared" si="44"/>
        <v/>
      </c>
      <c r="J395" s="293" t="s">
        <v>35</v>
      </c>
      <c r="K395" s="162"/>
      <c r="L395" s="129"/>
      <c r="M395" s="129"/>
      <c r="N395" s="324"/>
      <c r="Q395" s="1011"/>
      <c r="R395" s="208" t="s">
        <v>30</v>
      </c>
      <c r="U395" s="464"/>
      <c r="V395" s="464"/>
      <c r="W395" s="464"/>
      <c r="X395" s="464"/>
      <c r="Y395" s="464"/>
      <c r="Z395" s="464"/>
      <c r="AA395" s="464"/>
      <c r="AB395" s="464"/>
      <c r="AC395" s="464"/>
      <c r="AD395" s="464"/>
      <c r="AE395" s="489"/>
      <c r="AF395" s="1011"/>
      <c r="AG395" s="456"/>
      <c r="AH395" s="1011"/>
      <c r="AI395" s="483"/>
      <c r="AJ395" s="487"/>
      <c r="AK395" s="488" t="s">
        <v>102</v>
      </c>
      <c r="AL395" s="487"/>
      <c r="AM395" s="487"/>
      <c r="AN395" s="464"/>
      <c r="AO395" s="464"/>
      <c r="AP395" s="464"/>
      <c r="AQ395" s="464"/>
      <c r="AR395" s="464"/>
      <c r="AS395" s="492"/>
      <c r="AT395" s="490">
        <f>AT394*10</f>
        <v>200</v>
      </c>
      <c r="AU395" s="491" t="s">
        <v>104</v>
      </c>
      <c r="AV395" s="175">
        <f>AV394/10</f>
        <v>0.02</v>
      </c>
      <c r="AW395" s="1011"/>
    </row>
    <row r="396" spans="1:49" s="444" customFormat="1" ht="31.5" customHeight="1" thickBot="1" x14ac:dyDescent="0.3">
      <c r="A396" s="1009"/>
      <c r="B396" s="720"/>
      <c r="C396" s="61"/>
      <c r="D396" s="162"/>
      <c r="E396" s="162"/>
      <c r="F396" s="22" t="str">
        <f t="shared" si="43"/>
        <v/>
      </c>
      <c r="G396" s="230" t="str">
        <f>IF(ISTEXT(B396),B396,IF(B396="","",(B396/B382)*M380))</f>
        <v/>
      </c>
      <c r="H396" s="233" t="s">
        <v>2</v>
      </c>
      <c r="I396" s="289" t="str">
        <f t="shared" si="44"/>
        <v/>
      </c>
      <c r="J396" s="293" t="s">
        <v>36</v>
      </c>
      <c r="K396" s="162"/>
      <c r="L396" s="129"/>
      <c r="M396" s="129"/>
      <c r="N396" s="324"/>
      <c r="Q396" s="1011"/>
      <c r="R396" s="130">
        <v>1</v>
      </c>
      <c r="S396" s="174" t="s">
        <v>126</v>
      </c>
      <c r="T396" s="144" t="s">
        <v>212</v>
      </c>
      <c r="U396" s="464"/>
      <c r="V396" s="464"/>
      <c r="W396" s="464"/>
      <c r="X396" s="464"/>
      <c r="Y396" s="464"/>
      <c r="Z396" s="464"/>
      <c r="AA396" s="464"/>
      <c r="AB396" s="464"/>
      <c r="AC396" s="464"/>
      <c r="AD396" s="464"/>
      <c r="AE396" s="489"/>
      <c r="AF396" s="1011"/>
      <c r="AG396" s="456"/>
      <c r="AH396" s="1011"/>
      <c r="AI396" s="477"/>
      <c r="AJ396" s="476"/>
      <c r="AK396" s="485"/>
      <c r="AL396" s="485"/>
      <c r="AM396" s="486"/>
      <c r="AN396" s="476"/>
      <c r="AO396" s="879" t="s">
        <v>199</v>
      </c>
      <c r="AP396" s="880"/>
      <c r="AQ396" s="880"/>
      <c r="AR396" s="880"/>
      <c r="AS396" s="493"/>
      <c r="AT396" s="494">
        <f>AT395*10</f>
        <v>2000</v>
      </c>
      <c r="AU396" s="495" t="s">
        <v>105</v>
      </c>
      <c r="AV396" s="176">
        <f>AV395/10</f>
        <v>2E-3</v>
      </c>
      <c r="AW396" s="1011"/>
    </row>
    <row r="397" spans="1:49" s="444" customFormat="1" ht="15.75" x14ac:dyDescent="0.25">
      <c r="A397" s="1009"/>
      <c r="B397" s="720"/>
      <c r="C397" s="61"/>
      <c r="D397" s="162"/>
      <c r="E397" s="162"/>
      <c r="F397" s="22" t="str">
        <f t="shared" si="43"/>
        <v/>
      </c>
      <c r="G397" s="230" t="str">
        <f>IF(ISTEXT(B397),B397,IF(B397="","",(B397/B382)*M380))</f>
        <v/>
      </c>
      <c r="H397" s="233" t="s">
        <v>2</v>
      </c>
      <c r="I397" s="289" t="str">
        <f t="shared" si="44"/>
        <v/>
      </c>
      <c r="J397" s="293" t="s">
        <v>37</v>
      </c>
      <c r="K397" s="162"/>
      <c r="L397" s="129"/>
      <c r="M397" s="129"/>
      <c r="N397" s="324"/>
      <c r="Q397" s="1011"/>
      <c r="U397" s="464"/>
      <c r="V397" s="464"/>
      <c r="W397" s="464"/>
      <c r="X397" s="464"/>
      <c r="Y397" s="464"/>
      <c r="Z397" s="464"/>
      <c r="AA397" s="464"/>
      <c r="AB397" s="464"/>
      <c r="AC397" s="464"/>
      <c r="AD397" s="464"/>
      <c r="AE397" s="489"/>
      <c r="AF397" s="1011"/>
      <c r="AG397" s="456"/>
      <c r="AH397" s="1011"/>
      <c r="AI397" s="881" t="s">
        <v>202</v>
      </c>
      <c r="AJ397" s="882"/>
      <c r="AK397" s="883" t="s">
        <v>174</v>
      </c>
      <c r="AL397" s="884"/>
      <c r="AM397" s="884"/>
      <c r="AN397" s="885"/>
      <c r="AO397" s="886" t="s">
        <v>200</v>
      </c>
      <c r="AP397" s="887"/>
      <c r="AQ397" s="887"/>
      <c r="AR397" s="888"/>
      <c r="AS397" s="889" t="s">
        <v>178</v>
      </c>
      <c r="AT397" s="890"/>
      <c r="AU397" s="890"/>
      <c r="AV397" s="891"/>
      <c r="AW397" s="1011"/>
    </row>
    <row r="398" spans="1:49" s="444" customFormat="1" ht="26.25" thickBot="1" x14ac:dyDescent="0.3">
      <c r="A398" s="1009"/>
      <c r="B398" s="720"/>
      <c r="C398" s="61"/>
      <c r="D398" s="162"/>
      <c r="E398" s="162"/>
      <c r="F398" s="22" t="str">
        <f t="shared" si="43"/>
        <v/>
      </c>
      <c r="G398" s="230" t="str">
        <f>IF(ISTEXT(B398),B398,IF(B398="","",(B398/B382)*M380))</f>
        <v/>
      </c>
      <c r="H398" s="233" t="s">
        <v>2</v>
      </c>
      <c r="I398" s="289" t="str">
        <f t="shared" si="44"/>
        <v/>
      </c>
      <c r="J398" s="293" t="s">
        <v>38</v>
      </c>
      <c r="K398" s="162"/>
      <c r="L398" s="129"/>
      <c r="M398" s="129"/>
      <c r="N398" s="324"/>
      <c r="Q398" s="1011"/>
      <c r="R398" s="239" t="s">
        <v>213</v>
      </c>
      <c r="S398" s="464"/>
      <c r="T398" s="464"/>
      <c r="U398" s="464"/>
      <c r="V398" s="464"/>
      <c r="W398" s="464"/>
      <c r="X398" s="464"/>
      <c r="Y398" s="464"/>
      <c r="Z398" s="464"/>
      <c r="AA398" s="464"/>
      <c r="AB398" s="464"/>
      <c r="AC398" s="464"/>
      <c r="AD398" s="464"/>
      <c r="AE398" s="489"/>
      <c r="AF398" s="1011"/>
      <c r="AG398" s="456"/>
      <c r="AH398" s="1011"/>
      <c r="AI398" s="872" t="s">
        <v>157</v>
      </c>
      <c r="AJ398" s="873"/>
      <c r="AK398" s="177" t="s">
        <v>175</v>
      </c>
      <c r="AL398" s="178" t="s">
        <v>176</v>
      </c>
      <c r="AM398" s="178" t="s">
        <v>177</v>
      </c>
      <c r="AN398" s="179" t="s">
        <v>178</v>
      </c>
      <c r="AO398" s="180" t="s">
        <v>197</v>
      </c>
      <c r="AP398" s="181" t="s">
        <v>120</v>
      </c>
      <c r="AQ398" s="182" t="s">
        <v>115</v>
      </c>
      <c r="AR398" s="183" t="s">
        <v>119</v>
      </c>
      <c r="AS398" s="477"/>
      <c r="AT398" s="184" t="s">
        <v>158</v>
      </c>
      <c r="AU398" s="464"/>
      <c r="AV398" s="185" t="s">
        <v>162</v>
      </c>
      <c r="AW398" s="1011"/>
    </row>
    <row r="399" spans="1:49" s="444" customFormat="1" ht="16.5" thickBot="1" x14ac:dyDescent="0.25">
      <c r="A399" s="1009"/>
      <c r="B399" s="720"/>
      <c r="C399" s="61"/>
      <c r="D399" s="162"/>
      <c r="E399" s="162"/>
      <c r="F399" s="22" t="str">
        <f t="shared" si="43"/>
        <v/>
      </c>
      <c r="G399" s="230" t="str">
        <f>IF(ISTEXT(B399),B399,IF(B399="","",(B399/B382)*M380))</f>
        <v/>
      </c>
      <c r="H399" s="233" t="s">
        <v>2</v>
      </c>
      <c r="I399" s="289" t="str">
        <f t="shared" si="44"/>
        <v/>
      </c>
      <c r="J399" s="293" t="s">
        <v>40</v>
      </c>
      <c r="K399" s="162"/>
      <c r="L399" s="129"/>
      <c r="M399" s="129"/>
      <c r="N399" s="324"/>
      <c r="Q399" s="1011"/>
      <c r="R399" s="238">
        <v>1.0999999999999999</v>
      </c>
      <c r="S399" s="236" t="s">
        <v>209</v>
      </c>
      <c r="T399" s="237" t="s">
        <v>214</v>
      </c>
      <c r="U399" s="464"/>
      <c r="V399" s="464"/>
      <c r="W399" s="464"/>
      <c r="X399" s="464"/>
      <c r="Y399" s="464"/>
      <c r="Z399" s="464"/>
      <c r="AA399" s="464"/>
      <c r="AB399" s="464"/>
      <c r="AC399" s="464"/>
      <c r="AD399" s="464"/>
      <c r="AE399" s="489"/>
      <c r="AF399" s="1011"/>
      <c r="AG399" s="456"/>
      <c r="AH399" s="1011"/>
      <c r="AI399" s="872" t="s">
        <v>156</v>
      </c>
      <c r="AJ399" s="873"/>
      <c r="AK399" s="186" t="s">
        <v>179</v>
      </c>
      <c r="AL399" s="187" t="s">
        <v>180</v>
      </c>
      <c r="AM399" s="187" t="s">
        <v>181</v>
      </c>
      <c r="AN399" s="188" t="s">
        <v>182</v>
      </c>
      <c r="AO399" s="189" t="s">
        <v>169</v>
      </c>
      <c r="AP399" s="102">
        <v>10</v>
      </c>
      <c r="AQ399" s="103">
        <v>0.05</v>
      </c>
      <c r="AR399" s="190">
        <f>AQ399*AP399</f>
        <v>0.5</v>
      </c>
      <c r="AS399" s="477"/>
      <c r="AT399" s="184" t="s">
        <v>159</v>
      </c>
      <c r="AU399" s="464"/>
      <c r="AV399" s="185" t="s">
        <v>163</v>
      </c>
      <c r="AW399" s="1011"/>
    </row>
    <row r="400" spans="1:49" s="444" customFormat="1" ht="15.75" x14ac:dyDescent="0.2">
      <c r="A400" s="1009"/>
      <c r="B400" s="720"/>
      <c r="C400" s="61"/>
      <c r="D400" s="162"/>
      <c r="E400" s="162"/>
      <c r="F400" s="22" t="str">
        <f t="shared" si="43"/>
        <v/>
      </c>
      <c r="G400" s="230" t="str">
        <f>IF(ISTEXT(B400),B400,IF(B400="","",(B400/B382)*M380))</f>
        <v/>
      </c>
      <c r="H400" s="233" t="s">
        <v>2</v>
      </c>
      <c r="I400" s="289" t="str">
        <f t="shared" si="44"/>
        <v/>
      </c>
      <c r="J400" s="293" t="s">
        <v>41</v>
      </c>
      <c r="K400" s="162"/>
      <c r="L400" s="129"/>
      <c r="M400" s="129"/>
      <c r="N400" s="324"/>
      <c r="Q400" s="1011"/>
      <c r="R400" s="464"/>
      <c r="S400" s="464"/>
      <c r="T400" s="464"/>
      <c r="U400" s="464"/>
      <c r="V400" s="464"/>
      <c r="W400" s="464"/>
      <c r="X400" s="464"/>
      <c r="Y400" s="464"/>
      <c r="Z400" s="464"/>
      <c r="AA400" s="464"/>
      <c r="AB400" s="464"/>
      <c r="AC400" s="464"/>
      <c r="AD400" s="464"/>
      <c r="AE400" s="489"/>
      <c r="AF400" s="1011"/>
      <c r="AG400" s="456"/>
      <c r="AH400" s="1011"/>
      <c r="AI400" s="872" t="s">
        <v>195</v>
      </c>
      <c r="AJ400" s="873"/>
      <c r="AK400" s="186" t="s">
        <v>183</v>
      </c>
      <c r="AL400" s="187" t="s">
        <v>184</v>
      </c>
      <c r="AM400" s="187" t="s">
        <v>185</v>
      </c>
      <c r="AN400" s="188" t="s">
        <v>186</v>
      </c>
      <c r="AO400" s="189" t="s">
        <v>170</v>
      </c>
      <c r="AP400" s="102">
        <v>10</v>
      </c>
      <c r="AQ400" s="103">
        <v>0.02</v>
      </c>
      <c r="AR400" s="190">
        <f t="shared" ref="AR400:AR403" si="45">AQ400*AP400</f>
        <v>0.2</v>
      </c>
      <c r="AS400" s="477"/>
      <c r="AT400" s="184" t="s">
        <v>160</v>
      </c>
      <c r="AU400" s="464"/>
      <c r="AV400" s="185" t="s">
        <v>164</v>
      </c>
      <c r="AW400" s="1011"/>
    </row>
    <row r="401" spans="1:49" s="444" customFormat="1" ht="15.75" x14ac:dyDescent="0.2">
      <c r="A401" s="1009"/>
      <c r="B401" s="720"/>
      <c r="C401" s="61"/>
      <c r="D401" s="162"/>
      <c r="E401" s="162"/>
      <c r="F401" s="22" t="str">
        <f t="shared" si="43"/>
        <v/>
      </c>
      <c r="G401" s="230" t="str">
        <f>IF(ISTEXT(B401),B401,IF(B401="","",(B401/B382)*M380))</f>
        <v/>
      </c>
      <c r="H401" s="233" t="s">
        <v>2</v>
      </c>
      <c r="I401" s="289" t="str">
        <f t="shared" si="44"/>
        <v/>
      </c>
      <c r="J401" s="293" t="s">
        <v>42</v>
      </c>
      <c r="K401" s="162"/>
      <c r="L401" s="129"/>
      <c r="M401" s="129"/>
      <c r="N401" s="324"/>
      <c r="Q401" s="1011"/>
      <c r="R401" s="464"/>
      <c r="S401" s="464"/>
      <c r="T401" s="464"/>
      <c r="U401" s="464"/>
      <c r="V401" s="464"/>
      <c r="W401" s="464"/>
      <c r="X401" s="464"/>
      <c r="Y401" s="464"/>
      <c r="Z401" s="464"/>
      <c r="AA401" s="464"/>
      <c r="AB401" s="464"/>
      <c r="AC401" s="464"/>
      <c r="AD401" s="464"/>
      <c r="AE401" s="489"/>
      <c r="AF401" s="1011"/>
      <c r="AG401" s="456"/>
      <c r="AH401" s="1011"/>
      <c r="AI401" s="872" t="s">
        <v>166</v>
      </c>
      <c r="AJ401" s="873"/>
      <c r="AK401" s="186" t="s">
        <v>187</v>
      </c>
      <c r="AL401" s="187" t="s">
        <v>188</v>
      </c>
      <c r="AM401" s="187" t="s">
        <v>189</v>
      </c>
      <c r="AN401" s="188" t="s">
        <v>190</v>
      </c>
      <c r="AO401" s="189" t="s">
        <v>171</v>
      </c>
      <c r="AP401" s="102">
        <v>10</v>
      </c>
      <c r="AQ401" s="103">
        <v>0.03</v>
      </c>
      <c r="AR401" s="190">
        <f t="shared" si="45"/>
        <v>0.3</v>
      </c>
      <c r="AS401" s="477"/>
      <c r="AT401" s="184" t="s">
        <v>161</v>
      </c>
      <c r="AU401" s="464"/>
      <c r="AV401" s="185" t="s">
        <v>165</v>
      </c>
      <c r="AW401" s="1011"/>
    </row>
    <row r="402" spans="1:49" s="444" customFormat="1" ht="15.75" x14ac:dyDescent="0.2">
      <c r="A402" s="1009"/>
      <c r="B402" s="720"/>
      <c r="C402" s="61"/>
      <c r="D402" s="162"/>
      <c r="E402" s="162"/>
      <c r="F402" s="22" t="str">
        <f t="shared" si="43"/>
        <v/>
      </c>
      <c r="G402" s="230" t="str">
        <f>IF(ISTEXT(B402),B402,IF(B402="","",(B402/B382)*M380))</f>
        <v/>
      </c>
      <c r="H402" s="233" t="s">
        <v>2</v>
      </c>
      <c r="I402" s="289" t="str">
        <f t="shared" si="44"/>
        <v/>
      </c>
      <c r="J402" s="293" t="s">
        <v>43</v>
      </c>
      <c r="K402" s="162"/>
      <c r="L402" s="129"/>
      <c r="M402" s="129"/>
      <c r="N402" s="324"/>
      <c r="Q402" s="1011"/>
      <c r="R402" s="464"/>
      <c r="S402" s="871" t="s">
        <v>210</v>
      </c>
      <c r="T402" s="871"/>
      <c r="U402" s="871"/>
      <c r="V402" s="464"/>
      <c r="W402" s="464"/>
      <c r="X402" s="464"/>
      <c r="Y402" s="464"/>
      <c r="Z402" s="464"/>
      <c r="AA402" s="464"/>
      <c r="AB402" s="464"/>
      <c r="AC402" s="464"/>
      <c r="AD402" s="464"/>
      <c r="AE402" s="489"/>
      <c r="AF402" s="1011"/>
      <c r="AG402" s="456"/>
      <c r="AH402" s="1011"/>
      <c r="AI402" s="872" t="s">
        <v>167</v>
      </c>
      <c r="AJ402" s="873"/>
      <c r="AK402" s="186" t="s">
        <v>191</v>
      </c>
      <c r="AL402" s="187" t="s">
        <v>192</v>
      </c>
      <c r="AM402" s="187" t="s">
        <v>193</v>
      </c>
      <c r="AN402" s="188" t="s">
        <v>194</v>
      </c>
      <c r="AO402" s="189" t="s">
        <v>173</v>
      </c>
      <c r="AP402" s="102">
        <v>12</v>
      </c>
      <c r="AQ402" s="103">
        <v>0.05</v>
      </c>
      <c r="AR402" s="190">
        <f t="shared" si="45"/>
        <v>0.60000000000000009</v>
      </c>
      <c r="AS402" s="477"/>
      <c r="AT402" s="464"/>
      <c r="AU402" s="464"/>
      <c r="AV402" s="185"/>
      <c r="AW402" s="1011"/>
    </row>
    <row r="403" spans="1:49" s="444" customFormat="1" ht="18.75" x14ac:dyDescent="0.2">
      <c r="A403" s="1009"/>
      <c r="B403" s="720"/>
      <c r="C403" s="61"/>
      <c r="D403" s="162"/>
      <c r="E403" s="162"/>
      <c r="F403" s="22" t="str">
        <f t="shared" si="43"/>
        <v/>
      </c>
      <c r="G403" s="230" t="str">
        <f>IF(ISTEXT(B403),B403,IF(B403="","",(B403/B382)*M380))</f>
        <v/>
      </c>
      <c r="H403" s="233" t="s">
        <v>2</v>
      </c>
      <c r="I403" s="289" t="str">
        <f t="shared" si="44"/>
        <v/>
      </c>
      <c r="J403" s="293" t="s">
        <v>44</v>
      </c>
      <c r="K403" s="162"/>
      <c r="L403" s="129"/>
      <c r="M403" s="129"/>
      <c r="N403" s="324"/>
      <c r="Q403" s="1011"/>
      <c r="R403" s="464"/>
      <c r="S403" s="1012" t="s">
        <v>154</v>
      </c>
      <c r="T403" s="1012"/>
      <c r="U403" s="1012"/>
      <c r="V403" s="464"/>
      <c r="W403" s="464"/>
      <c r="X403" s="464"/>
      <c r="Y403" s="464"/>
      <c r="Z403" s="464"/>
      <c r="AA403" s="464"/>
      <c r="AB403" s="464"/>
      <c r="AC403" s="464"/>
      <c r="AD403" s="464"/>
      <c r="AE403" s="489"/>
      <c r="AF403" s="1011"/>
      <c r="AH403" s="1011"/>
      <c r="AI403" s="872" t="s">
        <v>168</v>
      </c>
      <c r="AJ403" s="873"/>
      <c r="AK403" s="477"/>
      <c r="AL403" s="464"/>
      <c r="AM403" s="464"/>
      <c r="AN403" s="185"/>
      <c r="AO403" s="189" t="s">
        <v>172</v>
      </c>
      <c r="AP403" s="102">
        <v>10</v>
      </c>
      <c r="AQ403" s="103">
        <v>8.0000000000000002E-3</v>
      </c>
      <c r="AR403" s="190">
        <f t="shared" si="45"/>
        <v>0.08</v>
      </c>
      <c r="AS403" s="477"/>
      <c r="AT403" s="464"/>
      <c r="AU403" s="464"/>
      <c r="AV403" s="185"/>
      <c r="AW403" s="1011"/>
    </row>
    <row r="404" spans="1:49" s="444" customFormat="1" ht="13.5" thickBot="1" x14ac:dyDescent="0.25">
      <c r="A404" s="1010"/>
      <c r="B404" s="496"/>
      <c r="C404" s="497"/>
      <c r="D404" s="497"/>
      <c r="E404" s="497"/>
      <c r="F404" s="497"/>
      <c r="G404" s="497"/>
      <c r="H404" s="497"/>
      <c r="I404" s="497"/>
      <c r="J404" s="497"/>
      <c r="K404" s="497"/>
      <c r="L404" s="497"/>
      <c r="M404" s="497"/>
      <c r="N404" s="498"/>
      <c r="Q404" s="1011"/>
      <c r="R404" s="499"/>
      <c r="S404" s="499"/>
      <c r="T404" s="499"/>
      <c r="U404" s="499"/>
      <c r="V404" s="499"/>
      <c r="W404" s="499"/>
      <c r="X404" s="499"/>
      <c r="Y404" s="499"/>
      <c r="Z404" s="499"/>
      <c r="AA404" s="499"/>
      <c r="AB404" s="499"/>
      <c r="AC404" s="499"/>
      <c r="AD404" s="499"/>
      <c r="AE404" s="500"/>
      <c r="AF404" s="1011"/>
      <c r="AH404" s="1011"/>
      <c r="AI404" s="501"/>
      <c r="AJ404" s="502"/>
      <c r="AK404" s="501"/>
      <c r="AL404" s="503"/>
      <c r="AM404" s="503"/>
      <c r="AN404" s="502"/>
      <c r="AO404" s="501"/>
      <c r="AP404" s="503"/>
      <c r="AQ404" s="503"/>
      <c r="AR404" s="502"/>
      <c r="AS404" s="501"/>
      <c r="AT404" s="503"/>
      <c r="AU404" s="503"/>
      <c r="AV404" s="502"/>
      <c r="AW404" s="1011"/>
    </row>
  </sheetData>
  <mergeCells count="138">
    <mergeCell ref="AW380:AW404"/>
    <mergeCell ref="C382:C383"/>
    <mergeCell ref="F382:G382"/>
    <mergeCell ref="L383:M383"/>
    <mergeCell ref="AS392:AU392"/>
    <mergeCell ref="AO396:AR396"/>
    <mergeCell ref="AI397:AJ397"/>
    <mergeCell ref="AK397:AN397"/>
    <mergeCell ref="AO397:AR397"/>
    <mergeCell ref="AS397:AV397"/>
    <mergeCell ref="AI398:AJ398"/>
    <mergeCell ref="AI399:AJ399"/>
    <mergeCell ref="AI400:AJ400"/>
    <mergeCell ref="AI401:AJ401"/>
    <mergeCell ref="S402:U402"/>
    <mergeCell ref="AI402:AJ402"/>
    <mergeCell ref="B376:N376"/>
    <mergeCell ref="B377:N377"/>
    <mergeCell ref="B379:D379"/>
    <mergeCell ref="A380:A404"/>
    <mergeCell ref="Q380:Q404"/>
    <mergeCell ref="AF380:AF404"/>
    <mergeCell ref="AH380:AH404"/>
    <mergeCell ref="S403:U403"/>
    <mergeCell ref="AI403:AJ403"/>
    <mergeCell ref="AW348:AW372"/>
    <mergeCell ref="F349:G349"/>
    <mergeCell ref="C350:C351"/>
    <mergeCell ref="L351:M351"/>
    <mergeCell ref="AS360:AU360"/>
    <mergeCell ref="AO364:AR364"/>
    <mergeCell ref="AI365:AJ365"/>
    <mergeCell ref="AK365:AN365"/>
    <mergeCell ref="AO365:AR365"/>
    <mergeCell ref="AS365:AV365"/>
    <mergeCell ref="AI366:AJ366"/>
    <mergeCell ref="AI367:AJ367"/>
    <mergeCell ref="AI368:AJ368"/>
    <mergeCell ref="AI369:AJ369"/>
    <mergeCell ref="S370:U370"/>
    <mergeCell ref="AI370:AJ370"/>
    <mergeCell ref="AI371:AJ371"/>
    <mergeCell ref="B347:D347"/>
    <mergeCell ref="A348:A372"/>
    <mergeCell ref="Q348:Q372"/>
    <mergeCell ref="AF348:AF372"/>
    <mergeCell ref="AH348:AH372"/>
    <mergeCell ref="S371:U371"/>
    <mergeCell ref="B338:N338"/>
    <mergeCell ref="B339:N339"/>
    <mergeCell ref="B341:N341"/>
    <mergeCell ref="B342:N342"/>
    <mergeCell ref="B343:N343"/>
    <mergeCell ref="B2:N3"/>
    <mergeCell ref="B337:N337"/>
    <mergeCell ref="AS251:AV251"/>
    <mergeCell ref="AI252:AJ252"/>
    <mergeCell ref="BA260:BC260"/>
    <mergeCell ref="AW225:AW261"/>
    <mergeCell ref="AY225:AY261"/>
    <mergeCell ref="BN225:BN261"/>
    <mergeCell ref="F226:G226"/>
    <mergeCell ref="C227:C228"/>
    <mergeCell ref="L228:M228"/>
    <mergeCell ref="AI246:AJ246"/>
    <mergeCell ref="AK246:AN246"/>
    <mergeCell ref="AO246:AR246"/>
    <mergeCell ref="AS246:AU246"/>
    <mergeCell ref="AI247:AJ247"/>
    <mergeCell ref="AO247:AR247"/>
    <mergeCell ref="AI248:AJ248"/>
    <mergeCell ref="AI249:AJ249"/>
    <mergeCell ref="AI250:AJ250"/>
    <mergeCell ref="AI251:AJ251"/>
    <mergeCell ref="AI204:AJ204"/>
    <mergeCell ref="S216:U216"/>
    <mergeCell ref="B221:N222"/>
    <mergeCell ref="B224:D224"/>
    <mergeCell ref="A225:A261"/>
    <mergeCell ref="Q225:Q261"/>
    <mergeCell ref="AF225:AF261"/>
    <mergeCell ref="AH225:AH261"/>
    <mergeCell ref="AF181:AF217"/>
    <mergeCell ref="AH181:AH217"/>
    <mergeCell ref="AW181:AW217"/>
    <mergeCell ref="AY181:AY217"/>
    <mergeCell ref="BN181:BN217"/>
    <mergeCell ref="AS193:AU193"/>
    <mergeCell ref="AO197:AR197"/>
    <mergeCell ref="AI198:AJ198"/>
    <mergeCell ref="AK198:AN198"/>
    <mergeCell ref="AO198:AR198"/>
    <mergeCell ref="AS198:AV198"/>
    <mergeCell ref="AI199:AJ199"/>
    <mergeCell ref="AI200:AJ200"/>
    <mergeCell ref="AI201:AJ201"/>
    <mergeCell ref="AI202:AJ202"/>
    <mergeCell ref="AI203:AJ203"/>
    <mergeCell ref="B177:N177"/>
    <mergeCell ref="B178:N178"/>
    <mergeCell ref="B180:D180"/>
    <mergeCell ref="A181:A217"/>
    <mergeCell ref="Q181:Q217"/>
    <mergeCell ref="F182:G182"/>
    <mergeCell ref="C183:C184"/>
    <mergeCell ref="L184:M184"/>
    <mergeCell ref="Q22:W22"/>
    <mergeCell ref="Q18:X21"/>
    <mergeCell ref="B168:N168"/>
    <mergeCell ref="B169:N170"/>
    <mergeCell ref="B174:N175"/>
    <mergeCell ref="B12:N12"/>
    <mergeCell ref="B13:N13"/>
    <mergeCell ref="C20:C22"/>
    <mergeCell ref="G22:I22"/>
    <mergeCell ref="B14:N14"/>
    <mergeCell ref="B15:N15"/>
    <mergeCell ref="B18:K19"/>
    <mergeCell ref="D20:N20"/>
    <mergeCell ref="G85:I85"/>
    <mergeCell ref="G67:I67"/>
    <mergeCell ref="G33:I33"/>
    <mergeCell ref="G49:I49"/>
    <mergeCell ref="Q23:X24"/>
    <mergeCell ref="Q25:X27"/>
    <mergeCell ref="Q28:X29"/>
    <mergeCell ref="B263:N263"/>
    <mergeCell ref="B264:N264"/>
    <mergeCell ref="C268:C270"/>
    <mergeCell ref="G270:I270"/>
    <mergeCell ref="G281:I281"/>
    <mergeCell ref="B266:K267"/>
    <mergeCell ref="D268:N268"/>
    <mergeCell ref="Q266:X269"/>
    <mergeCell ref="Q270:W270"/>
    <mergeCell ref="Q271:X272"/>
    <mergeCell ref="Q273:X275"/>
    <mergeCell ref="Q276:X277"/>
  </mergeCells>
  <hyperlinks>
    <hyperlink ref="AK196" r:id="rId1" xr:uid="{382FF359-0B85-4E66-9B2B-F20E428A4833}"/>
    <hyperlink ref="AK193" r:id="rId2" xr:uid="{27E63D57-39BF-4930-B59D-9972054FFBED}"/>
    <hyperlink ref="AK244" r:id="rId3" xr:uid="{0EA7D3C4-D85D-448C-A617-58E67611C649}"/>
    <hyperlink ref="AK242" r:id="rId4" xr:uid="{74844CAA-08F3-48E5-A90F-8E1632E3BA4C}"/>
    <hyperlink ref="AK363" r:id="rId5" xr:uid="{335AEEBE-F2B3-4E9C-8709-43842ADD6F55}"/>
    <hyperlink ref="AK360" r:id="rId6" xr:uid="{A4CD3906-66CB-4F92-8A63-96687D52D28C}"/>
    <hyperlink ref="AK395" r:id="rId7" xr:uid="{37071018-1DE4-498D-91C7-EBA7A111DD01}"/>
    <hyperlink ref="AK392" r:id="rId8" xr:uid="{ADA28FD2-958E-45C9-BFE4-E454BC560409}"/>
  </hyperlinks>
  <pageMargins left="0.7" right="0.7" top="0.75" bottom="0.75" header="0.3" footer="0.3"/>
  <pageSetup paperSize="9" scale="70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Nota</vt:lpstr>
      <vt:lpstr>Poids.SANS.%.de.perte</vt:lpstr>
      <vt:lpstr>Poids.avec.%.de.perte</vt:lpstr>
    </vt:vector>
  </TitlesOfParts>
  <Company>PERSO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Fabrication B1 - 2009</dc:title>
  <dc:creator>Joel Leboucher</dc:creator>
  <cp:keywords>UPRT le partage des savoir faire</cp:keywords>
  <cp:lastModifiedBy>Joël Leboucher</cp:lastModifiedBy>
  <dcterms:created xsi:type="dcterms:W3CDTF">2010-12-21T18:32:28Z</dcterms:created>
  <dcterms:modified xsi:type="dcterms:W3CDTF">2020-12-21T18:49:43Z</dcterms:modified>
</cp:coreProperties>
</file>